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7FA8FE3-D5E2-4C88-861D-7FF1418A77BA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19" i="371" l="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Q23" i="431"/>
  <c r="L11" i="431"/>
  <c r="N21" i="431"/>
  <c r="P15" i="431"/>
  <c r="Q16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9" i="431"/>
  <c r="M12" i="431"/>
  <c r="M20" i="431"/>
  <c r="N13" i="431"/>
  <c r="O14" i="431"/>
  <c r="O22" i="431"/>
  <c r="P23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J23" i="431"/>
  <c r="M18" i="431"/>
  <c r="P21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I22" i="431"/>
  <c r="O20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J15" i="431"/>
  <c r="O12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I14" i="431"/>
  <c r="N11" i="431"/>
  <c r="Q22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H21" i="431"/>
  <c r="N19" i="431"/>
  <c r="Q14" i="431"/>
  <c r="C16" i="431"/>
  <c r="D9" i="431"/>
  <c r="D17" i="431"/>
  <c r="E10" i="431"/>
  <c r="E18" i="431"/>
  <c r="F11" i="431"/>
  <c r="F19" i="431"/>
  <c r="G12" i="431"/>
  <c r="G20" i="431"/>
  <c r="H13" i="431"/>
  <c r="K16" i="431"/>
  <c r="L9" i="431"/>
  <c r="L17" i="431"/>
  <c r="M10" i="431"/>
  <c r="P13" i="431"/>
  <c r="S14" i="431" l="1"/>
  <c r="R14" i="431"/>
  <c r="S21" i="431"/>
  <c r="R21" i="431"/>
  <c r="S13" i="431"/>
  <c r="R13" i="431"/>
  <c r="S22" i="431"/>
  <c r="R22" i="431"/>
  <c r="S20" i="431"/>
  <c r="R20" i="431"/>
  <c r="S12" i="431"/>
  <c r="R12" i="431"/>
  <c r="S19" i="431"/>
  <c r="R19" i="431"/>
  <c r="S11" i="431"/>
  <c r="R11" i="431"/>
  <c r="S18" i="431"/>
  <c r="R18" i="431"/>
  <c r="S10" i="431"/>
  <c r="R10" i="431"/>
  <c r="S17" i="431"/>
  <c r="R17" i="431"/>
  <c r="S9" i="431"/>
  <c r="R9" i="431"/>
  <c r="R16" i="431"/>
  <c r="S16" i="431"/>
  <c r="R23" i="431"/>
  <c r="S23" i="431"/>
  <c r="S15" i="431"/>
  <c r="R15" i="431"/>
  <c r="J8" i="431"/>
  <c r="M8" i="431"/>
  <c r="C8" i="431"/>
  <c r="O8" i="431"/>
  <c r="I8" i="431"/>
  <c r="K8" i="431"/>
  <c r="F8" i="431"/>
  <c r="Q8" i="431"/>
  <c r="L8" i="431"/>
  <c r="G8" i="431"/>
  <c r="N8" i="431"/>
  <c r="P8" i="431"/>
  <c r="H8" i="431"/>
  <c r="E8" i="431"/>
  <c r="D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D4" i="414"/>
  <c r="D19" i="414"/>
  <c r="C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S3" i="347"/>
  <c r="Q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<sst xmlns="http://schemas.openxmlformats.org/spreadsheetml/2006/main" count="39777" uniqueCount="6314">
  <si>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</si>
  <si>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</si>
  <si>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</si>
  <si>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</si>
  <si>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</si>
  <si>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</si>
  <si>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</si>
  <si>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</si>
  <si>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</si>
  <si>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</si>
  <si>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</si>
  <si>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</si>
  <si>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</si>
  <si>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</si>
  <si>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</si>
  <si>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</si>
  <si>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</si>
  <si>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</si>
  <si>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</si>
  <si>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</si>
  <si>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</si>
  <si>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</si>
  <si>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</si>
  <si>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</si>
  <si>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</si>
  <si>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</si>
  <si>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</si>
  <si>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</si>
  <si>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</si>
  <si>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</si>
  <si>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</si>
  <si>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</si>
  <si>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</si>
  <si>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</si>
  <si>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</si>
  <si>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</si>
  <si>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</si>
  <si>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</si>
  <si>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</si>
  <si>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</si>
  <si>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</si>
  <si>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</si>
  <si>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</si>
  <si>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</si>
  <si>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</si>
  <si>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</si>
  <si>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</si>
  <si>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</si>
  <si>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</si>
  <si>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</si>
  <si>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</si>
  <si>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</si>
  <si>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</si>
  <si>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</si>
  <si>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</si>
  <si>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</si>
  <si>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</si>
  <si>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</si>
  <si>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</si>
  <si>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</si>
  <si>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</si>
  <si>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</si>
  <si>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</si>
  <si>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</si>
  <si>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</si>
  <si>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</si>
  <si>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</si>
  <si>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</si>
  <si>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</si>
  <si>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</si>
  <si>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</si>
  <si>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</si>
  <si>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</si>
  <si>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</si>
  <si>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</si>
  <si>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</si>
  <si>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</si>
  <si>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</si>
  <si>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</si>
  <si>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</si>
  <si>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</si>
  <si>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</si>
  <si>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</si>
  <si>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</si>
  <si>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</si>
  <si>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</si>
  <si>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</si>
  <si>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</si>
  <si>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</si>
  <si>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</si>
  <si>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</si>
  <si>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</si>
  <si>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</si>
  <si>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</si>
  <si>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</si>
  <si>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</si>
  <si>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</si>
  <si>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</si>
  <si>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</si>
  <si>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</si>
  <si>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</si>
  <si>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</si>
  <si>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</si>
  <si>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</si>
  <si>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</si>
  <si>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</si>
  <si>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</si>
  <si>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</si>
  <si>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</si>
  <si>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</si>
  <si>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</si>
  <si>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</si>
  <si>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</si>
  <si>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</si>
  <si>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</si>
  <si>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</si>
  <si>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</si>
  <si>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</si>
  <si>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</si>
  <si>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</si>
  <si>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</si>
  <si>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</si>
  <si>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</si>
  <si>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</si>
  <si>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</si>
  <si>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</si>
  <si>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</si>
  <si>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</si>
  <si>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</si>
  <si>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</si>
  <si>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</si>
  <si>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</si>
  <si>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</si>
  <si>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</si>
  <si>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</si>
  <si>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</si>
  <si>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</si>
  <si>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</si>
  <si>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</si>
  <si>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</si>
  <si>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</si>
  <si>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</si>
  <si>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</si>
  <si>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</si>
  <si>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</si>
  <si>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</si>
  <si>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</si>
  <si>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</si>
  <si>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</si>
  <si>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</si>
  <si>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</si>
  <si>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</si>
  <si>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</si>
  <si>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</si>
  <si>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</si>
  <si>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</si>
  <si>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</si>
  <si>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</si>
  <si>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</si>
  <si>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</si>
  <si>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</si>
  <si>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</si>
  <si>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</si>
  <si>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</si>
  <si>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</si>
  <si>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</si>
  <si>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</si>
  <si>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</si>
  <si>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</si>
  <si>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</si>
  <si>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</si>
  <si>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</si>
  <si>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</si>
  <si>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</si>
  <si>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</si>
  <si>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</si>
  <si>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</si>
  <si>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</si>
  <si>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</si>
  <si>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</si>
  <si>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</si>
  <si>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</si>
  <si>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</si>
  <si>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</si>
  <si>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</si>
  <si>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</si>
  <si>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</si>
  <si>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</si>
  <si>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</si>
  <si>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</si>
  <si>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</si>
  <si>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</si>
  <si>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</si>
  <si>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</si>
  <si>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</si>
  <si>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</si>
  <si>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</si>
  <si>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</si>
  <si>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</si>
  <si>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</si>
  <si>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</si>
  <si>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</si>
  <si>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</si>
  <si>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</si>
  <si>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</si>
  <si>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</si>
  <si>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</si>
  <si>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</si>
  <si>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</si>
  <si>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</si>
  <si>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</si>
  <si>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</si>
  <si>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</si>
  <si>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</si>
  <si>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</si>
  <si>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</si>
  <si>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</si>
  <si>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</si>
  <si>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</si>
  <si>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</si>
  <si>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</si>
  <si>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</si>
  <si>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</si>
  <si>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</si>
  <si>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</si>
  <si>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</si>
  <si>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</si>
  <si>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</si>
  <si>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</si>
  <si>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</si>
  <si>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</si>
  <si>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</si>
  <si>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</si>
  <si>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</si>
  <si>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</si>
  <si>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</si>
  <si>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</si>
  <si>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</si>
  <si>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</si>
  <si>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</si>
  <si>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</si>
  <si>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</si>
  <si>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</si>
  <si>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</si>
  <si>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</si>
  <si>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</si>
  <si>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</si>
  <si>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</si>
  <si>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</si>
  <si>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</si>
  <si>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</si>
  <si>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</si>
  <si>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</si>
  <si>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</si>
  <si>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</si>
  <si>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</si>
  <si>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</si>
  <si>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</si>
  <si>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</si>
  <si>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</si>
  <si>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</si>
  <si>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</si>
  <si>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</si>
  <si>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</si>
  <si>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</si>
  <si>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</si>
  <si>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</si>
  <si>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</si>
  <si>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</si>
  <si>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</si>
  <si>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</si>
  <si>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</si>
  <si>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</si>
  <si>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</si>
  <si>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</si>
  <si>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</si>
  <si>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</si>
  <si>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</si>
  <si>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</si>
  <si>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</si>
  <si>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</si>
  <si>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</si>
  <si>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</si>
  <si>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</si>
  <si>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</si>
  <si>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</si>
  <si>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</si>
  <si>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</si>
  <si>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</si>
  <si>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</si>
  <si>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</si>
  <si>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</si>
  <si>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</si>
  <si>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</si>
  <si>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</si>
  <si>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</si>
  <si>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</si>
  <si>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</si>
  <si>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</si>
  <si>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</si>
  <si>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</si>
  <si>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</si>
  <si>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</si>
  <si>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</si>
  <si>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</si>
  <si>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</si>
  <si>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</si>
  <si>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</si>
  <si>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</si>
  <si>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</si>
  <si>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</si>
  <si>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</si>
  <si>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</si>
  <si>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</si>
  <si>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</si>
  <si>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</si>
  <si>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</si>
  <si>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</si>
  <si>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</si>
  <si>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</si>
  <si>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</si>
  <si>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</si>
  <si>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</si>
  <si>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</si>
  <si>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</si>
  <si>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</si>
  <si>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</si>
  <si>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</si>
  <si>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II. chirurgická klinika - cévně-transplantační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</si>
  <si>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</si>
  <si>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</si>
  <si>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</si>
  <si>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</si>
  <si>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</si>
  <si>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</si>
  <si>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</si>
  <si>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</si>
  <si>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</si>
  <si>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</si>
  <si>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</si>
  <si>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</si>
  <si>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</si>
  <si>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</si>
  <si>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</si>
  <si>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</si>
  <si>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</si>
  <si>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</si>
  <si>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</si>
  <si>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</si>
  <si>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</si>
  <si>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</si>
  <si>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</si>
  <si>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</si>
  <si>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50115021     Laboratorní diagnostika-skl.ZPr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</si>
  <si>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</si>
  <si>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</si>
  <si>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</si>
  <si>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</si>
  <si>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</si>
  <si>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</si>
  <si>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</si>
  <si>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</si>
  <si>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</si>
  <si>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</si>
  <si>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</si>
  <si>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</si>
  <si>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</si>
  <si>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</si>
  <si>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</si>
  <si>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</si>
  <si>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</si>
  <si>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</si>
  <si>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</si>
  <si>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</si>
  <si>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</si>
  <si>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</si>
  <si>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</si>
  <si>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</si>
  <si>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</si>
  <si>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</si>
  <si>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</si>
  <si>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</si>
  <si>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</si>
  <si>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</si>
  <si>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</si>
  <si>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</si>
  <si>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</si>
  <si>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</si>
  <si>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</si>
  <si>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</si>
  <si>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</si>
  <si>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</si>
  <si>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</si>
  <si>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</si>
  <si>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</si>
  <si>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</si>
  <si>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</si>
  <si>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</si>
  <si>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</si>
  <si>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</si>
  <si>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</si>
  <si>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</si>
  <si>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</si>
  <si>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</si>
  <si>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</si>
  <si>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</si>
  <si>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</si>
  <si>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</si>
  <si>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</si>
  <si>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</si>
  <si>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</si>
  <si>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</si>
  <si>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</si>
  <si>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</si>
  <si>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</si>
  <si>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</si>
  <si>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</si>
  <si>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</si>
  <si>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</si>
  <si>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</si>
  <si>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</si>
  <si>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</si>
  <si>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</si>
  <si>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</si>
  <si>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</si>
  <si>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</si>
  <si>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</si>
  <si>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</si>
  <si>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</si>
  <si>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</si>
  <si>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</si>
  <si>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</si>
  <si>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</si>
  <si>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</si>
  <si>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</si>
  <si>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</si>
  <si>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</si>
  <si>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</si>
  <si>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</si>
  <si>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</si>
  <si>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</si>
  <si>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</si>
  <si>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</si>
  <si>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</si>
  <si>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</si>
  <si>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</si>
  <si>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</si>
  <si>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</si>
  <si>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</si>
  <si>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</si>
  <si>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</si>
  <si>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</si>
  <si>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</si>
  <si>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</si>
  <si>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</si>
  <si>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</si>
  <si>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</si>
  <si>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</si>
  <si>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</si>
  <si>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</si>
  <si>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</si>
  <si>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</si>
  <si>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</si>
  <si>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</si>
  <si>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</si>
  <si>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</si>
  <si>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</si>
  <si>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</si>
  <si>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</si>
  <si>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</si>
  <si>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</si>
  <si>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</si>
  <si>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</si>
  <si>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</si>
  <si>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</si>
  <si>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</si>
  <si>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</si>
  <si>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</si>
  <si>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</si>
  <si>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</si>
  <si>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</si>
  <si>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</si>
  <si>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</si>
  <si>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</si>
  <si>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</si>
  <si>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</si>
  <si>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</si>
  <si>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</si>
  <si>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</si>
  <si>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</si>
  <si>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</si>
  <si>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</si>
  <si>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</si>
  <si>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</si>
  <si>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</si>
  <si>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</si>
  <si>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</si>
  <si>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</si>
  <si>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</si>
  <si>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</si>
  <si>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</si>
  <si>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</si>
  <si>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</si>
  <si>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</si>
  <si>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</si>
  <si>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</si>
  <si>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</si>
  <si>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</si>
  <si>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</si>
  <si>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</si>
  <si>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</si>
  <si>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</si>
  <si>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</si>
  <si>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</si>
  <si>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</si>
  <si>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</si>
  <si>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</si>
  <si>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</si>
  <si>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</si>
  <si>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</si>
  <si>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</si>
  <si>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</si>
  <si>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</si>
  <si>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</si>
  <si>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</si>
  <si>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</si>
  <si>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</si>
  <si>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</si>
  <si>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</si>
  <si>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</si>
  <si>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</si>
  <si>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</si>
  <si>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</si>
  <si>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</si>
  <si>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</si>
  <si>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</si>
  <si>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</si>
  <si>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</si>
  <si>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</si>
  <si>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</si>
  <si>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</si>
  <si>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</si>
  <si>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</si>
  <si>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</si>
  <si>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</si>
  <si>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</si>
  <si>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</si>
  <si>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</si>
  <si>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</si>
  <si>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</si>
  <si>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</si>
  <si>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</si>
  <si>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</si>
  <si>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</si>
  <si>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</si>
  <si>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</si>
  <si>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</si>
  <si>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</si>
  <si>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</si>
  <si>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</si>
  <si>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</si>
  <si>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</si>
  <si>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</si>
  <si>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</si>
  <si>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</si>
  <si>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</si>
  <si>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</si>
  <si>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</si>
  <si>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</si>
  <si>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</si>
  <si>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05</t>
  </si>
  <si>
    <t>2CHIR: II. Chirurgická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</si>
  <si>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</si>
  <si>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</si>
  <si>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</si>
  <si>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</si>
  <si>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</si>
  <si>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</si>
  <si>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</si>
  <si>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</si>
  <si>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</si>
  <si>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</si>
  <si>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2CHIR: II. Chirurgická klinika Celkem</t>
  </si>
  <si>
    <t>SumaKL</t>
  </si>
  <si>
    <t>0511</t>
  </si>
  <si>
    <t>2CHIR: lůžkové oddělení 37</t>
  </si>
  <si>
    <t>2CHIR: lůžkové oddělení 37 Celkem</t>
  </si>
  <si>
    <t>SumaNS</t>
  </si>
  <si>
    <t>mezeraNS</t>
  </si>
  <si>
    <t>0521</t>
  </si>
  <si>
    <t>2CHIR: ambulance</t>
  </si>
  <si>
    <t>2CHIR: ambulance Celkem</t>
  </si>
  <si>
    <t>0532</t>
  </si>
  <si>
    <t xml:space="preserve">2CHIR: JIP 37A </t>
  </si>
  <si>
    <t>2CHIR: JIP 37A  Celkem</t>
  </si>
  <si>
    <t>0564</t>
  </si>
  <si>
    <t>2CHIR: pracoviště COS</t>
  </si>
  <si>
    <t>2CHIR: pracoviště COS Celkem</t>
  </si>
  <si>
    <t>léky - paušál (LEK)</t>
  </si>
  <si>
    <t>O</t>
  </si>
  <si>
    <t>ACC INJEKT</t>
  </si>
  <si>
    <t>INJ SOL 5X3ML/300MG</t>
  </si>
  <si>
    <t>ADRENALIN BRADEX</t>
  </si>
  <si>
    <t>1MG/ML INJ SOL 10X1ML</t>
  </si>
  <si>
    <t>ADRENALIN LECIVA</t>
  </si>
  <si>
    <t>INJ 5X1ML/1MG</t>
  </si>
  <si>
    <t>AESCIN-TEVA</t>
  </si>
  <si>
    <t>POR TBL ENT 90X20MG</t>
  </si>
  <si>
    <t>POR TBL FLM 30X20MG</t>
  </si>
  <si>
    <t>AGAPURIN</t>
  </si>
  <si>
    <t>INJ 5X5ML/100MG</t>
  </si>
  <si>
    <t>P</t>
  </si>
  <si>
    <t>AGEN 10</t>
  </si>
  <si>
    <t>POR TBL NOB 30X10MG</t>
  </si>
  <si>
    <t>POR TBL NOB 90X10MG</t>
  </si>
  <si>
    <t xml:space="preserve">ALGIFEN </t>
  </si>
  <si>
    <t>TBL 20</t>
  </si>
  <si>
    <t>ALGIFEN NEO</t>
  </si>
  <si>
    <t>POR GTT SOL 1X50ML</t>
  </si>
  <si>
    <t>ALMIRAL</t>
  </si>
  <si>
    <t>INJ 10X3ML/75MG</t>
  </si>
  <si>
    <t>ALOPURINOL SANDOZ</t>
  </si>
  <si>
    <t>300MG TBL NOB 30</t>
  </si>
  <si>
    <t>100MG TBL NOB 100</t>
  </si>
  <si>
    <t>AMARYL 2 MG</t>
  </si>
  <si>
    <t>POR TBL NOB 30X2MG</t>
  </si>
  <si>
    <t>AMESOS 10 MG/5 MG TABLETY</t>
  </si>
  <si>
    <t>POR TBL NOB 90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</si>
  <si>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</si>
  <si>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</si>
  <si>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</si>
  <si>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</si>
  <si>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</si>
  <si>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</si>
  <si>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</si>
  <si>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</si>
  <si>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ARDEANUTRISOL G 10</t>
  </si>
  <si>
    <t>100G/L INF SOL 10X250ML</t>
  </si>
  <si>
    <t>ATRAM 25</t>
  </si>
  <si>
    <t>POR TBLNOB30X25MG</t>
  </si>
  <si>
    <t>ATROPIN BIOTIKA 0.5MG</t>
  </si>
  <si>
    <t>INJ 10X1ML/0.5MG</t>
  </si>
  <si>
    <t>BERODUAL</t>
  </si>
  <si>
    <t>INH LIQ 1X20ML</t>
  </si>
  <si>
    <t>BETADINE</t>
  </si>
  <si>
    <t>UNG 1X20GM</t>
  </si>
  <si>
    <t>BETALOC SR</t>
  </si>
  <si>
    <t>200MG TBL PRO 30</t>
  </si>
  <si>
    <t>200MG TBL PRO 100</t>
  </si>
  <si>
    <t>BETALOC ZOK</t>
  </si>
  <si>
    <t>25MG TBL PRO 28</t>
  </si>
  <si>
    <t>BIOFENAC 100 MG POTAHOVANÉ TABLETY</t>
  </si>
  <si>
    <t>POR TBL FLM 20X100MG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</si>
  <si>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</si>
  <si>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</si>
  <si>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</si>
  <si>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</si>
  <si>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</si>
  <si>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</si>
  <si>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BISTON</t>
  </si>
  <si>
    <t>200MG TBL NOB 50</t>
  </si>
  <si>
    <t>BRAUNOVIDON MAST</t>
  </si>
  <si>
    <t>DRM UNG 1X250GM</t>
  </si>
  <si>
    <t>BRUFEN 400</t>
  </si>
  <si>
    <t>400MG TBL FLM 100</t>
  </si>
  <si>
    <t>CALCII CARBONICI 0,5 TBL. MEDICAMENTA</t>
  </si>
  <si>
    <t>0,5G TBL NOB 50</t>
  </si>
  <si>
    <t>POR TBL NOB 100X0.5GM</t>
  </si>
  <si>
    <t>CALCIUM GLUCONICUM 10% B.BRAUN</t>
  </si>
  <si>
    <t>INJ SOL 20X10ML</t>
  </si>
  <si>
    <t>CALCIUM RESONIUM</t>
  </si>
  <si>
    <t>POR+RCT PLV SUS 300GM</t>
  </si>
  <si>
    <t>CALTRATE PLUS</t>
  </si>
  <si>
    <t>POR TBL FLM 30</t>
  </si>
  <si>
    <t>CARBOSORB</t>
  </si>
  <si>
    <t>320MG TBL NOB 20</t>
  </si>
  <si>
    <t>CIPLOX 500</t>
  </si>
  <si>
    <t>500MG TBL FLM 10</t>
  </si>
  <si>
    <t>CITALEC</t>
  </si>
  <si>
    <t>20MG TBL FLM 60</t>
  </si>
  <si>
    <t>CODEIN SLOVAKOFARMA 30MG</t>
  </si>
  <si>
    <t>TBL 10X30MG-BLISTR</t>
  </si>
  <si>
    <t>CONTROLOC</t>
  </si>
  <si>
    <t>40MG TBL ENT 100 I</t>
  </si>
  <si>
    <t>CONTROLOC 20 MG</t>
  </si>
  <si>
    <t>POR TBL ENT 100X20MG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</si>
  <si>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</si>
  <si>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</si>
  <si>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</si>
  <si>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</si>
  <si>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</si>
  <si>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</si>
  <si>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</si>
  <si>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CYMBALTA 60 MG</t>
  </si>
  <si>
    <t>POR CPS ETD 28X60MG</t>
  </si>
  <si>
    <t>DEGAN</t>
  </si>
  <si>
    <t>TBL 40X10MG</t>
  </si>
  <si>
    <t>INJ 50X2ML/10MG</t>
  </si>
  <si>
    <t>DETRALEX</t>
  </si>
  <si>
    <t>TBL OBD 30</t>
  </si>
  <si>
    <t>POR TBL FLM 120X500MG</t>
  </si>
  <si>
    <t>POR TBL FLM 60</t>
  </si>
  <si>
    <t>500MG TBL FLM 180(2X90)</t>
  </si>
  <si>
    <t>DEXAMED</t>
  </si>
  <si>
    <t>INJ 10X2ML/8MG</t>
  </si>
  <si>
    <t>DIAPREL MR</t>
  </si>
  <si>
    <t>30MG TBL RET 60</t>
  </si>
  <si>
    <t>DIAZEPAM DESITIN RECTAL TUBE</t>
  </si>
  <si>
    <t>ENM 5X2.5ML/5MG</t>
  </si>
  <si>
    <t>DIAZEPAM SLOVAKOFARMA</t>
  </si>
  <si>
    <t>5MG TBL NOB 20(1X20)</t>
  </si>
  <si>
    <t>DICYNONE 250</t>
  </si>
  <si>
    <t>INJ SOL 4X2ML/250MG</t>
  </si>
  <si>
    <t>DIGOXIN 0.250 LECIVA</t>
  </si>
  <si>
    <t>TBL 30X0.25MG</t>
  </si>
  <si>
    <t>DITHIADEN</t>
  </si>
  <si>
    <t>INJ 10X2ML</t>
  </si>
  <si>
    <t>TBL 20X2MG</t>
  </si>
  <si>
    <t>DOPEGYT</t>
  </si>
  <si>
    <t>TBL 50X250MG</t>
  </si>
  <si>
    <t>DORETA 75 MG/650 MG</t>
  </si>
  <si>
    <t>POR TBL FLM 90</t>
  </si>
  <si>
    <t>DUOPLAVIN 75 MG/100 MG</t>
  </si>
  <si>
    <t>POR TBL FLM 28</t>
  </si>
  <si>
    <t>DUPHALAC</t>
  </si>
  <si>
    <t>667MG/ML POR SOL 1X500ML IV</t>
  </si>
  <si>
    <t>667MG/ML POR SOL 1X200ML IV</t>
  </si>
  <si>
    <t>DZ BRAUNOL 500 ML</t>
  </si>
  <si>
    <t>DZ OCTENISEPT 1 l</t>
  </si>
  <si>
    <t>DZ OCTENISEPT 250 ml</t>
  </si>
  <si>
    <t>sprej</t>
  </si>
  <si>
    <t>EBRANTIL 30 RETARD</t>
  </si>
  <si>
    <t>POR CPS PRO 50X30MG</t>
  </si>
  <si>
    <t>EBRANTIL 60 RETARD</t>
  </si>
  <si>
    <t>POR CPS PRO 50X60MG</t>
  </si>
  <si>
    <t>ELIQUIS 5 MG</t>
  </si>
  <si>
    <t>POR TBL FLM 60X5MG</t>
  </si>
  <si>
    <t>ENDIARON</t>
  </si>
  <si>
    <t>250MG TBL FLM 40</t>
  </si>
  <si>
    <t>ENELBIN 100 RETARD</t>
  </si>
  <si>
    <t>TBL RET 100X100MG</t>
  </si>
  <si>
    <t>ENELBIN RETARD</t>
  </si>
  <si>
    <t>TBL OBD 50X100MG</t>
  </si>
  <si>
    <t>ERDOMED 300MG</t>
  </si>
  <si>
    <t>CPS 10X300MG</t>
  </si>
  <si>
    <t>EREVIT 30</t>
  </si>
  <si>
    <t>INJ SOL 5X1ML/30MG</t>
  </si>
  <si>
    <t>EUTHYROX</t>
  </si>
  <si>
    <t>75MCG TBL NOB 100 II</t>
  </si>
  <si>
    <t>EUTHYROX 50</t>
  </si>
  <si>
    <t>TBL 100X50RG</t>
  </si>
  <si>
    <t>FOKUSIN</t>
  </si>
  <si>
    <t>POR CPS RDR 90X0.4MG</t>
  </si>
  <si>
    <t>FRAXIPARIN MULTI</t>
  </si>
  <si>
    <t>INJ 10X5ML/47.5KU</t>
  </si>
  <si>
    <t>FRAXIPARINE</t>
  </si>
  <si>
    <t>INJ SOL 10X0.4ML</t>
  </si>
  <si>
    <t>INJ SOL 10X0.3ML</t>
  </si>
  <si>
    <t>INJ SOL 10X0.6ML</t>
  </si>
  <si>
    <t>FRAXIPARINE FORTE</t>
  </si>
  <si>
    <t>INJ 10X0.8ML/15.2KU</t>
  </si>
  <si>
    <t>FURON</t>
  </si>
  <si>
    <t>TBL 50X40MG</t>
  </si>
  <si>
    <t>FURORESE 250</t>
  </si>
  <si>
    <t>TBL 20X250MG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</si>
  <si>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</si>
  <si>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</si>
  <si>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</si>
  <si>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</si>
  <si>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</si>
  <si>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</si>
  <si>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</si>
  <si>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</si>
  <si>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>GLIMEPIRID SANDOZ 1 MG TABLETY</t>
  </si>
  <si>
    <t>POR TBL NOB 30X1MG</t>
  </si>
  <si>
    <t>GLUKÓZA 10 BRAUN</t>
  </si>
  <si>
    <t>INF SOL 10X500ML-PE</t>
  </si>
  <si>
    <t>GLUKÓZA 5 BRAUN</t>
  </si>
  <si>
    <t>INF SOL 10X250ML-PE</t>
  </si>
  <si>
    <t>GLYCLADA 60 MG</t>
  </si>
  <si>
    <t>POR TBL RET 90X60MG I</t>
  </si>
  <si>
    <t>GODASAL 100</t>
  </si>
  <si>
    <t>POR TBL NOB 50</t>
  </si>
  <si>
    <t>POR TBL NOB 100</t>
  </si>
  <si>
    <t>GUAJACURAN</t>
  </si>
  <si>
    <t>DRG 30X200MG-BLISTR</t>
  </si>
  <si>
    <t>HELICID 20 ZENTIVA</t>
  </si>
  <si>
    <t>POR CPS ETD 28X20MG</t>
  </si>
  <si>
    <t>POR CPS ETD 90X20MG</t>
  </si>
  <si>
    <t>HEPARIN LECIVA</t>
  </si>
  <si>
    <t>INJ 1X10ML/50KU</t>
  </si>
  <si>
    <t>HIRUDOID</t>
  </si>
  <si>
    <t>DRM CRM 1X40GM</t>
  </si>
  <si>
    <t>HIRUDOID FORTE</t>
  </si>
  <si>
    <t>DRM GEL 1X40GM</t>
  </si>
  <si>
    <t>HUMULIN R 100 M.J./ML</t>
  </si>
  <si>
    <t>INJ 1X10ML/1KU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</si>
  <si>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</si>
  <si>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</si>
  <si>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</si>
  <si>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</si>
  <si>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</si>
  <si>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</si>
  <si>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</si>
  <si>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</si>
  <si>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</si>
  <si>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</si>
  <si>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10X500MLPELAH</t>
  </si>
  <si>
    <t>INF SOL 10X250MLPELAH</t>
  </si>
  <si>
    <t>IBALGIN 400</t>
  </si>
  <si>
    <t>400MG TBL FLM 48</t>
  </si>
  <si>
    <t>400MG TBL FLM 24</t>
  </si>
  <si>
    <t>400MG TBL FLM 36</t>
  </si>
  <si>
    <t>IBALGIN KRÉM 100G</t>
  </si>
  <si>
    <t>DRM CRM 1X100GM</t>
  </si>
  <si>
    <t>IBUMAX 400 MG</t>
  </si>
  <si>
    <t>PORTBLFLM30X400MG</t>
  </si>
  <si>
    <t>IBUPROFEN B. BRAUN 400MG</t>
  </si>
  <si>
    <t xml:space="preserve"> INF SOL 10X100ML</t>
  </si>
  <si>
    <t>IBUPROFEN B. BRAUN 600MG</t>
  </si>
  <si>
    <t>IMODIUM</t>
  </si>
  <si>
    <t>2MG CPS DUR 20</t>
  </si>
  <si>
    <t>INDAP</t>
  </si>
  <si>
    <t>CPS 30X2.5MG</t>
  </si>
  <si>
    <t>INDAPAMID PMCS 2,5 MG</t>
  </si>
  <si>
    <t>POR TBL NOB 100X2.5MG</t>
  </si>
  <si>
    <t>INDOMETACIN 100 BERLIN-CHEMIE</t>
  </si>
  <si>
    <t>SUP 10X100MG</t>
  </si>
  <si>
    <t>INJ PROCAINII CHLORATI 0,2% ARD 10x200ml</t>
  </si>
  <si>
    <t>2MG/ML INJ SOL 10X200ML</t>
  </si>
  <si>
    <t>INJ PROCAINII CHLORATI 0,2% ARD 10x500ml</t>
  </si>
  <si>
    <t>2MG/ML INJ SOL 10X500ML</t>
  </si>
  <si>
    <t>IR AC.BORICI AQ.OPHTAL.50 ML</t>
  </si>
  <si>
    <t>IR OČNI VODA 50 ml</t>
  </si>
  <si>
    <t>ISOLYTE</t>
  </si>
  <si>
    <t>INF SOL 10X500ML</t>
  </si>
  <si>
    <t>ISOLYTE  FFX - VAK</t>
  </si>
  <si>
    <t>INF SOL 10X1000ML Freeflex</t>
  </si>
  <si>
    <t>ISOLYTE BP - PLAST. LÁHEV</t>
  </si>
  <si>
    <t xml:space="preserve">INF SOL 10X1000ML KP </t>
  </si>
  <si>
    <t>KALIUM CHLORATUM BIOMEDICA</t>
  </si>
  <si>
    <t>POR TBLFLM100X500MG</t>
  </si>
  <si>
    <t>KALIUM CHLORATUM LECIVA 7.5%</t>
  </si>
  <si>
    <t>INJ 5X10ML 7.5%</t>
  </si>
  <si>
    <t>KANAVIT</t>
  </si>
  <si>
    <t>20MG/ML POR GTT EML 1X5ML</t>
  </si>
  <si>
    <t>KAPIDIN 10 MG</t>
  </si>
  <si>
    <t>POR TBL FLM 30X10MG</t>
  </si>
  <si>
    <t>KAPIDIN 20 MG</t>
  </si>
  <si>
    <t>KINITO</t>
  </si>
  <si>
    <t>50MG TBL FLM 40(2X20)</t>
  </si>
  <si>
    <t>KL BALS.VISNEVSKI 100G</t>
  </si>
  <si>
    <t>KL BENZINUM 500 ml/330g HVLP</t>
  </si>
  <si>
    <t>KL PERSTERIL 10% 100 G</t>
  </si>
  <si>
    <t>KL PRIPRAVEK</t>
  </si>
  <si>
    <t>KL SOL.HYD.PEROX.3% 250G</t>
  </si>
  <si>
    <t>KL SOL.ISOPROPANOLI CUM BENZINO, 200ML</t>
  </si>
  <si>
    <t>KL VASELINUM ALBUM, 50G</t>
  </si>
  <si>
    <t>KLACID 500</t>
  </si>
  <si>
    <t>POR TBL FLM 14X500MG</t>
  </si>
  <si>
    <t>Lactobacillus acidophil.cps.75 bez laktózy</t>
  </si>
  <si>
    <t>LAGOSA</t>
  </si>
  <si>
    <t>DRG 100X150MG</t>
  </si>
  <si>
    <t>LANZUL 15 MG</t>
  </si>
  <si>
    <t>POR CPS ETD 28X15MG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</si>
  <si>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</si>
  <si>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</si>
  <si>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</si>
  <si>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</si>
  <si>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</si>
  <si>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</si>
  <si>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LEXAURIN 1,5</t>
  </si>
  <si>
    <t>POR TBL NOB 30X1.5MG</t>
  </si>
  <si>
    <t>LEXAURIN 3</t>
  </si>
  <si>
    <t>3MG TBL NOB 30</t>
  </si>
  <si>
    <t>LIPANTHYL NT</t>
  </si>
  <si>
    <t>145MG TBL FLM 30</t>
  </si>
  <si>
    <t>LIPANTHYL SUPRA</t>
  </si>
  <si>
    <t>160MG TBL FLM 30</t>
  </si>
  <si>
    <t>LIPERTANCE 20 MG/10 MG/5 MG</t>
  </si>
  <si>
    <t>TBL FLM 30X20MG/10MG/5MG I</t>
  </si>
  <si>
    <t>LOCOID CRELO 0,1%</t>
  </si>
  <si>
    <t>LOT 1X30GM</t>
  </si>
  <si>
    <t>LOPERON CPS</t>
  </si>
  <si>
    <t>POR CPS DUR 10X2MG</t>
  </si>
  <si>
    <t>LOZAP H</t>
  </si>
  <si>
    <t>LYRICA 150 MG</t>
  </si>
  <si>
    <t>POR CPSDUR14X150MG</t>
  </si>
  <si>
    <t>LYRICA 75 MG</t>
  </si>
  <si>
    <t>POR CPSDUR14X75MG</t>
  </si>
  <si>
    <t>MAGNESII LACTICI 0,5 TBL. MEDICAMENTA</t>
  </si>
  <si>
    <t>TBL NOB 100X0,5GM</t>
  </si>
  <si>
    <t>MAGNESIUM 250 MG PHARMAVIT</t>
  </si>
  <si>
    <t>POR TBL EFF 20</t>
  </si>
  <si>
    <t>MAGNESIUM SULFATE KALCEKS</t>
  </si>
  <si>
    <t>100MG/ML INJ/INF SOL 5X10ML</t>
  </si>
  <si>
    <t>MAGNESIUM SULFURICUM BBP 10%</t>
  </si>
  <si>
    <t>INJ 5X10ML 10%</t>
  </si>
  <si>
    <t>MALTOFER</t>
  </si>
  <si>
    <t>POR GTT SOL 30ML</t>
  </si>
  <si>
    <t>MALTOFER TABLETY</t>
  </si>
  <si>
    <t>POR TBL MND30X100MG</t>
  </si>
  <si>
    <t>MAXITROL</t>
  </si>
  <si>
    <t>OPH GTT SUS 1X5ML</t>
  </si>
  <si>
    <t>MEDROL 16 MG</t>
  </si>
  <si>
    <t>POR TBLNOB50X16MG-B</t>
  </si>
  <si>
    <t>MESOCAIN</t>
  </si>
  <si>
    <t>GEL 1X20GM</t>
  </si>
  <si>
    <t>INJ 10X10ML 1%</t>
  </si>
  <si>
    <t>METAMIZOL STADA 500 MG/ML PERORÁLNÍ KAPKY, ROZTOK</t>
  </si>
  <si>
    <t>POR GTT SOL 1X100ML/50000MG</t>
  </si>
  <si>
    <t>MIRZATEN ORO TAB 15 MG</t>
  </si>
  <si>
    <t>POR TBL DIS 30X15MG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</si>
  <si>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</si>
  <si>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</si>
  <si>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</si>
  <si>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</si>
  <si>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</si>
  <si>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</si>
  <si>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NATRIUM SALICYLICUM BBP</t>
  </si>
  <si>
    <t>100MG/ML INJ SOL 10X10ML</t>
  </si>
  <si>
    <t>NATRIUM SALICYLICUM BIOTIKA</t>
  </si>
  <si>
    <t>INJ 10X10ML 10%</t>
  </si>
  <si>
    <t>NEBIVOLOL SANDOZ 5 MG</t>
  </si>
  <si>
    <t>POR TBL NOB 28X5MG</t>
  </si>
  <si>
    <t>NEODOLPASSE</t>
  </si>
  <si>
    <t>0,3MG/ML+0,12MG/ML INF SOL 1X250ML</t>
  </si>
  <si>
    <t>75MG/30MG INF SOL 10X250ML</t>
  </si>
  <si>
    <t>NEUROL 0.25</t>
  </si>
  <si>
    <t>NEUROL 0.5</t>
  </si>
  <si>
    <t>POR TBL NOB30X0.5MG</t>
  </si>
  <si>
    <t>NEURONTIN 100MG</t>
  </si>
  <si>
    <t>CPS 100X100MG</t>
  </si>
  <si>
    <t>NEURONTIN 300MG</t>
  </si>
  <si>
    <t>CPS 50X300MG</t>
  </si>
  <si>
    <t>NIMESIL</t>
  </si>
  <si>
    <t>PORGRASUS30X100MG-S</t>
  </si>
  <si>
    <t>NORADRENALIN LECIVA</t>
  </si>
  <si>
    <t>NOVALGIN</t>
  </si>
  <si>
    <t>500MG TBL FLM 20</t>
  </si>
  <si>
    <t>INJ 5X5ML/2500MG</t>
  </si>
  <si>
    <t>INJ 10X2ML/1000MG</t>
  </si>
  <si>
    <t>NOVORAPID 100 U/ML</t>
  </si>
  <si>
    <t>INJ SOL 1X10ML</t>
  </si>
  <si>
    <t>OCTENISEPT</t>
  </si>
  <si>
    <t>0,1G/100G DRM SPR SOL 1X250ML</t>
  </si>
  <si>
    <t>DRM SOL 1X250MLX1MG/20MG/GM</t>
  </si>
  <si>
    <t>ONDANSETRON ACCORD</t>
  </si>
  <si>
    <t>2MG/ML INJ+INF SOL 5X4ML</t>
  </si>
  <si>
    <t>ONDANSETRON B. BRAUN 2 MG/ML</t>
  </si>
  <si>
    <t>INJ SOL 20X4ML/8MG LDPE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</si>
  <si>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</si>
  <si>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</si>
  <si>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</si>
  <si>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</si>
  <si>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</si>
  <si>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</si>
  <si>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</si>
  <si>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</si>
  <si>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PENTILIN</t>
  </si>
  <si>
    <t>20MG/ML INJ/INF SOL 5X5ML</t>
  </si>
  <si>
    <t>PERLINGANIT ROZTOK</t>
  </si>
  <si>
    <t>INF SOL10X10ML AMP</t>
  </si>
  <si>
    <t>Peroxid vodíku 3% 100 ml</t>
  </si>
  <si>
    <t>20% DPH</t>
  </si>
  <si>
    <t>PLAQUENIL</t>
  </si>
  <si>
    <t>TBL OBD 60X200MG</t>
  </si>
  <si>
    <t>PLASMALYTE ROZTOK</t>
  </si>
  <si>
    <t>INF SOL 10X1000ML</t>
  </si>
  <si>
    <t>PREDNISON 20 LECIVA</t>
  </si>
  <si>
    <t>TBL 20X20MG(BLISTR)</t>
  </si>
  <si>
    <t>PREDNISON 5 LECIVA</t>
  </si>
  <si>
    <t>TBL 20X5MG</t>
  </si>
  <si>
    <t>PRESTARIUM NEO</t>
  </si>
  <si>
    <t>POR TBL FLM 30X5MG</t>
  </si>
  <si>
    <t>PRESTARIUM NEO COMBI 5mg/1,25mg</t>
  </si>
  <si>
    <t>PRESTARIUM NEO FORTE</t>
  </si>
  <si>
    <t>PROSTAVASIN</t>
  </si>
  <si>
    <t>INJ SIC 10X20RG</t>
  </si>
  <si>
    <t>PROTAMIN MEDA AMPULLEN</t>
  </si>
  <si>
    <t>1000IU/ML INJ SOL 5X5ML</t>
  </si>
  <si>
    <t>RINGERFUNDIN B.BRAUN</t>
  </si>
  <si>
    <t>INF SOL10X1000ML PE</t>
  </si>
  <si>
    <t>ROCALTROL 0.25 MCG</t>
  </si>
  <si>
    <t>POR CPSMOL30X0.25RG</t>
  </si>
  <si>
    <t>ROSUMOP 20 MG</t>
  </si>
  <si>
    <t>SEVELAMER CARBONATE MYLAN</t>
  </si>
  <si>
    <t>800MG TBL FLM 180 I</t>
  </si>
  <si>
    <t>SIOFOR 1000</t>
  </si>
  <si>
    <t>POR TBL FLM 60X1000MG</t>
  </si>
  <si>
    <t>SOLU-MEDROL</t>
  </si>
  <si>
    <t>INJ SIC 1X125MG+2ML</t>
  </si>
  <si>
    <t>INJ SIC 1X40MG+1ML</t>
  </si>
  <si>
    <t>SOLUVIT N PRO INFUS.</t>
  </si>
  <si>
    <t>INJ SIC 10</t>
  </si>
  <si>
    <t>SUPPOSITORIA GLYCERINI LÉČIVA</t>
  </si>
  <si>
    <t>SUP 10X2,06G</t>
  </si>
  <si>
    <t>SYNTOPHYLLIN</t>
  </si>
  <si>
    <t>INJ 5X10ML/240MG</t>
  </si>
  <si>
    <t>TELMISARTAN/HYDROCHLOROTHIAZID SANDOZ 80 MG/12,5 M</t>
  </si>
  <si>
    <t>TENAXUM</t>
  </si>
  <si>
    <t>TBL 30X1MG</t>
  </si>
  <si>
    <t>TEZEO 40 MG</t>
  </si>
  <si>
    <t>POR TBL NOB 28X40MG</t>
  </si>
  <si>
    <t>TEZZIMI</t>
  </si>
  <si>
    <t>10MG TBL NOB 30 I</t>
  </si>
  <si>
    <t>TIAPRIDAL</t>
  </si>
  <si>
    <t>POR TBLNOB 50X100MG</t>
  </si>
  <si>
    <t>TRALGIT 50 INJ</t>
  </si>
  <si>
    <t>INJ SOL 5X1ML/50MG</t>
  </si>
  <si>
    <t>TRALGIT SR 100</t>
  </si>
  <si>
    <t>POR TBL RET30X100MG</t>
  </si>
  <si>
    <t>TRAMADOL KALCEKS</t>
  </si>
  <si>
    <t>50MG/ML INJ/INF SOL 5X2ML</t>
  </si>
  <si>
    <t>TRAMAL</t>
  </si>
  <si>
    <t>50MG/ML INJ SOL 5X1ML</t>
  </si>
  <si>
    <t>TRIPLIXAM 10 MG/2,5 MG/5 MG</t>
  </si>
  <si>
    <t>TRIPLIXAM 5 MG/1,25 MG/5 MG</t>
  </si>
  <si>
    <t>TRITACE 10</t>
  </si>
  <si>
    <t>TRITACE 2,5 MG</t>
  </si>
  <si>
    <t>POR TBL NOB 20X2.5MG</t>
  </si>
  <si>
    <t>TRITACE 5</t>
  </si>
  <si>
    <t>TBL 30X5MG</t>
  </si>
  <si>
    <t>TRITTICO AC 75</t>
  </si>
  <si>
    <t>TBL RET 30X75MG</t>
  </si>
  <si>
    <t>TULIP 20 MG POTAHOVANÉ TABLETY</t>
  </si>
  <si>
    <t>POR TBL FLM 90X20MG</t>
  </si>
  <si>
    <t>URAPIDIL STRAGEN</t>
  </si>
  <si>
    <t>30MG CPS PRO 50</t>
  </si>
  <si>
    <t>VERMOX</t>
  </si>
  <si>
    <t>POR TBL NOB 6X100MG</t>
  </si>
  <si>
    <t>VEROSPIRON</t>
  </si>
  <si>
    <t>VESSEL DUE F</t>
  </si>
  <si>
    <t>250SU CPS MOL 50</t>
  </si>
  <si>
    <t>600SU INJ SOL 10X2ML</t>
  </si>
  <si>
    <t>VIANT</t>
  </si>
  <si>
    <t>INF PLV SOL 10</t>
  </si>
  <si>
    <t>VITAMIN B12 LECIVA 1000RG</t>
  </si>
  <si>
    <t>INJ 5X1ML/1000RG</t>
  </si>
  <si>
    <t>Vitar Soda tbl.150</t>
  </si>
  <si>
    <t>neleč.</t>
  </si>
  <si>
    <t>XADOS 20 MG TABLETY</t>
  </si>
  <si>
    <t>POR TBL NOB 30X20MG</t>
  </si>
  <si>
    <t>XARELTO 15 MG</t>
  </si>
  <si>
    <t>POR TBL FLM 28X15MG</t>
  </si>
  <si>
    <t>XORIMAX</t>
  </si>
  <si>
    <t>500MG TBL FLM 14</t>
  </si>
  <si>
    <t>ZALDIAR</t>
  </si>
  <si>
    <t>37,5MG/325MG TBL FLM 30X1</t>
  </si>
  <si>
    <t>POR TBL FLM 20</t>
  </si>
  <si>
    <t>ZODAC</t>
  </si>
  <si>
    <t>TBL OBD 60X10MG</t>
  </si>
  <si>
    <t>ZOLOFT 50MG</t>
  </si>
  <si>
    <t>TBL OBD 28X50MG</t>
  </si>
  <si>
    <t>ZOLPIDEM MYLAN</t>
  </si>
  <si>
    <t>POR TBL FLM 20X10MG</t>
  </si>
  <si>
    <t>POR TBL FLM 50X10MG</t>
  </si>
  <si>
    <t>ZOXON 4</t>
  </si>
  <si>
    <t>POR TBL NOB 90X4MG</t>
  </si>
  <si>
    <t>ZYLLT 75 MG</t>
  </si>
  <si>
    <t>POR TBL FLM 56X75MG</t>
  </si>
  <si>
    <t>léky - krev.deriváty ZUL (TO)</t>
  </si>
  <si>
    <t>HAEMOCOMPLETTAN P</t>
  </si>
  <si>
    <t>20MG/ML INJ/INF PLV SOL 1X1000MG</t>
  </si>
  <si>
    <t>20MG/ML INJ/INF PLV SOL 1X2000MG</t>
  </si>
  <si>
    <t>léky - antibiotika (LEK)</t>
  </si>
  <si>
    <t>AMIKACIN MEDOCHEMIE 500MG/2ML INJ/INF</t>
  </si>
  <si>
    <t>SOL 10X2ML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</si>
  <si>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</si>
  <si>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</si>
  <si>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</si>
  <si>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</si>
  <si>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</si>
  <si>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</si>
  <si>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</si>
  <si>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</si>
  <si>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</si>
  <si>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</si>
  <si>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AXETINE 1,5GM</t>
  </si>
  <si>
    <t>INJ SIC 10X1.5GM</t>
  </si>
  <si>
    <t>AZEPO 1 G</t>
  </si>
  <si>
    <t>INJ+INF PLV SOL 10X1GM</t>
  </si>
  <si>
    <t>AZITROMYCIN SANDOZ 500 MG</t>
  </si>
  <si>
    <t>POR TBL FLM 3X500MG</t>
  </si>
  <si>
    <t>CEFTAZIDIM KABI 1 GM</t>
  </si>
  <si>
    <t>INJ PLV SOL 10X1GM</t>
  </si>
  <si>
    <t>CEFTAZIDIM KABI 2 GM</t>
  </si>
  <si>
    <t>INJ+INF PLV SOL 10X2GM</t>
  </si>
  <si>
    <t>CIPRINOL 500</t>
  </si>
  <si>
    <t>TBL 10X500MG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</si>
  <si>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</si>
  <si>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</si>
  <si>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</si>
  <si>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</si>
  <si>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</si>
  <si>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COTRIMOXAZOL AL FORTE</t>
  </si>
  <si>
    <t>TBL 10X960MG</t>
  </si>
  <si>
    <t>TBL 20X960MG</t>
  </si>
  <si>
    <t>DALACIN C 300 MG</t>
  </si>
  <si>
    <t>POR CPS DUR 16X300MG</t>
  </si>
  <si>
    <t>FRAMYKOIN</t>
  </si>
  <si>
    <t>PLV ADS 1X20GM</t>
  </si>
  <si>
    <t>FUROLIN TABLETY</t>
  </si>
  <si>
    <t>POR TBL NOB 30X100MG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</si>
  <si>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</si>
  <si>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</si>
  <si>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</si>
  <si>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</si>
  <si>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</si>
  <si>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</si>
  <si>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KLACID</t>
  </si>
  <si>
    <t>500MG INF PLV CSL 1</t>
  </si>
  <si>
    <t>MEROPENEM BRADEX</t>
  </si>
  <si>
    <t>1G INJ/INF PLV SOL 10</t>
  </si>
  <si>
    <t>MEROPENEM KABI 1 G</t>
  </si>
  <si>
    <t>INJ+INF PLV SOL 10X1000MG</t>
  </si>
  <si>
    <t>METRONIDAZOLE NORIDEM</t>
  </si>
  <si>
    <t>5MG/ML INF SOL 10X100ML</t>
  </si>
  <si>
    <t>5MG/ML INF SOL 20X100ML</t>
  </si>
  <si>
    <t>PENICILIN G 1,0 DRASELNÁ SO. BIOTIKA</t>
  </si>
  <si>
    <t>INJ PLV SOL 10X1MU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</si>
  <si>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</si>
  <si>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</si>
  <si>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</si>
  <si>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</si>
  <si>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PANPHARMA- MIMOŘÁDNÝ DOVOZ</t>
  </si>
  <si>
    <t>SUMETROLIM</t>
  </si>
  <si>
    <t>TBL 20X480MG</t>
  </si>
  <si>
    <t>TAXIMED</t>
  </si>
  <si>
    <t>1G INJ/INF PLV SOL 1</t>
  </si>
  <si>
    <t>2G INJ/INF PLV SOL 1</t>
  </si>
  <si>
    <t>TOBREX LA</t>
  </si>
  <si>
    <t>3MG/ML OPH GTT SOL 1X5ML</t>
  </si>
  <si>
    <t>TYGACIL 50 MG</t>
  </si>
  <si>
    <t>INF PLV SOL 10X50MG/5ML</t>
  </si>
  <si>
    <t>VANCOMYCIN MYLAN 1000 MG</t>
  </si>
  <si>
    <t>INF PLV SOL 1X1GM</t>
  </si>
  <si>
    <t>XORIMAX 250 MG POTAH.TABLETY</t>
  </si>
  <si>
    <t>PORTBLFLM10X250MG</t>
  </si>
  <si>
    <t>XORIMAX 500 MG POTAH.TABLETY</t>
  </si>
  <si>
    <t>PORTBLFLM10X500MG</t>
  </si>
  <si>
    <t>léky - antimykotika (LEK)</t>
  </si>
  <si>
    <t>CLOTRIMAZOL AL 1%</t>
  </si>
  <si>
    <t>CRM 1X50GM 1%</t>
  </si>
  <si>
    <t>FLUCONAZOL KABI 2 MG/ML</t>
  </si>
  <si>
    <t>INF SOL 10X100ML/200MG</t>
  </si>
  <si>
    <t>AETHOXYSKLEROL</t>
  </si>
  <si>
    <t>INJ 5X2ML 0.5%</t>
  </si>
  <si>
    <t>AETHOXYSKLEROL 1%</t>
  </si>
  <si>
    <t>INJ SOL 5X2ML</t>
  </si>
  <si>
    <t>AETHOXYSKLEROL 2%</t>
  </si>
  <si>
    <t>20MG/ML INJ SOL 5X2ML</t>
  </si>
  <si>
    <t>INJ 5X2ML</t>
  </si>
  <si>
    <t>BERODUAL N</t>
  </si>
  <si>
    <t>INH SOL PSS 200DÁV</t>
  </si>
  <si>
    <t>DZ BRAUNOL 1 L</t>
  </si>
  <si>
    <t>INJ SOL 10X1ML</t>
  </si>
  <si>
    <t>IR CITRÁTOVÝ PUFR-HALENKA 10 ml</t>
  </si>
  <si>
    <t>IR 10 ml</t>
  </si>
  <si>
    <t>KL SOL.NOVIKOV 10G</t>
  </si>
  <si>
    <t>VOLTAREN FORTE</t>
  </si>
  <si>
    <t>2,32% GEL 100G</t>
  </si>
  <si>
    <t>UNG 1X10GM</t>
  </si>
  <si>
    <t>OFLOXIN 200</t>
  </si>
  <si>
    <t>TBL OBD 10X200MG</t>
  </si>
  <si>
    <t>ACIDUM FOLICUM LECIVA</t>
  </si>
  <si>
    <t>DRG 30X10MG</t>
  </si>
  <si>
    <t>ADDAVEN</t>
  </si>
  <si>
    <t>IVN INF CNC SOL 20X10ML</t>
  </si>
  <si>
    <t>ADVAGRAF 5 MG</t>
  </si>
  <si>
    <t>POR CPS PRO 30X5MG</t>
  </si>
  <si>
    <t>AGEN 5</t>
  </si>
  <si>
    <t>POR TBL NOB 30X5MG</t>
  </si>
  <si>
    <t>AMBROBENE</t>
  </si>
  <si>
    <t>INJ 5X2ML/15MG</t>
  </si>
  <si>
    <t>AMBROBENE 7.5MG/ML</t>
  </si>
  <si>
    <t>SOL 1X100ML</t>
  </si>
  <si>
    <t>AQUA PRO INIECTIONE ARDEAPHARMA</t>
  </si>
  <si>
    <t>100% PAR LQF 10X250ML</t>
  </si>
  <si>
    <t>AQUA PRO INJECTIONE ARDEAPHARMA</t>
  </si>
  <si>
    <t>INF 1X250ML</t>
  </si>
  <si>
    <t>AQUA PRO INJECTIONE BRAUN</t>
  </si>
  <si>
    <t>INJ SOL 10X1000ML-PE</t>
  </si>
  <si>
    <t>ARDEAOSMOSOL MA 20</t>
  </si>
  <si>
    <t>200G/L INF SOL 20X100ML</t>
  </si>
  <si>
    <t>ATRAM 6.25</t>
  </si>
  <si>
    <t>POR TBLNOB30X6.25MG</t>
  </si>
  <si>
    <t>AULIN</t>
  </si>
  <si>
    <t>POR GRA SOL30SÁČKŮ</t>
  </si>
  <si>
    <t>GRA 15X100MG(SACKY)</t>
  </si>
  <si>
    <t>BEPANTHEN</t>
  </si>
  <si>
    <t>CRM 1X30GM 5%</t>
  </si>
  <si>
    <t>50MG TBL PRO 30</t>
  </si>
  <si>
    <t>BUPIVACAINE ACCORD</t>
  </si>
  <si>
    <t>5MG/ML INJ SOL 1X20ML</t>
  </si>
  <si>
    <t>BURONIL 25 MG</t>
  </si>
  <si>
    <t>POR TBL OBD 50X25MG</t>
  </si>
  <si>
    <t>CALCIUM CHLORATUM BIOTIKA</t>
  </si>
  <si>
    <t>CARTEOL LP 2%</t>
  </si>
  <si>
    <t>OPH GTT PRO 3X3ML</t>
  </si>
  <si>
    <t>CAVINTON</t>
  </si>
  <si>
    <t>TBL 50X5MG</t>
  </si>
  <si>
    <t>CODEIN SLOVAKOFARMA</t>
  </si>
  <si>
    <t>15MG TBL NOB 10</t>
  </si>
  <si>
    <t>CYMEVENE - mimořádný dovoz</t>
  </si>
  <si>
    <t>500MG INF PLV CSL 5</t>
  </si>
  <si>
    <t>DEPAKINE CHRONO 300</t>
  </si>
  <si>
    <t>TBL RET 100X300MG</t>
  </si>
  <si>
    <t>DIGOXIN 0.125 LECIVA</t>
  </si>
  <si>
    <t>TBL 30X0.125MG</t>
  </si>
  <si>
    <t>DIGOXIN ZENTIVA</t>
  </si>
  <si>
    <t>0,5MG/2ML INJ SOL 5X2ML</t>
  </si>
  <si>
    <t>DIPIDOLOR</t>
  </si>
  <si>
    <t>7,5MG/ML INJ SOL 5X2ML</t>
  </si>
  <si>
    <t>DORSIFLEX</t>
  </si>
  <si>
    <t>TBL 30X200MG</t>
  </si>
  <si>
    <t>DZ PRONTORAL 250ML</t>
  </si>
  <si>
    <t>250MG TBL FLM 20</t>
  </si>
  <si>
    <t>ENSURE PLUS ADVANCE KÁVOVÁ PŘÍCHUŤ</t>
  </si>
  <si>
    <t>POR SOL 4X220ML</t>
  </si>
  <si>
    <t>ENTIZOL</t>
  </si>
  <si>
    <t>TBL VAG 10X500MG</t>
  </si>
  <si>
    <t>ENVARSUS</t>
  </si>
  <si>
    <t>4MG TBL PRO 30</t>
  </si>
  <si>
    <t>1MG TBL PRO 60</t>
  </si>
  <si>
    <t>ERCEFURYL 200 MG CPS.</t>
  </si>
  <si>
    <t>POR CPS DUR 14X200MG</t>
  </si>
  <si>
    <t>CPS 20X300MG</t>
  </si>
  <si>
    <t>ESPUMISAN</t>
  </si>
  <si>
    <t>PORCPSMOL50X40MG-BL</t>
  </si>
  <si>
    <t>Espumisan cps.100x40mg-blistr</t>
  </si>
  <si>
    <t>0057585</t>
  </si>
  <si>
    <t>ESSENTIALE 300 mg</t>
  </si>
  <si>
    <t>POR CPS DUR 50</t>
  </si>
  <si>
    <t>EUPHYLLIN CR N 200</t>
  </si>
  <si>
    <t>200MG CPS PRO 50</t>
  </si>
  <si>
    <t>100MCG TBL NOB 100 I</t>
  </si>
  <si>
    <t>EZEN</t>
  </si>
  <si>
    <t>10MG TBL NOB 30</t>
  </si>
  <si>
    <t>10MG TBL NOB 90</t>
  </si>
  <si>
    <t>FLONIDAN</t>
  </si>
  <si>
    <t>TBL 10X10MG</t>
  </si>
  <si>
    <t>INJ SOL 10X0.8ML</t>
  </si>
  <si>
    <t>INJ SOL 2X0.8ML</t>
  </si>
  <si>
    <t>FRESUBIN JUCY DRINK PŘÍCHUŤ ČERNÝ RYBÍZ</t>
  </si>
  <si>
    <t>POR SOL 4X200ML</t>
  </si>
  <si>
    <t>GLUCOPHAGE XR 750 MG TABLETY S PRODLOUŽENÝM UVOLŇO</t>
  </si>
  <si>
    <t>POR TBL PRO 60X750MG II</t>
  </si>
  <si>
    <t>GLUKÓZA 20 BRAUN</t>
  </si>
  <si>
    <t>200MG/ML INF SOL 10X500ML</t>
  </si>
  <si>
    <t>INF SOL 20X100ML-PE</t>
  </si>
  <si>
    <t>GUTRON 2.5MG</t>
  </si>
  <si>
    <t>TBL 50X2.5MG</t>
  </si>
  <si>
    <t>HALOPERIDOL</t>
  </si>
  <si>
    <t>GTT 1X10ML/20MG</t>
  </si>
  <si>
    <t>HEMINEVRIN 192 MG</t>
  </si>
  <si>
    <t>POR CPS MOL 100X192MG (dříve název 300mg!)</t>
  </si>
  <si>
    <t>HERPESIN 400</t>
  </si>
  <si>
    <t>POR TBL NOB 25X400MG</t>
  </si>
  <si>
    <t>HYDROCORTISON M LECIVA</t>
  </si>
  <si>
    <t>UNG 10GM 1%</t>
  </si>
  <si>
    <t>INF SOL 10X1000MLPLAH</t>
  </si>
  <si>
    <t>IFIRMASTA 300 MG</t>
  </si>
  <si>
    <t>POR TBL FLM 28X300MG</t>
  </si>
  <si>
    <t>INTEGRILIN 0.75MG/ML</t>
  </si>
  <si>
    <t>INF SOL1X100ML/75MG</t>
  </si>
  <si>
    <t>ISOPRINOSINE</t>
  </si>
  <si>
    <t>POR TBL NOB 50X500MG</t>
  </si>
  <si>
    <t>ISOPRINOSINE-50x500 mimořádný dovoz</t>
  </si>
  <si>
    <t>ISOPTIN</t>
  </si>
  <si>
    <t>80MG TBL FLM 50</t>
  </si>
  <si>
    <t>KABIVEN PERIPHERAL</t>
  </si>
  <si>
    <t>INF EML 4X1440ML</t>
  </si>
  <si>
    <t>KALIUMCHLORID 7.45% BRAUN</t>
  </si>
  <si>
    <t>INF CNC SOL 20X100ML</t>
  </si>
  <si>
    <t>KL AQUA PURIF. BAG IN BOX 5 l</t>
  </si>
  <si>
    <t>KL SUPP.PREDNISON 0,001G,PAPAVERIN 0,02G</t>
  </si>
  <si>
    <t>50KS</t>
  </si>
  <si>
    <t>KL TBL MAGN.LACT 0,5G+B6 0,02G, 100TBL</t>
  </si>
  <si>
    <t>LANZUL</t>
  </si>
  <si>
    <t>CPS 28X30MG</t>
  </si>
  <si>
    <t>CPS 56X30MG</t>
  </si>
  <si>
    <t>LEPONEX 25 MG</t>
  </si>
  <si>
    <t>25MG TBL NOB 50 I</t>
  </si>
  <si>
    <t>LIPANTHYL 267 M</t>
  </si>
  <si>
    <t>267MG CPS DUR 30</t>
  </si>
  <si>
    <t>LOKREN 20 MG</t>
  </si>
  <si>
    <t>POR TBL FLM 28X20MG</t>
  </si>
  <si>
    <t>POR CPS DUR 20X2MG</t>
  </si>
  <si>
    <t>LOZAP 50 ZENTIVA</t>
  </si>
  <si>
    <t>POR TBL FLM 30X50MG</t>
  </si>
  <si>
    <t>MAGNE B6</t>
  </si>
  <si>
    <t>DRG 50</t>
  </si>
  <si>
    <t>MAGNOSOLV</t>
  </si>
  <si>
    <t>365MG POR GRA SOL SCC 30</t>
  </si>
  <si>
    <t>OPH UNG 3,5G</t>
  </si>
  <si>
    <t>MILGAMMA</t>
  </si>
  <si>
    <t>POR TBL OBD 50</t>
  </si>
  <si>
    <t>POR TBL OBD 20</t>
  </si>
  <si>
    <t>MILGAMMA N</t>
  </si>
  <si>
    <t>POR CPS MOL 20</t>
  </si>
  <si>
    <t>MYCOPHENOLAT MOFETIL SANDOZ</t>
  </si>
  <si>
    <t>500MG TBL FLM 50</t>
  </si>
  <si>
    <t>MYCOPHENOLAT MOFETIL SANDOZ 250 MG</t>
  </si>
  <si>
    <t>POR CPS DUR 100X250MG</t>
  </si>
  <si>
    <t>NATRIUM CHLORATUM BIOTIKA 10%</t>
  </si>
  <si>
    <t>NUTRICOMP DRINK 2,0 KCAL FIBRE ČOKOLÁDOVÁ PRALINKA</t>
  </si>
  <si>
    <t>NUTRICOMP DRINK 2,0 KCAL FIBRE MLÉČNÝ KARAMEL</t>
  </si>
  <si>
    <t>NUTRICOMP DRINK 2,0 KCAL FIBRE TŘEŠEŇ</t>
  </si>
  <si>
    <t>PRESTARIUM NEO COMBI 10 MG/2,5 MG</t>
  </si>
  <si>
    <t>POR TBL FLM 90X10MG</t>
  </si>
  <si>
    <t>QUAMATEL</t>
  </si>
  <si>
    <t>INJ SIC 5X20MG+SOLV</t>
  </si>
  <si>
    <t>QUETIAPIN MYLAN</t>
  </si>
  <si>
    <t>100MG TBL FLM 60</t>
  </si>
  <si>
    <t>RIVOTRIL 0.5 MG</t>
  </si>
  <si>
    <t>TBL 50X0.5MG</t>
  </si>
  <si>
    <t>ROCALTROL 0.50 MCG</t>
  </si>
  <si>
    <t>POR CPSMOL30X0.50RG</t>
  </si>
  <si>
    <t>ROWATINEX</t>
  </si>
  <si>
    <t>GTT 1X10ML</t>
  </si>
  <si>
    <t>RP SUPP.PREDNISON+PAPAVERIN</t>
  </si>
  <si>
    <t>50 KS</t>
  </si>
  <si>
    <t>RYTMONORM</t>
  </si>
  <si>
    <t>150MG TBL FLM 50</t>
  </si>
  <si>
    <t>SIMULECT 20 MG</t>
  </si>
  <si>
    <t>INFPSOLQF1X20MG+SOL</t>
  </si>
  <si>
    <t>SIOFOR 500</t>
  </si>
  <si>
    <t>500MG TBL FLM 120 II</t>
  </si>
  <si>
    <t>TBL OBD 60X500MG</t>
  </si>
  <si>
    <t>SMECTA</t>
  </si>
  <si>
    <t>PLV POR 1X10SACKU</t>
  </si>
  <si>
    <t>SMOFKABIVEN PERIPHERAL</t>
  </si>
  <si>
    <t>INF EML 4X1448 ML II</t>
  </si>
  <si>
    <t>INJ SIC 1X500MG+8ML</t>
  </si>
  <si>
    <t>INJ SIC 1X250MG+4ML</t>
  </si>
  <si>
    <t>SORBIFER DURULES</t>
  </si>
  <si>
    <t>POR TBL FLM 100X100MG</t>
  </si>
  <si>
    <t>TBL FLM 60X320MG/60MG</t>
  </si>
  <si>
    <t>SORTIS 80 MG</t>
  </si>
  <si>
    <t>POR TBL FLM 30X80MG</t>
  </si>
  <si>
    <t>STACYL 100 MG ENTEROSOLVENTNÍ TABLETY</t>
  </si>
  <si>
    <t>POR TBL ENT 100X100MG I</t>
  </si>
  <si>
    <t>SULFASALAZIN K-EN</t>
  </si>
  <si>
    <t>TBL 100X500MG</t>
  </si>
  <si>
    <t>SYNTOSTIGMIN</t>
  </si>
  <si>
    <t>TEGRETOL CR 200</t>
  </si>
  <si>
    <t>TBL RET 50X200MG</t>
  </si>
  <si>
    <t>TELMISARTAN SANDOZ 80 MG</t>
  </si>
  <si>
    <t>POR TBL NOB 30X80MG</t>
  </si>
  <si>
    <t>POR TBL FLM 100</t>
  </si>
  <si>
    <t>POR TBL NOB 90X1MG</t>
  </si>
  <si>
    <t>TENSIOMIN</t>
  </si>
  <si>
    <t>TBL 30X12.5MG</t>
  </si>
  <si>
    <t>THIAMIN LECIVA</t>
  </si>
  <si>
    <t>INJ 10X2ML/100MG</t>
  </si>
  <si>
    <t>THYMOGLOBULINE</t>
  </si>
  <si>
    <t>INF PLV SOL 1X25MG</t>
  </si>
  <si>
    <t>THYROZOL 10</t>
  </si>
  <si>
    <t>10MG TBL FLM 50</t>
  </si>
  <si>
    <t>TORECAN</t>
  </si>
  <si>
    <t>DRG 50X6.5MG</t>
  </si>
  <si>
    <t>INJ 5X1ML/6.5MG</t>
  </si>
  <si>
    <t>TORECAN-ukončení dodání do ČR</t>
  </si>
  <si>
    <t>SUP 6X6.5MG</t>
  </si>
  <si>
    <t>TRAJENTA 5 MG</t>
  </si>
  <si>
    <t>TRANEXAMIC ACID ACCORD</t>
  </si>
  <si>
    <t>100MG/ML INJ SOL 5X5ML I</t>
  </si>
  <si>
    <t>TRITACE 1,25 MG</t>
  </si>
  <si>
    <t>POR TBL NOB 20X1.25MG</t>
  </si>
  <si>
    <t>TULIP 10 MG POTAHOVANÉ TABLETY</t>
  </si>
  <si>
    <t>TULIP 40 MG</t>
  </si>
  <si>
    <t>TBL FLM 30</t>
  </si>
  <si>
    <t>UNITROPIC 1%</t>
  </si>
  <si>
    <t>OPH GTT SOL 1X10ML</t>
  </si>
  <si>
    <t>URSOSAN</t>
  </si>
  <si>
    <t>CPS 50X250MG</t>
  </si>
  <si>
    <t>VALSACOMBI 160 MG/25 MG</t>
  </si>
  <si>
    <t>VERAL 100 RETARD</t>
  </si>
  <si>
    <t>VIREXAN</t>
  </si>
  <si>
    <t>450MG TBL FLM 60</t>
  </si>
  <si>
    <t>VITALIPID N ADULT</t>
  </si>
  <si>
    <t>INF CNC SOL 10X10ML</t>
  </si>
  <si>
    <t>WARFARIN PMCS 5 MG</t>
  </si>
  <si>
    <t>POR TBL NOB 100X5MG</t>
  </si>
  <si>
    <t>POR TBL NOB 50X20MG</t>
  </si>
  <si>
    <t>YAL</t>
  </si>
  <si>
    <t>SOL 2X67.5ML</t>
  </si>
  <si>
    <t>ZYPREXA VELOTAB 10 MG</t>
  </si>
  <si>
    <t>POR TBL DIS 28X10MG</t>
  </si>
  <si>
    <t>léky - parenterální výživa (LEK)</t>
  </si>
  <si>
    <t>AMINOMIX 1 NOVUM</t>
  </si>
  <si>
    <t>INFSOL4X1500ML</t>
  </si>
  <si>
    <t>AMINOMIX 2 NOVUM 4x1500</t>
  </si>
  <si>
    <t>NEONUTRIN 10% 10x500ml</t>
  </si>
  <si>
    <t>10% INF SOL 10X500ML</t>
  </si>
  <si>
    <t>NEPHROTECT</t>
  </si>
  <si>
    <t>NUTRIFLEX BASAL</t>
  </si>
  <si>
    <t>INF SOL 5X2000ML</t>
  </si>
  <si>
    <t>NUTRIFLEX PERI</t>
  </si>
  <si>
    <t>INF SOL 5X1000ML</t>
  </si>
  <si>
    <t>OLIMEL N7E-1000 ml</t>
  </si>
  <si>
    <t>INF 6x1000ML</t>
  </si>
  <si>
    <t>SMOFKABIVEN</t>
  </si>
  <si>
    <t>INF EML 4X986ML II</t>
  </si>
  <si>
    <t>INF EML 6X493ML II</t>
  </si>
  <si>
    <t>SMOFKABIVEN EXTRA NITROGEN</t>
  </si>
  <si>
    <t>INF EML 4X2025ML</t>
  </si>
  <si>
    <t>léky - enterální výživa (LEK)</t>
  </si>
  <si>
    <t>CUBITAN S PŘÍCHUTÍ ČOKOLÁDOVOU</t>
  </si>
  <si>
    <t>CUBITAN S PŘÍCHUTÍ JAHODOVOU</t>
  </si>
  <si>
    <t>CUBITAN S PŘÍCHUTÍ VANILKOVOU</t>
  </si>
  <si>
    <t>DIASIP S PŘÍCHUTÍ CAPPUCCINO</t>
  </si>
  <si>
    <t>ENSURE PLUS ADVANCE BANÁNOVÁ PŘÍCHUŤ</t>
  </si>
  <si>
    <t>ENSURE PLUS ADVANCE VANILKA</t>
  </si>
  <si>
    <t>FRESUBIN 2 KCAL CREME CAPPUCCINO</t>
  </si>
  <si>
    <t>POR SOL 4X125G</t>
  </si>
  <si>
    <t>FRESUBIN 2 KCAL CREME ČOKOLÁDA</t>
  </si>
  <si>
    <t>FRESUBIN 2 KCAL CREME LESNÍ JAHODA</t>
  </si>
  <si>
    <t>FRESUBIN 2 KCAL CREME VANILKA</t>
  </si>
  <si>
    <t>FRESUBIN 2 KCAL DRINK CAPPUCCINO</t>
  </si>
  <si>
    <t>FRESUBIN 2 KCAL DRINK KARAMEL</t>
  </si>
  <si>
    <t>FRESUBIN 3,2 KCAL DRINK VANILKA - KARAMEL</t>
  </si>
  <si>
    <t>POR SOL 4X125ML</t>
  </si>
  <si>
    <t>NUTILIS POWDER</t>
  </si>
  <si>
    <t>POR PLV 1X300GM</t>
  </si>
  <si>
    <t>NUTRIDRINK COMPACT PROTEIN S PŘÍCHUTÍ BROSKEV A MA</t>
  </si>
  <si>
    <t>NUTRIDRINK COMPACT PROTEIN S PŘÍCHUTÍ KÁVY</t>
  </si>
  <si>
    <t>NUTRIDRINK COMPACT PROTEIN S PŘÍCHUTÍ VANILKOVOU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</si>
  <si>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</si>
  <si>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</si>
  <si>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</si>
  <si>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</si>
  <si>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</si>
  <si>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NUTRIDRINK YOGHURT S PŘÍCHUTÍ MALINA</t>
  </si>
  <si>
    <t>NUTRIDRINK YOGHURT S PŘÍCHUTÍ VANILKA A CITRÓN</t>
  </si>
  <si>
    <t>PROTIFAR</t>
  </si>
  <si>
    <t>POR PLV SOL 1X225GM</t>
  </si>
  <si>
    <t>OCPLEX</t>
  </si>
  <si>
    <t>1000IU INF PSO LQF 1+1X40ML</t>
  </si>
  <si>
    <t>léky - hemofilici ZUL (TO)</t>
  </si>
  <si>
    <t>ALBUREX</t>
  </si>
  <si>
    <t>200G/L INF SOL 1X100ML</t>
  </si>
  <si>
    <t>AZITROMYCIN SANDOZ 250 MG</t>
  </si>
  <si>
    <t>POR TBL FLM 6X250MG</t>
  </si>
  <si>
    <t>BISEPTOL 480</t>
  </si>
  <si>
    <t>INJ 10X5ML</t>
  </si>
  <si>
    <t>DOXYHEXAL 200 TABS</t>
  </si>
  <si>
    <t>TBL 10X200MG</t>
  </si>
  <si>
    <t>IALUGEN PLUS</t>
  </si>
  <si>
    <t>CRM 1X20GM</t>
  </si>
  <si>
    <t>MACMIROR COMPLEX</t>
  </si>
  <si>
    <t>VAG UNG 1X30GM+APL</t>
  </si>
  <si>
    <t>MACMIROR COMPLEX 500</t>
  </si>
  <si>
    <t>SUP VAG 8</t>
  </si>
  <si>
    <t>MEDOCLAV 1000 MG/200 MG</t>
  </si>
  <si>
    <t>INJ+INF PLV SOL 10X1.2GM</t>
  </si>
  <si>
    <t>NORMIX</t>
  </si>
  <si>
    <t>POR TBL FLM 28X200MG</t>
  </si>
  <si>
    <t>OFLOXIN INF</t>
  </si>
  <si>
    <t>INF SOL 10X100ML</t>
  </si>
  <si>
    <t>PIPERACILLIN/TAZOBACTAM AUROBINDO- MIMOŘÁDNÝ DOVOZ</t>
  </si>
  <si>
    <t>4G/0,5G INF PLV SOL 12</t>
  </si>
  <si>
    <t>DIFLUCAN 100 MG</t>
  </si>
  <si>
    <t>POR CPS DUR 28X100MG</t>
  </si>
  <si>
    <t>ARDEAELYTOSOL NA.HYDR.CARB. 8,4%</t>
  </si>
  <si>
    <t>84MG/ML INF CNC SOL 10X200ML</t>
  </si>
  <si>
    <t>UNG 1X100GM-TUBA</t>
  </si>
  <si>
    <t>Custodiol 2x5000ml - MIMOŘÁDNÝ DOVOZ!!</t>
  </si>
  <si>
    <t>Custodiol 6x1000ml - MIMOŘÁDNÝ DOVOZ!!</t>
  </si>
  <si>
    <t>LEVOBUPIVACAINE KABI 5 MG/ML</t>
  </si>
  <si>
    <t>INJ+INF SOL 5X10ML</t>
  </si>
  <si>
    <t>OPHTHALMO-SEPTONEX</t>
  </si>
  <si>
    <t>OPH GTT SOL 1X10ML PLAST</t>
  </si>
  <si>
    <t>TACHOSIL</t>
  </si>
  <si>
    <t>DRM SPO 3.0X2.5CM</t>
  </si>
  <si>
    <t>DRM SPO 9.5X4.8CM</t>
  </si>
  <si>
    <t>léky - RTG diagnostika ZUL (LEK)</t>
  </si>
  <si>
    <t>VISIPAQUE 320 MG I/ML</t>
  </si>
  <si>
    <t>INJ SOL 10X50ML-PP</t>
  </si>
  <si>
    <t>EREMFAT I.V. 600 MG - MIMOŘÁDNÝ DOVOZ</t>
  </si>
  <si>
    <t>INJ PLV SOL 1X600MG</t>
  </si>
  <si>
    <t>GARAMYCIN SCHWAMM</t>
  </si>
  <si>
    <t>130MG SPO MED 1</t>
  </si>
  <si>
    <t>OPHTHALMO-FRAMYKOIN</t>
  </si>
  <si>
    <t>UNG OPH 1X5GM</t>
  </si>
  <si>
    <t>0521 - 2CHIR: ambulance</t>
  </si>
  <si>
    <t>0511 - 2CHIR: lůžkové oddělení 37</t>
  </si>
  <si>
    <t>0564 - 2CHIR: pracoviště COS</t>
  </si>
  <si>
    <t xml:space="preserve">0532 - 2CHIR: JIP 37A </t>
  </si>
  <si>
    <t>A02BC02 - PANTOPRAZOL</t>
  </si>
  <si>
    <t>A02BC03 - LANSOPRAZOL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</si>
  <si>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</si>
  <si>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</si>
  <si>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</si>
  <si>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</si>
  <si>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</si>
  <si>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</si>
  <si>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B01AC16 - EPTIFIBATID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</si>
  <si>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</si>
  <si>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</si>
  <si>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</si>
  <si>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</si>
  <si>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</si>
  <si>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</si>
  <si>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</si>
  <si>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</si>
  <si>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</si>
  <si>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</si>
  <si>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</si>
  <si>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C08CA13 - LERKANIDIPIN</t>
  </si>
  <si>
    <t>C08DA01 - VERAPAMIL</t>
  </si>
  <si>
    <t>C09AA04 - PERINDOPRIL</t>
  </si>
  <si>
    <t>C09AA05 - RAMIPRIL</t>
  </si>
  <si>
    <t>C09BB04 - PERINDOPRIL A AMLODIPIN</t>
  </si>
  <si>
    <t>C09BB07 - RAMIPRIL A AMLODIPIN</t>
  </si>
  <si>
    <t>C09CA01 - LOSARTAN</t>
  </si>
  <si>
    <t>C09DA01 - LOSARTAN A DIURETIKA</t>
  </si>
  <si>
    <t>C09DA04 - IRBESARTAN A DIURETIKA</t>
  </si>
  <si>
    <t>C09DA07 - TELMISARTAN A DIURETIKA</t>
  </si>
  <si>
    <t>C10AA05 - ATORVASTATIN</t>
  </si>
  <si>
    <t>C10BX03 - ATORVASTATIN A AMLODIPIN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</si>
  <si>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</si>
  <si>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</si>
  <si>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</si>
  <si>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</si>
  <si>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</si>
  <si>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</si>
  <si>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</si>
  <si>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</si>
  <si>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</si>
  <si>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J01MA02 - CIPROFLOXACIN</t>
  </si>
  <si>
    <t>J01XA01 - VANKOMYCIN</t>
  </si>
  <si>
    <t>J01XD01 - METRONIDAZOL</t>
  </si>
  <si>
    <t>J02AC01 - FLUKONAZOL</t>
  </si>
  <si>
    <t>J05AB01 - ACIKLOVIR</t>
  </si>
  <si>
    <t>L04AD02 - TAKROLIMUS</t>
  </si>
  <si>
    <t>M03AC09 - ROKURONIUM-BROMID</t>
  </si>
  <si>
    <t>M04AA01 - ALOPURINOL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</si>
  <si>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</si>
  <si>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</si>
  <si>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</si>
  <si>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</si>
  <si>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</si>
  <si>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</si>
  <si>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N03AX12 - GABAPENTIN</t>
  </si>
  <si>
    <t>N05BA12 - ALPRAZOLAM</t>
  </si>
  <si>
    <t>N05CD08 - MIDAZOLAM</t>
  </si>
  <si>
    <t>N05CF02 - ZOLPIDEM</t>
  </si>
  <si>
    <t>N05CM18 - DEXMEDETOMIDIN</t>
  </si>
  <si>
    <t>N06AB06 - SERTRALIN</t>
  </si>
  <si>
    <t>N06AB10 - ESCITALOPRAM</t>
  </si>
  <si>
    <t>N06BX18 - VINPOCETIN</t>
  </si>
  <si>
    <t>N07CA01 - BETAHISTIN</t>
  </si>
  <si>
    <t>R06AE07 - CETIRIZIN</t>
  </si>
  <si>
    <t>R06AX13 - LORATADIN</t>
  </si>
  <si>
    <t>V08AB09 - JODIXANOL</t>
  </si>
  <si>
    <t>J05AX05 - INOSIN PRANOBEX</t>
  </si>
  <si>
    <t>B01AF02 - APIXABAN</t>
  </si>
  <si>
    <t>R03AK06 - SALMETEROL A FLUTIKASON</t>
  </si>
  <si>
    <t>A03FA07 - ITOPRIDUM</t>
  </si>
  <si>
    <t>L04AA06 - KYSELINA MYKOFENOLOVÁ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</si>
  <si>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</si>
  <si>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</si>
  <si>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</si>
  <si>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</si>
  <si>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</si>
  <si>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</si>
  <si>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</si>
  <si>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</si>
  <si>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</si>
  <si>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</si>
  <si>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</si>
  <si>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</si>
  <si>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</si>
  <si>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</si>
  <si>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106344</t>
  </si>
  <si>
    <t>15MG CPS ETD 28</t>
  </si>
  <si>
    <t>A03FA07</t>
  </si>
  <si>
    <t>166759</t>
  </si>
  <si>
    <t>50MG TBL FLM 40(4X10)</t>
  </si>
  <si>
    <t>237595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</si>
  <si>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</si>
  <si>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</si>
  <si>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</si>
  <si>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</si>
  <si>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</si>
  <si>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</si>
  <si>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</si>
  <si>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</si>
  <si>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</si>
  <si>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</si>
  <si>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</si>
  <si>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</si>
  <si>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A10BB12</t>
  </si>
  <si>
    <t>163077</t>
  </si>
  <si>
    <t>AMARYL</t>
  </si>
  <si>
    <t>2MG TBL NOB 30</t>
  </si>
  <si>
    <t>B01AB06</t>
  </si>
  <si>
    <t>213477</t>
  </si>
  <si>
    <t>9500IU/ML INJ SOL 10X5ML</t>
  </si>
  <si>
    <t>213482</t>
  </si>
  <si>
    <t>19000IU/ML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</si>
  <si>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</si>
  <si>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</si>
  <si>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</si>
  <si>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</si>
  <si>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</si>
  <si>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</si>
  <si>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B01AC04</t>
  </si>
  <si>
    <t>149483</t>
  </si>
  <si>
    <t>ZYLLT</t>
  </si>
  <si>
    <t>75MG TBL FLM 56</t>
  </si>
  <si>
    <t>B01AF02</t>
  </si>
  <si>
    <t>193745</t>
  </si>
  <si>
    <t>ELIQUIS</t>
  </si>
  <si>
    <t>5MG TBL FLM 60</t>
  </si>
  <si>
    <t>C01BD01</t>
  </si>
  <si>
    <t>13767</t>
  </si>
  <si>
    <t>200MG TBL NOB 30</t>
  </si>
  <si>
    <t>C01CA03</t>
  </si>
  <si>
    <t>536</t>
  </si>
  <si>
    <t>NORADRENALIN LÉČIVA</t>
  </si>
  <si>
    <t>1MG/ML INF CNC SOL 5X1ML</t>
  </si>
  <si>
    <t>C02AC05</t>
  </si>
  <si>
    <t>16923</t>
  </si>
  <si>
    <t>MOXOSTAD</t>
  </si>
  <si>
    <t>0,3MG TBL FLM 30</t>
  </si>
  <si>
    <t>16932</t>
  </si>
  <si>
    <t>0,4MG TBL FLM 30</t>
  </si>
  <si>
    <t>C02CA04</t>
  </si>
  <si>
    <t>107794</t>
  </si>
  <si>
    <t>ZOXON</t>
  </si>
  <si>
    <t>4MG TBL NOB 90</t>
  </si>
  <si>
    <t>C03CA01</t>
  </si>
  <si>
    <t>239807</t>
  </si>
  <si>
    <t>56805</t>
  </si>
  <si>
    <t>FURORESE</t>
  </si>
  <si>
    <t>40MG TBL NOB 100</t>
  </si>
  <si>
    <t>56810</t>
  </si>
  <si>
    <t>250MG TBL NOB 20</t>
  </si>
  <si>
    <t>56811</t>
  </si>
  <si>
    <t>250MG TBL NOB 50</t>
  </si>
  <si>
    <t>98219</t>
  </si>
  <si>
    <t>40MG TBL NOB 50</t>
  </si>
  <si>
    <t>C05BA01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</si>
  <si>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</si>
  <si>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</si>
  <si>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</si>
  <si>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</si>
  <si>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</si>
  <si>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</si>
  <si>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</si>
  <si>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231687</t>
  </si>
  <si>
    <t>231688</t>
  </si>
  <si>
    <t>231692</t>
  </si>
  <si>
    <t>231697</t>
  </si>
  <si>
    <t>C07AB07</t>
  </si>
  <si>
    <t>233559</t>
  </si>
  <si>
    <t>233579</t>
  </si>
  <si>
    <t>233600</t>
  </si>
  <si>
    <t>C08CA01</t>
  </si>
  <si>
    <t>15379</t>
  </si>
  <si>
    <t>AGEN</t>
  </si>
  <si>
    <t>2954</t>
  </si>
  <si>
    <t>C08CA13</t>
  </si>
  <si>
    <t>169623</t>
  </si>
  <si>
    <t>KAPIDIN</t>
  </si>
  <si>
    <t>10MG TBL FLM 30 II</t>
  </si>
  <si>
    <t>169654</t>
  </si>
  <si>
    <t>20MG TBL FLM 30 II</t>
  </si>
  <si>
    <t>C09AA04</t>
  </si>
  <si>
    <t>101205</t>
  </si>
  <si>
    <t>101227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</si>
  <si>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</si>
  <si>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</si>
  <si>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</si>
  <si>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</si>
  <si>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</si>
  <si>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</si>
  <si>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</si>
  <si>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</si>
  <si>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5MG TBL NOB 30</t>
  </si>
  <si>
    <t>C09CA01</t>
  </si>
  <si>
    <t>114065</t>
  </si>
  <si>
    <t>LOZAP</t>
  </si>
  <si>
    <t>50MG TBL FLM 30 II</t>
  </si>
  <si>
    <t>C09DA01</t>
  </si>
  <si>
    <t>15317</t>
  </si>
  <si>
    <t>50MG/12,5MG TBL FLM 90</t>
  </si>
  <si>
    <t>C09DA04</t>
  </si>
  <si>
    <t>168096</t>
  </si>
  <si>
    <t>IFIRMACOMBI</t>
  </si>
  <si>
    <t>150MG/12,5MG TBL FLM 28</t>
  </si>
  <si>
    <t>C09DA07</t>
  </si>
  <si>
    <t>189657</t>
  </si>
  <si>
    <t>TELMISARTAN/HYDROCHLOROTHIAZID SANDOZ</t>
  </si>
  <si>
    <t>80MG/12,5MG TBL FLM 30</t>
  </si>
  <si>
    <t>C10AA05</t>
  </si>
  <si>
    <t>50318</t>
  </si>
  <si>
    <t>TULIP</t>
  </si>
  <si>
    <t>20MG TBL FLM 90X1</t>
  </si>
  <si>
    <t>G04CA02</t>
  </si>
  <si>
    <t>49195</t>
  </si>
  <si>
    <t>0,4MG CPS RDR 90</t>
  </si>
  <si>
    <t>H02AB04</t>
  </si>
  <si>
    <t>40373</t>
  </si>
  <si>
    <t>MEDROL</t>
  </si>
  <si>
    <t>16MG TBL NOB 50</t>
  </si>
  <si>
    <t>9709</t>
  </si>
  <si>
    <t>40MG/ML INJ PSO LQF 40MG+1ML</t>
  </si>
  <si>
    <t>9710</t>
  </si>
  <si>
    <t>62,5MG/ML INJ PSO LQF 125MG+2ML</t>
  </si>
  <si>
    <t>H03AA01</t>
  </si>
  <si>
    <t>169714</t>
  </si>
  <si>
    <t>LETROX</t>
  </si>
  <si>
    <t>125MCG TBL NOB 100</t>
  </si>
  <si>
    <t>172044</t>
  </si>
  <si>
    <t>150MCG TBL NOB 100</t>
  </si>
  <si>
    <t>187427</t>
  </si>
  <si>
    <t>100MCG TBL NOB 100</t>
  </si>
  <si>
    <t>243131</t>
  </si>
  <si>
    <t>243138</t>
  </si>
  <si>
    <t>50MCG TBL NOB 100 II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</si>
  <si>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</si>
  <si>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</si>
  <si>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</si>
  <si>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</si>
  <si>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</si>
  <si>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</si>
  <si>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</si>
  <si>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</si>
  <si>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</si>
  <si>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</si>
  <si>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</si>
  <si>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</si>
  <si>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</si>
  <si>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173857</t>
  </si>
  <si>
    <t>PIPERACILLIN/TAZOBACTAM OLIKLA</t>
  </si>
  <si>
    <t>J01DC02</t>
  </si>
  <si>
    <t>18523</t>
  </si>
  <si>
    <t>250MG TBL FLM 10</t>
  </si>
  <si>
    <t>18547</t>
  </si>
  <si>
    <t>64831</t>
  </si>
  <si>
    <t>AXETINE</t>
  </si>
  <si>
    <t>1,5G INJ/INF PLV SOL 10</t>
  </si>
  <si>
    <t>J01DD01</t>
  </si>
  <si>
    <t>206563</t>
  </si>
  <si>
    <t>206566</t>
  </si>
  <si>
    <t>J01DH02</t>
  </si>
  <si>
    <t>156835</t>
  </si>
  <si>
    <t>MEROPENEM KABI</t>
  </si>
  <si>
    <t>173748</t>
  </si>
  <si>
    <t>500MG INJ/INF PLV SOL 10</t>
  </si>
  <si>
    <t>173750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</si>
  <si>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</si>
  <si>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</si>
  <si>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</si>
  <si>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</si>
  <si>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</si>
  <si>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</si>
  <si>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</si>
  <si>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</si>
  <si>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</si>
  <si>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</si>
  <si>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</si>
  <si>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</si>
  <si>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</si>
  <si>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</si>
  <si>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</si>
  <si>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96039</t>
  </si>
  <si>
    <t>CIPRINOL</t>
  </si>
  <si>
    <t>J01XA01</t>
  </si>
  <si>
    <t>166269</t>
  </si>
  <si>
    <t>VANCOMYCIN MYLAN</t>
  </si>
  <si>
    <t>1000MG INF PLV SOL 1</t>
  </si>
  <si>
    <t>J01XD01</t>
  </si>
  <si>
    <t>224407</t>
  </si>
  <si>
    <t>5MG/ML INF SOL 10X100ML I</t>
  </si>
  <si>
    <t>242332</t>
  </si>
  <si>
    <t>5MG/ML INF SOL 20X100ML I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</si>
  <si>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</si>
  <si>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</si>
  <si>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</si>
  <si>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</si>
  <si>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</si>
  <si>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</si>
  <si>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</si>
  <si>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M04AA01</t>
  </si>
  <si>
    <t>127263</t>
  </si>
  <si>
    <t>127272</t>
  </si>
  <si>
    <t>N02AB03</t>
  </si>
  <si>
    <t>122572</t>
  </si>
  <si>
    <t>FENTALIS</t>
  </si>
  <si>
    <t>100MCG/H TDR EMP 5</t>
  </si>
  <si>
    <t>122593</t>
  </si>
  <si>
    <t>25MCG/H TDR EMP 5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</si>
  <si>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</si>
  <si>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</si>
  <si>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</si>
  <si>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</si>
  <si>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</si>
  <si>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</si>
  <si>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</si>
  <si>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</si>
  <si>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</si>
  <si>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</si>
  <si>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N03AX12</t>
  </si>
  <si>
    <t>84398</t>
  </si>
  <si>
    <t>NEURONTIN</t>
  </si>
  <si>
    <t>100MG CPS DUR 100</t>
  </si>
  <si>
    <t>84399</t>
  </si>
  <si>
    <t>300MG CPS DUR 50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</si>
  <si>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</si>
  <si>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</si>
  <si>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</si>
  <si>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</si>
  <si>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</si>
  <si>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</si>
  <si>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</si>
  <si>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</si>
  <si>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</si>
  <si>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</si>
  <si>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N06AB06</t>
  </si>
  <si>
    <t>53950</t>
  </si>
  <si>
    <t>ZOLOFT</t>
  </si>
  <si>
    <t>50MG TBL FLM 28</t>
  </si>
  <si>
    <t>R06AE07</t>
  </si>
  <si>
    <t>5496</t>
  </si>
  <si>
    <t>10MG TBL FLM 60</t>
  </si>
  <si>
    <t>213480</t>
  </si>
  <si>
    <t>19000IU/ML INJ SOL ISP 10X0,6ML</t>
  </si>
  <si>
    <t>213490</t>
  </si>
  <si>
    <t>9500IU/ML INJ SOL ISP 10X1ML</t>
  </si>
  <si>
    <t>100304</t>
  </si>
  <si>
    <t>300MG/100G GEL 40G</t>
  </si>
  <si>
    <t>17121</t>
  </si>
  <si>
    <t>30MG CPS DUR 28</t>
  </si>
  <si>
    <t>17122</t>
  </si>
  <si>
    <t>30MG CPS DUR 56</t>
  </si>
  <si>
    <t>208203</t>
  </si>
  <si>
    <t>208204</t>
  </si>
  <si>
    <t>500MG TBL FLM 60 II</t>
  </si>
  <si>
    <t>B01AA03</t>
  </si>
  <si>
    <t>192342</t>
  </si>
  <si>
    <t>WARFARIN PMCS</t>
  </si>
  <si>
    <t>5MG TBL NOB 100 I</t>
  </si>
  <si>
    <t>213481</t>
  </si>
  <si>
    <t>19000IU/ML INJ SOL ISP 2X0,8ML</t>
  </si>
  <si>
    <t>213485</t>
  </si>
  <si>
    <t>9500IU/ML INJ SOL ISP 10X0,8ML</t>
  </si>
  <si>
    <t>B01AC16</t>
  </si>
  <si>
    <t>25744</t>
  </si>
  <si>
    <t>INTEGRILIN</t>
  </si>
  <si>
    <t>0,75MG/ML INF SOL 1X100ML</t>
  </si>
  <si>
    <t>13768</t>
  </si>
  <si>
    <t>200MG TBL NOB 60</t>
  </si>
  <si>
    <t>214036</t>
  </si>
  <si>
    <t>56804</t>
  </si>
  <si>
    <t>231695</t>
  </si>
  <si>
    <t>231701</t>
  </si>
  <si>
    <t>231703</t>
  </si>
  <si>
    <t>BETALOC</t>
  </si>
  <si>
    <t>1MG/ML INJ SOL 5X5ML</t>
  </si>
  <si>
    <t>C07AB03</t>
  </si>
  <si>
    <t>42511</t>
  </si>
  <si>
    <t>ATENOLOL AL</t>
  </si>
  <si>
    <t>100MG TBL NOB 30</t>
  </si>
  <si>
    <t>C07AB05</t>
  </si>
  <si>
    <t>49909</t>
  </si>
  <si>
    <t>LOKREN</t>
  </si>
  <si>
    <t>20MG TBL FLM 28</t>
  </si>
  <si>
    <t>49910</t>
  </si>
  <si>
    <t>20MG TBL FLM 98</t>
  </si>
  <si>
    <t>C07AB12</t>
  </si>
  <si>
    <t>244906</t>
  </si>
  <si>
    <t>NEBIVOLOL AUROVITAS</t>
  </si>
  <si>
    <t>5MG TBL NOB 28</t>
  </si>
  <si>
    <t>2945</t>
  </si>
  <si>
    <t>169660</t>
  </si>
  <si>
    <t>20MG TBL FLM 100 II</t>
  </si>
  <si>
    <t>C08DA01</t>
  </si>
  <si>
    <t>215970</t>
  </si>
  <si>
    <t>233479</t>
  </si>
  <si>
    <t>ISOPTIN SR</t>
  </si>
  <si>
    <t>240MG TBL PRO 100</t>
  </si>
  <si>
    <t>101233</t>
  </si>
  <si>
    <t>10MG TBL FLM 90(3X30)</t>
  </si>
  <si>
    <t>56983</t>
  </si>
  <si>
    <t>5MG TBL NOB 100</t>
  </si>
  <si>
    <t>C09BB04</t>
  </si>
  <si>
    <t>124087</t>
  </si>
  <si>
    <t>PRESTANCE</t>
  </si>
  <si>
    <t>5MG/5MG TBL NOB 30</t>
  </si>
  <si>
    <t>124119</t>
  </si>
  <si>
    <t>10MG/5MG TBL NOB 90(3X30)</t>
  </si>
  <si>
    <t>187804</t>
  </si>
  <si>
    <t>TONARSSA</t>
  </si>
  <si>
    <t>8MG/5MG TBL NOB 30</t>
  </si>
  <si>
    <t>C09BB07</t>
  </si>
  <si>
    <t>228971</t>
  </si>
  <si>
    <t>TRITACE COMBI</t>
  </si>
  <si>
    <t>5MG/10MG CPS DUR 28</t>
  </si>
  <si>
    <t>189664</t>
  </si>
  <si>
    <t>80MG/12,5MG TBL FLM 100</t>
  </si>
  <si>
    <t>122632</t>
  </si>
  <si>
    <t>SORTIS</t>
  </si>
  <si>
    <t>80MG TBL FLM 30</t>
  </si>
  <si>
    <t>50311</t>
  </si>
  <si>
    <t>10MG TBL FLM 90X1</t>
  </si>
  <si>
    <t>50316</t>
  </si>
  <si>
    <t>20MG TBL FLM 30X1</t>
  </si>
  <si>
    <t>C10BX03</t>
  </si>
  <si>
    <t>159815</t>
  </si>
  <si>
    <t>AMLATOR</t>
  </si>
  <si>
    <t>10MG/5MG TBL FLM 90</t>
  </si>
  <si>
    <t>94882</t>
  </si>
  <si>
    <t>62,5MG/ML INJ PSO LQF 250MG+4ML</t>
  </si>
  <si>
    <t>9711</t>
  </si>
  <si>
    <t>62,5MG/ML INJ PSO LQF 500MG+7,8ML</t>
  </si>
  <si>
    <t>243130</t>
  </si>
  <si>
    <t>134595</t>
  </si>
  <si>
    <t>MEDOCLAV</t>
  </si>
  <si>
    <t>1000MG/200MG INJ/INF PLV SOL 10</t>
  </si>
  <si>
    <t>53913</t>
  </si>
  <si>
    <t>250MG TBL FLM 6</t>
  </si>
  <si>
    <t>164407</t>
  </si>
  <si>
    <t>2MG/ML INF SOL 10X200ML</t>
  </si>
  <si>
    <t>J05AB01</t>
  </si>
  <si>
    <t>155936</t>
  </si>
  <si>
    <t>HERPESIN</t>
  </si>
  <si>
    <t>400MG TBL NOB 25</t>
  </si>
  <si>
    <t>J05AX05</t>
  </si>
  <si>
    <t>107676</t>
  </si>
  <si>
    <t>500MG TBL NOB 50</t>
  </si>
  <si>
    <t>L04AA06</t>
  </si>
  <si>
    <t>100973</t>
  </si>
  <si>
    <t>250MG CPS DUR 100</t>
  </si>
  <si>
    <t>L04AD02</t>
  </si>
  <si>
    <t>210095</t>
  </si>
  <si>
    <t>210097</t>
  </si>
  <si>
    <t>29710</t>
  </si>
  <si>
    <t>ADVAGRAF</t>
  </si>
  <si>
    <t>5MG CPS PRO 30</t>
  </si>
  <si>
    <t>M03AC09</t>
  </si>
  <si>
    <t>220108</t>
  </si>
  <si>
    <t>ROCURONIUM BROMIDE HAMELN</t>
  </si>
  <si>
    <t>10MG/ML INJ/INF SOL 10X10ML</t>
  </si>
  <si>
    <t>N01AX10</t>
  </si>
  <si>
    <t>18175</t>
  </si>
  <si>
    <t>PROPOFOL MCT/LCT FRESENIUS</t>
  </si>
  <si>
    <t>10MG/ML INJ/INF EML 10X100ML</t>
  </si>
  <si>
    <t>N03AG01</t>
  </si>
  <si>
    <t>237626</t>
  </si>
  <si>
    <t>DEPAKINE</t>
  </si>
  <si>
    <t>400MG/4ML INJ PSO LQF 1+1X4ML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</si>
  <si>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</si>
  <si>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</si>
  <si>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</si>
  <si>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</si>
  <si>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</si>
  <si>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</si>
  <si>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84400</t>
  </si>
  <si>
    <t>300MG CPS DUR 100</t>
  </si>
  <si>
    <t>N05CD08</t>
  </si>
  <si>
    <t>239967</t>
  </si>
  <si>
    <t>MIDAZOLAM ACCORD</t>
  </si>
  <si>
    <t>5MG/ML INJ/INF SOL 10X10ML</t>
  </si>
  <si>
    <t>N05CM18</t>
  </si>
  <si>
    <t>136754</t>
  </si>
  <si>
    <t>DEXMEDETOMIDINE EVER PHARMA</t>
  </si>
  <si>
    <t>100MCG/ML INF CNC SOL 5X2ML</t>
  </si>
  <si>
    <t>136755</t>
  </si>
  <si>
    <t>100MCG/ML INF CNC SOL 25X2ML</t>
  </si>
  <si>
    <t>N06AB10</t>
  </si>
  <si>
    <t>187335</t>
  </si>
  <si>
    <t>MIRAKLIDE</t>
  </si>
  <si>
    <t>10MG TBL FLM 98 I</t>
  </si>
  <si>
    <t>N06BX18</t>
  </si>
  <si>
    <t>10253</t>
  </si>
  <si>
    <t>CAVINTON FORTE</t>
  </si>
  <si>
    <t>4063</t>
  </si>
  <si>
    <t>5MG TBL NOB 50</t>
  </si>
  <si>
    <t>N07CA01</t>
  </si>
  <si>
    <t>229648</t>
  </si>
  <si>
    <t>BETASERC</t>
  </si>
  <si>
    <t>24MG TBL NOB 50</t>
  </si>
  <si>
    <t>R03AK06</t>
  </si>
  <si>
    <t>205588</t>
  </si>
  <si>
    <t>AIRFLUSAN FORSPIRO</t>
  </si>
  <si>
    <t>50MCG/500MCG INH PLV DOS 1X60DÁV</t>
  </si>
  <si>
    <t>R06AX13</t>
  </si>
  <si>
    <t>88734</t>
  </si>
  <si>
    <t>10MG TBL NOB 10</t>
  </si>
  <si>
    <t>V06XX</t>
  </si>
  <si>
    <t>217108</t>
  </si>
  <si>
    <t>217109</t>
  </si>
  <si>
    <t>217110</t>
  </si>
  <si>
    <t>217112</t>
  </si>
  <si>
    <t>POR PLV 1X300G</t>
  </si>
  <si>
    <t>33220</t>
  </si>
  <si>
    <t>POR SOL 1X225G</t>
  </si>
  <si>
    <t>33739</t>
  </si>
  <si>
    <t>33740</t>
  </si>
  <si>
    <t>33741</t>
  </si>
  <si>
    <t>NUTRIDRINK COMPACT PROTEIN S PŘÍCHUTÍ BANÁNOVOU</t>
  </si>
  <si>
    <t>33750</t>
  </si>
  <si>
    <t>33751</t>
  </si>
  <si>
    <t>33752</t>
  </si>
  <si>
    <t>NUTRIDRINK CREME S PŘÍCHUTÍ LESNÍHO OVOCE</t>
  </si>
  <si>
    <t>33833</t>
  </si>
  <si>
    <t>33856</t>
  </si>
  <si>
    <t>33857</t>
  </si>
  <si>
    <t>33897</t>
  </si>
  <si>
    <t>NUTRIDRINK COMPACT PROTEIN S PŘÍCHUTÍ BROSKEV A MANGO</t>
  </si>
  <si>
    <t>N01BB10</t>
  </si>
  <si>
    <t>197125</t>
  </si>
  <si>
    <t>LEVOBUPIVACAINE KABI</t>
  </si>
  <si>
    <t>5MG/ML INJ/INF SOL 5X10ML</t>
  </si>
  <si>
    <t>V08AB09</t>
  </si>
  <si>
    <t>17039</t>
  </si>
  <si>
    <t>VISIPAQUE</t>
  </si>
  <si>
    <t>320MG I/ML INJ SOL 10X50ML II</t>
  </si>
  <si>
    <t>Přehled plnění pozitivního listu - spotřeba léčivých přípravků - orientační přehled</t>
  </si>
  <si>
    <t>05 - 2CHIR: II. Chirurgická klinika</t>
  </si>
  <si>
    <t>II. Chirurgická klinika</t>
  </si>
  <si>
    <t>HVLP</t>
  </si>
  <si>
    <t>IPLP</t>
  </si>
  <si>
    <t>PZT</t>
  </si>
  <si>
    <t>5</t>
  </si>
  <si>
    <t>89301051</t>
  </si>
  <si>
    <t>Standardní lůžková péče Celkem</t>
  </si>
  <si>
    <t>89301052</t>
  </si>
  <si>
    <t>Všeobecná ambulance Celkem</t>
  </si>
  <si>
    <t>89301055</t>
  </si>
  <si>
    <t>Ambulance cévní Celkem</t>
  </si>
  <si>
    <t>89301056</t>
  </si>
  <si>
    <t>Ambulance endokrinochirurgická Celkem</t>
  </si>
  <si>
    <t>89301058</t>
  </si>
  <si>
    <t>Ambulance angiologická Celkem</t>
  </si>
  <si>
    <t>II. Chirurgická klinika Celkem</t>
  </si>
  <si>
    <t>* Legenda</t>
  </si>
  <si>
    <t>DIAPZT = Pomůcky pro diabetiky, jejichž název začíná slovem "Pumpa"</t>
  </si>
  <si>
    <t>Bachleda Petr</t>
  </si>
  <si>
    <t>Červenka Rudolf</t>
  </si>
  <si>
    <t>Dráč Petr</t>
  </si>
  <si>
    <t>Herman Jiří</t>
  </si>
  <si>
    <t>Hrabalová Monika</t>
  </si>
  <si>
    <t>Indráková Jarmila</t>
  </si>
  <si>
    <t>Janečková Jana</t>
  </si>
  <si>
    <t>Janský Petr</t>
  </si>
  <si>
    <t>Jaroščiaková Júlia</t>
  </si>
  <si>
    <t>Laca Michal</t>
  </si>
  <si>
    <t>Lžičař Vladimír</t>
  </si>
  <si>
    <t>Medřická Monika</t>
  </si>
  <si>
    <t>Mocňáková Markéta</t>
  </si>
  <si>
    <t>Rulíšek Patrik</t>
  </si>
  <si>
    <t>Sekanina Zdeněk</t>
  </si>
  <si>
    <t>Utíkal Petr</t>
  </si>
  <si>
    <t>SULODEXID</t>
  </si>
  <si>
    <t>96118</t>
  </si>
  <si>
    <t>KLOPIDOGREL</t>
  </si>
  <si>
    <t>149480</t>
  </si>
  <si>
    <t>75MG TBL FLM 28</t>
  </si>
  <si>
    <t>KYSELINA ACETYLSALICYLOVÁ</t>
  </si>
  <si>
    <t>99295</t>
  </si>
  <si>
    <t>100MG TBL NOB 20(2X10)</t>
  </si>
  <si>
    <t>NADROPARIN</t>
  </si>
  <si>
    <t>JINÉ KAPILÁRY STABILIZUJÍCÍ LÁTKY</t>
  </si>
  <si>
    <t>107806</t>
  </si>
  <si>
    <t>AESCIN TEVA</t>
  </si>
  <si>
    <t>20MG TBL ENT 30</t>
  </si>
  <si>
    <t>AMOXICILIN A  INHIBITOR BETA-LAKTAMASY</t>
  </si>
  <si>
    <t>203097</t>
  </si>
  <si>
    <t>875MG/125MG TBL FLM 21</t>
  </si>
  <si>
    <t>202701</t>
  </si>
  <si>
    <t>20MG TBL ENT 90</t>
  </si>
  <si>
    <t>Jiná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</si>
  <si>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</si>
  <si>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</si>
  <si>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</si>
  <si>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</si>
  <si>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</si>
  <si>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</si>
  <si>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</si>
  <si>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</si>
  <si>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</si>
  <si>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125114</t>
  </si>
  <si>
    <t>100MG TBL NOB 60(3X20)</t>
  </si>
  <si>
    <t>PANTOPRAZOL</t>
  </si>
  <si>
    <t>5002663</t>
  </si>
  <si>
    <t>AVICENUM PHLEBO 360 PUNČOCHY STEHENNÍ</t>
  </si>
  <si>
    <t>LEM, OTEVŘENÁ ŠPICE, II. KT, VEL.S - XXL ULTRA KRÁTKÉ, S MINUS - XXL PLUS NORMAL</t>
  </si>
  <si>
    <t>CIPROFLOXACIN</t>
  </si>
  <si>
    <t>15658</t>
  </si>
  <si>
    <t>CIPLOX</t>
  </si>
  <si>
    <t>238137</t>
  </si>
  <si>
    <t>ENALAPRIL</t>
  </si>
  <si>
    <t>59642</t>
  </si>
  <si>
    <t>ENAP</t>
  </si>
  <si>
    <t>10MG TBL NOB 100</t>
  </si>
  <si>
    <t>FOSINOPRIL A DIURETIKA</t>
  </si>
  <si>
    <t>160482</t>
  </si>
  <si>
    <t>MONACE COMBI</t>
  </si>
  <si>
    <t>20MG/12,5MG TBL NOB 98</t>
  </si>
  <si>
    <t>188848</t>
  </si>
  <si>
    <t>STACYL</t>
  </si>
  <si>
    <t>100MG TBL ENT 60</t>
  </si>
  <si>
    <t>NAFTIDROFURYL</t>
  </si>
  <si>
    <t>66015</t>
  </si>
  <si>
    <t>ENELBIN</t>
  </si>
  <si>
    <t>100MG TBL PRO 100</t>
  </si>
  <si>
    <t>NIMESULID</t>
  </si>
  <si>
    <t>12895</t>
  </si>
  <si>
    <t>100MG POR GRA SUS 30 I</t>
  </si>
  <si>
    <t>SODNÁ SŮL METAMIZOLU</t>
  </si>
  <si>
    <t>5000392</t>
  </si>
  <si>
    <t>GÁZA HYDROFILNÍ SKLÁDANÁ KOMPRESY</t>
  </si>
  <si>
    <t>10X10CM,8 VRSTEV,STERILNÍ,100KS</t>
  </si>
  <si>
    <t>5000649</t>
  </si>
  <si>
    <t>PROTECT.WALKER BOOT</t>
  </si>
  <si>
    <t>STATICKÁ POOPERAČNÍ A REHABILITAČNÍ ORTÉZA</t>
  </si>
  <si>
    <t>5002661</t>
  </si>
  <si>
    <t>KRAJKA, OTEVŘENÁ ŠPICE, II. KT, VEL. S - XXL ULTRA KRÁTKÉ, S MINUS - XXL PLUS NO</t>
  </si>
  <si>
    <t>LEM, OTEVŘENÁ ŠPICE, II. KT, VEL. S - XXL ULTRA KRÁTKÉ,S MINUS - XXL PLUS NORMAL</t>
  </si>
  <si>
    <t>5009949</t>
  </si>
  <si>
    <t>OBINADLO ELASTICKÉ FIXAČNÍ PEHA FIX</t>
  </si>
  <si>
    <t>10CMX4M,V NAPN.STAVU,20KS</t>
  </si>
  <si>
    <t>5000296</t>
  </si>
  <si>
    <t>OBINADLO ELASTICKÉ LENKIDEAL</t>
  </si>
  <si>
    <t>12CMX5M,V NATAŽENÉM STAVU,KRÁTKÝ TAH,1KS</t>
  </si>
  <si>
    <t>5006254</t>
  </si>
  <si>
    <t>222 KL-SC</t>
  </si>
  <si>
    <t>BERLE PŘEDLOKETNÍ BAREVNÁ, VYMĚKČENÉ DRŽADLO, NASTAVITELNÁ VÝŠKA</t>
  </si>
  <si>
    <t>OMEPRAZOL</t>
  </si>
  <si>
    <t>122114</t>
  </si>
  <si>
    <t>APO-OME 20</t>
  </si>
  <si>
    <t>20MG CPS ETD 100</t>
  </si>
  <si>
    <t>173400</t>
  </si>
  <si>
    <t>250SU CPS MOL 60</t>
  </si>
  <si>
    <t>ITOPRIDUM</t>
  </si>
  <si>
    <t>166760</t>
  </si>
  <si>
    <t>50MG TBL FLM 100(10X10)</t>
  </si>
  <si>
    <t>AMLODIPIN</t>
  </si>
  <si>
    <t>AZITHROMYCIN</t>
  </si>
  <si>
    <t>DEXAMETHASON A ANTIINFEKTIVA</t>
  </si>
  <si>
    <t>180988</t>
  </si>
  <si>
    <t>GENTADEX</t>
  </si>
  <si>
    <t>5MG/ML+1MG/ML OPH GTT SOL 1X5ML</t>
  </si>
  <si>
    <t>2547</t>
  </si>
  <si>
    <t>225168</t>
  </si>
  <si>
    <t>ERDOSTEIN</t>
  </si>
  <si>
    <t>87076</t>
  </si>
  <si>
    <t>ERDOMED</t>
  </si>
  <si>
    <t>300MG CPS DUR 20</t>
  </si>
  <si>
    <t>GESTODEN A ETHINYLESTRADIOL</t>
  </si>
  <si>
    <t>132820</t>
  </si>
  <si>
    <t>MIRELLE</t>
  </si>
  <si>
    <t>0,06MG/0,015MG TBL FLM 3X28</t>
  </si>
  <si>
    <t>CHOLEKALCIFEROL</t>
  </si>
  <si>
    <t>12023</t>
  </si>
  <si>
    <t>VIGANTOL</t>
  </si>
  <si>
    <t>0,5MG/ML POR GTT SOL 1X10ML</t>
  </si>
  <si>
    <t>KLARITHROMYCIN</t>
  </si>
  <si>
    <t>216197</t>
  </si>
  <si>
    <t>KOMPLEX ŽELEZA S ISOMALTOSOU A KYSELINA LISTOVÁ</t>
  </si>
  <si>
    <t>16593</t>
  </si>
  <si>
    <t>MALTOFER FOL TABLETY</t>
  </si>
  <si>
    <t>100MG/0,35MG TBL MND 30</t>
  </si>
  <si>
    <t>MEFENOXALON</t>
  </si>
  <si>
    <t>85656</t>
  </si>
  <si>
    <t>MĚKKÝ PARAFIN A TUKOVÉ PRODUKTY</t>
  </si>
  <si>
    <t>218886</t>
  </si>
  <si>
    <t>LIPOBASE</t>
  </si>
  <si>
    <t>CRM 100G</t>
  </si>
  <si>
    <t>16464</t>
  </si>
  <si>
    <t>EXCIPIAL</t>
  </si>
  <si>
    <t>UNG 100G</t>
  </si>
  <si>
    <t>MOMETASON</t>
  </si>
  <si>
    <t>192521</t>
  </si>
  <si>
    <t>NASONEX</t>
  </si>
  <si>
    <t>50MCG/DÁV NAS SPR SUS 140DÁV</t>
  </si>
  <si>
    <t>132723</t>
  </si>
  <si>
    <t>100MG POR GRA SUS 30</t>
  </si>
  <si>
    <t>25365</t>
  </si>
  <si>
    <t>HELICID</t>
  </si>
  <si>
    <t>20MG CPS ETD 28 I</t>
  </si>
  <si>
    <t>25366</t>
  </si>
  <si>
    <t>20MG CPS ETD 90 I</t>
  </si>
  <si>
    <t>215606</t>
  </si>
  <si>
    <t>214525</t>
  </si>
  <si>
    <t>40MG TBL ENT 28 I</t>
  </si>
  <si>
    <t>ROSUVASTATIN</t>
  </si>
  <si>
    <t>148076</t>
  </si>
  <si>
    <t>ROSUCARD</t>
  </si>
  <si>
    <t>40MG TBL FLM 30</t>
  </si>
  <si>
    <t>SOTALOL</t>
  </si>
  <si>
    <t>49014</t>
  </si>
  <si>
    <t>SOTAHEXAL</t>
  </si>
  <si>
    <t>80MG TBL NOB 100</t>
  </si>
  <si>
    <t>WARFARIN</t>
  </si>
  <si>
    <t>94113</t>
  </si>
  <si>
    <t>WARFARIN ORION</t>
  </si>
  <si>
    <t>3MG TBL NOB 100</t>
  </si>
  <si>
    <t>MOČOVINA</t>
  </si>
  <si>
    <t>16462</t>
  </si>
  <si>
    <t>EXCIPIAL U LIPOLOTIO</t>
  </si>
  <si>
    <t>40MG/ML DRM EML 200ML</t>
  </si>
  <si>
    <t>238146</t>
  </si>
  <si>
    <t>POTRAVINY PRO ZVLÁŠTNÍ LÉKAŘSKÉ ÚČELY (PZLÚ) (ČESKÁ ATC SKUP</t>
  </si>
  <si>
    <t>33323</t>
  </si>
  <si>
    <t>NUTRIDRINK S PŘÍCHUTÍ KARAMELOVOU</t>
  </si>
  <si>
    <t>POR SOL 1X200ML</t>
  </si>
  <si>
    <t>33327</t>
  </si>
  <si>
    <t>NUTRIDRINK NEUTRAL</t>
  </si>
  <si>
    <t>33331</t>
  </si>
  <si>
    <t>NUTRIDRINK BALÍČEK 5+1</t>
  </si>
  <si>
    <t>POR SOL 6X200ML</t>
  </si>
  <si>
    <t>33421</t>
  </si>
  <si>
    <t>NUTRIDRINK COMPACT S PŘÍCHUTÍ KÁVY</t>
  </si>
  <si>
    <t>33749</t>
  </si>
  <si>
    <t>NUTRIDRINK CREME S PŘÍCHUTÍ BANÁNOVOU</t>
  </si>
  <si>
    <t>33418</t>
  </si>
  <si>
    <t>NUTRIDRINK COMPACT S PŘÍCHUTÍ JAHODOVOU</t>
  </si>
  <si>
    <t>33742</t>
  </si>
  <si>
    <t>NUTRIDRINK COMPACT PROTEIN S PŘÍCHUTÍ JAHODOVOU</t>
  </si>
  <si>
    <t>33677</t>
  </si>
  <si>
    <t>NUTRISON ENERGY MULTI FIBRE</t>
  </si>
  <si>
    <t>POR SOL 1X1500ML</t>
  </si>
  <si>
    <t>33422</t>
  </si>
  <si>
    <t>NUTRISON ADVANCED DIASON LOW ENERGY</t>
  </si>
  <si>
    <t>POR SOL 1X1000ML</t>
  </si>
  <si>
    <t>33855</t>
  </si>
  <si>
    <t>NUTRIDRINK BALÍČEK 5 + 1</t>
  </si>
  <si>
    <t>33519</t>
  </si>
  <si>
    <t>ENSURE PLUS PŘÍCHUŤ ČOKOLÁDA</t>
  </si>
  <si>
    <t>POR SOL 1X220ML</t>
  </si>
  <si>
    <t>33521</t>
  </si>
  <si>
    <t>ENSURE PLUS PŘÍCHUŤ VANILKA</t>
  </si>
  <si>
    <t>33853</t>
  </si>
  <si>
    <t>NUTRIDRINK S PŘÍCHUTÍ JAHODOVOU</t>
  </si>
  <si>
    <t>33847</t>
  </si>
  <si>
    <t>NUTRIDRINK S PŘÍCHUTÍ VANILKOVOU</t>
  </si>
  <si>
    <t>33848</t>
  </si>
  <si>
    <t>NUTRIDRINK S PŘÍCHUTÍ ČOKOLÁDOVOU</t>
  </si>
  <si>
    <t>33858</t>
  </si>
  <si>
    <t>NUTRIDRINK JUICE STYLE S PŘÍCHUTÍ JAHODOVOU</t>
  </si>
  <si>
    <t>33859</t>
  </si>
  <si>
    <t>NUTRIDRINK JUICE STYLE S PŘÍCHUTÍ JABLEČNOU</t>
  </si>
  <si>
    <t>33872</t>
  </si>
  <si>
    <t>NEPRO HP PŘÍCHUŤ VANILKOVÁ</t>
  </si>
  <si>
    <t>33863</t>
  </si>
  <si>
    <t>NUTRIDRINK MULTI FIBRE S PŘÍCHUTÍ JAHODOVOU</t>
  </si>
  <si>
    <t>33864</t>
  </si>
  <si>
    <t>NUTRIDRINK MULTI FIBRE S PŘÍCHUTÍ VANILKOVOU</t>
  </si>
  <si>
    <t>33862</t>
  </si>
  <si>
    <t>NUTRIDRINK MULTI FIBRE S PŘÍCHUTÍ ČOKOLÁDOVOU</t>
  </si>
  <si>
    <t>33873</t>
  </si>
  <si>
    <t>NEPRO HP PŘÍCHUŤ JAHODOVÁ</t>
  </si>
  <si>
    <t>33851</t>
  </si>
  <si>
    <t>NUTRIDRINK PROTEIN S PŘÍCHUTÍ VANILKOVOU</t>
  </si>
  <si>
    <t>217006</t>
  </si>
  <si>
    <t>NUTRICOMP SOUP ZELENINOVÁ POLÉVKA</t>
  </si>
  <si>
    <t>217078</t>
  </si>
  <si>
    <t>ENSURE PLUS ADVANCE JAHODOVÁ PŘÍCHUŤ</t>
  </si>
  <si>
    <t>33986</t>
  </si>
  <si>
    <t>PROSURE KÁVOVÁ PŘÍCHUŤ</t>
  </si>
  <si>
    <t>217076</t>
  </si>
  <si>
    <t>ENSURE PLUS ADVANCE ČOKOLÁDOVÁ PŘÍCHUŤ</t>
  </si>
  <si>
    <t>217040</t>
  </si>
  <si>
    <t>217052</t>
  </si>
  <si>
    <t>POR SOL 8X1000ML</t>
  </si>
  <si>
    <t>33850</t>
  </si>
  <si>
    <t>NUTRIDRINK PROTEIN S PŘÍCHUTÍ ČOKOLÁDOVOU</t>
  </si>
  <si>
    <t>33889</t>
  </si>
  <si>
    <t>217088</t>
  </si>
  <si>
    <t>DIASIP S PŘÍCHUTÍ VANILKOVOU</t>
  </si>
  <si>
    <t>33888</t>
  </si>
  <si>
    <t>33852</t>
  </si>
  <si>
    <t>NUTRIDRINK PROTEIN S PŘÍCHUTÍ LESNÍHO OVOCE</t>
  </si>
  <si>
    <t>217077</t>
  </si>
  <si>
    <t>ENSURE PLUS ADVANCE VANILKOVÁ PŘÍCHUŤ</t>
  </si>
  <si>
    <t>217079</t>
  </si>
  <si>
    <t>217042</t>
  </si>
  <si>
    <t>FRESUBIN 2 KCAL DRINK VANILKA</t>
  </si>
  <si>
    <t>217041</t>
  </si>
  <si>
    <t>FRESUBIN 2 KCAL DRINK LESNÍ PLODY</t>
  </si>
  <si>
    <t>33890</t>
  </si>
  <si>
    <t>33580</t>
  </si>
  <si>
    <t>33891</t>
  </si>
  <si>
    <t>217087</t>
  </si>
  <si>
    <t>DIASIP S PŘÍCHUTÍ JAHODOVOU</t>
  </si>
  <si>
    <t>217106</t>
  </si>
  <si>
    <t>NUTRIDRINK MAX S PŘÍCHUTÍ KÁVY</t>
  </si>
  <si>
    <t>POR SOL 4X300ML</t>
  </si>
  <si>
    <t>33608</t>
  </si>
  <si>
    <t>DIBEN DRINK LESNÍ PLODY</t>
  </si>
  <si>
    <t>217097</t>
  </si>
  <si>
    <t>NUTRIDRINK MAX S PŘÍCHUTÍ JAHODOVOU</t>
  </si>
  <si>
    <t>217133</t>
  </si>
  <si>
    <t>217136</t>
  </si>
  <si>
    <t>NUTRICOMP DRINK 2,0 KCAL FIBRE MIX</t>
  </si>
  <si>
    <t>POR SOL 24X200ML</t>
  </si>
  <si>
    <t>217135</t>
  </si>
  <si>
    <t>33941</t>
  </si>
  <si>
    <t>DIBEN DRINK VANILKA</t>
  </si>
  <si>
    <t>33036</t>
  </si>
  <si>
    <t>FRESUBIN HP ENERGY</t>
  </si>
  <si>
    <t>POR SOL 15X500ML</t>
  </si>
  <si>
    <t>217134</t>
  </si>
  <si>
    <t>33614</t>
  </si>
  <si>
    <t>FRESUBIN PROTEIN ENERGY DRINK PŘÍCHUŤ LESNÍ JAHODA</t>
  </si>
  <si>
    <t>217100</t>
  </si>
  <si>
    <t>NUTRIDRINK MAX S PŘÍCHUTÍ VANILKOVOU</t>
  </si>
  <si>
    <t>217219</t>
  </si>
  <si>
    <t>GLUCERNA 1,5 KCAL KÁVOVÁ PŘÍCHUŤ</t>
  </si>
  <si>
    <t>33585</t>
  </si>
  <si>
    <t>FRESUBIN ORIGINAL S VANILKOVOU PŘÍCHUTÍ</t>
  </si>
  <si>
    <t>33587</t>
  </si>
  <si>
    <t>FRESUBIN ORIGINAL S ČOKOLÁDOVOU PŘÍCHUTÍ</t>
  </si>
  <si>
    <t>33972</t>
  </si>
  <si>
    <t>NUTRICOMP DRINK PLUS FIBRE ČOKOLÁDA</t>
  </si>
  <si>
    <t>217123</t>
  </si>
  <si>
    <t>NUTRICOMP DRINK PLUS HP VANILKA</t>
  </si>
  <si>
    <t>33095</t>
  </si>
  <si>
    <t>SURVIMED OPD NEUTRAL</t>
  </si>
  <si>
    <t>POR SOL 1X500ML</t>
  </si>
  <si>
    <t>33616</t>
  </si>
  <si>
    <t>FRESUBIN PROTEIN ENERGY DRINK PŘÍCHUŤ ČOKOLÁDA</t>
  </si>
  <si>
    <t>33978</t>
  </si>
  <si>
    <t>PROSURE VANILKOVÁ PŘÍCHUŤ</t>
  </si>
  <si>
    <t>217122</t>
  </si>
  <si>
    <t>NUTRICOMP DRINK PLUS HP ČOKOLÁDA, NUGÁT</t>
  </si>
  <si>
    <t>33620</t>
  </si>
  <si>
    <t>FRESUBIN ENERGY FIBRE ČOKOLÁDA</t>
  </si>
  <si>
    <t>33626</t>
  </si>
  <si>
    <t>FRESUBIN ENERGY FIBRE VANILKA</t>
  </si>
  <si>
    <t>33040</t>
  </si>
  <si>
    <t>DIOSMIN, KOMBINACE</t>
  </si>
  <si>
    <t>225549</t>
  </si>
  <si>
    <t>JODOVÁ TERAPIE</t>
  </si>
  <si>
    <t>61158</t>
  </si>
  <si>
    <t>JODID 100</t>
  </si>
  <si>
    <t>192200</t>
  </si>
  <si>
    <t>ELOCOM</t>
  </si>
  <si>
    <t>1MG/G CRM 1X100G</t>
  </si>
  <si>
    <t>MENINGOCOCCUS B, MULTIKOMPONENTNÍ VAKCÍNA</t>
  </si>
  <si>
    <t>193805</t>
  </si>
  <si>
    <t>BEXSERO</t>
  </si>
  <si>
    <t>INJ SUS 1X0,5ML+J</t>
  </si>
  <si>
    <t>SODNÁ SŮL LEVOTHYROXINU</t>
  </si>
  <si>
    <t>97186</t>
  </si>
  <si>
    <t>HOŘČÍK (KOMBINACE RŮZNÝCH SOLÍ)</t>
  </si>
  <si>
    <t>215978</t>
  </si>
  <si>
    <t>*2002</t>
  </si>
  <si>
    <t>Jiný</t>
  </si>
  <si>
    <t>5000476</t>
  </si>
  <si>
    <t>MAXIS-KOMPRESNÍ PUNČOCHY BRILLANT II.KT</t>
  </si>
  <si>
    <t>PUNČOCHOVÉ KALHOTY DÁMSKÉ</t>
  </si>
  <si>
    <t>5000477</t>
  </si>
  <si>
    <t>MAXIS-KOMPRESNÍ PUNČOCHY MICRO II.KT</t>
  </si>
  <si>
    <t>ALOPURINOL</t>
  </si>
  <si>
    <t>216285</t>
  </si>
  <si>
    <t>MILURIT</t>
  </si>
  <si>
    <t>300MG TBL NOB 90</t>
  </si>
  <si>
    <t>ALPRAZOLAM</t>
  </si>
  <si>
    <t>FEXOFENADIN</t>
  </si>
  <si>
    <t>120929</t>
  </si>
  <si>
    <t>EWOFEX</t>
  </si>
  <si>
    <t>120MG TBL FLM 30</t>
  </si>
  <si>
    <t>HYDROKORTISON</t>
  </si>
  <si>
    <t>180825</t>
  </si>
  <si>
    <t>HYDROCORTISON 10 MG JENAPHARM</t>
  </si>
  <si>
    <t>10MG TBL NOB 20</t>
  </si>
  <si>
    <t>JODOVANÝ POVIDON</t>
  </si>
  <si>
    <t>16320</t>
  </si>
  <si>
    <t>BRAUNOVIDON</t>
  </si>
  <si>
    <t>100MG/G UNG 100G I</t>
  </si>
  <si>
    <t>KLONAZEPAM</t>
  </si>
  <si>
    <t>14957</t>
  </si>
  <si>
    <t>RIVOTRIL</t>
  </si>
  <si>
    <t>0,5MG TBL NOB 50</t>
  </si>
  <si>
    <t>155781</t>
  </si>
  <si>
    <t>GODASAL</t>
  </si>
  <si>
    <t>100MG/50MG TBL NOB 50 II</t>
  </si>
  <si>
    <t>155782</t>
  </si>
  <si>
    <t>100MG/50MG TBL NOB 100 II</t>
  </si>
  <si>
    <t>MELPERON</t>
  </si>
  <si>
    <t>199466</t>
  </si>
  <si>
    <t>BURONIL</t>
  </si>
  <si>
    <t>25MG TBL FLM 50</t>
  </si>
  <si>
    <t>ROZPOUŠTĚDLA MOČOVÝCH KAMENŮ</t>
  </si>
  <si>
    <t>115527</t>
  </si>
  <si>
    <t>URALYT-U</t>
  </si>
  <si>
    <t>POR GRA SOL 1X280G</t>
  </si>
  <si>
    <t>FORMOTEROL A BUDESONID</t>
  </si>
  <si>
    <t>180087</t>
  </si>
  <si>
    <t>SYMBICORT TURBUHALER</t>
  </si>
  <si>
    <t>160MCG/4,5MCG INH PLV 1X120DÁV</t>
  </si>
  <si>
    <t>201992</t>
  </si>
  <si>
    <t>500MG TBL FLM 120</t>
  </si>
  <si>
    <t>DROSPIRENON A ETHINYLESTRADIOL</t>
  </si>
  <si>
    <t>169102</t>
  </si>
  <si>
    <t>SOFTINE</t>
  </si>
  <si>
    <t>0,03MG/3MG TBL FLM 3X21</t>
  </si>
  <si>
    <t>JINÁ ANTIBIOTIKA PRO LOKÁLNÍ APLIKACI</t>
  </si>
  <si>
    <t>48261</t>
  </si>
  <si>
    <t>3300IU/G+250IU/G DRM PLV ADS 1X20G</t>
  </si>
  <si>
    <t>173401</t>
  </si>
  <si>
    <t>250SU CPS MOL 120</t>
  </si>
  <si>
    <t>225451</t>
  </si>
  <si>
    <t>5009675</t>
  </si>
  <si>
    <t>MEPILEX AG</t>
  </si>
  <si>
    <t>10X10 CM, 5 KS, ANTIMIKROBIÁLNÍ PĚNOVÉ KRYTÍ SE SILIKONOVOU VRSTVOU SAFETAC</t>
  </si>
  <si>
    <t>5002662</t>
  </si>
  <si>
    <t>LEM, ZAVŘENÁ ŠPICE, II. KT, VEL. S - XXL ULTRA KRÁTKÉ, S MINUS - XXL PLUS NORMAL</t>
  </si>
  <si>
    <t>5004824</t>
  </si>
  <si>
    <t>PRONTOSAN WOUND IRRIGATION SOLUTION</t>
  </si>
  <si>
    <t>ROZTOK NA AKTIVNÍ ODSTRANĚNÍ BIOFILMU, 350ML</t>
  </si>
  <si>
    <t>5010377</t>
  </si>
  <si>
    <t>KRYTÍ HYDROGELOVÉ INTRASITE-GEL</t>
  </si>
  <si>
    <t>25G V APLIKÁTORU,10KS</t>
  </si>
  <si>
    <t>5002664</t>
  </si>
  <si>
    <t>AVICENUM PHLEBO 360 PUNČOCHY LÝTKOVÉ</t>
  </si>
  <si>
    <t>OTEVŘENÁ ŠPICE, II. KT, VEL. S MINUS - XXL PLUS NORMAL, S MINUS - XXL PLUS LONG</t>
  </si>
  <si>
    <t>5009950</t>
  </si>
  <si>
    <t>12CMX4M,V NAPN. STAVU,20KS</t>
  </si>
  <si>
    <t>5009913</t>
  </si>
  <si>
    <t>PÁS BŘIŠNÍ VERBA 932 518 9</t>
  </si>
  <si>
    <t>OBDVOD TRUPU 75-85CM,VEL.2</t>
  </si>
  <si>
    <t>5009914</t>
  </si>
  <si>
    <t>PÁS BŘIŠNÍ VERBA 932 517 0</t>
  </si>
  <si>
    <t>OBDVOD TRUPU 65-75CM,VEL.1</t>
  </si>
  <si>
    <t>ACETYLCYSTEIN</t>
  </si>
  <si>
    <t>32858</t>
  </si>
  <si>
    <t>NAC AL 600 ŠUMIVÉ TABLETY</t>
  </si>
  <si>
    <t>600MG TBL EFF 20 (2X10)</t>
  </si>
  <si>
    <t>ACIKLOVIR</t>
  </si>
  <si>
    <t>13704</t>
  </si>
  <si>
    <t>ZOVIRAX</t>
  </si>
  <si>
    <t>400MG TBL NOB 70</t>
  </si>
  <si>
    <t>AMOXICILIN</t>
  </si>
  <si>
    <t>32559</t>
  </si>
  <si>
    <t>OSPAMOX</t>
  </si>
  <si>
    <t>1000MG TBL FLM 14</t>
  </si>
  <si>
    <t>62052</t>
  </si>
  <si>
    <t>DUOMOX</t>
  </si>
  <si>
    <t>1000MG TBL SUS 20</t>
  </si>
  <si>
    <t>BROMAZEPAM</t>
  </si>
  <si>
    <t>88217</t>
  </si>
  <si>
    <t>LEXAURIN</t>
  </si>
  <si>
    <t>1,5MG TBL NOB 30</t>
  </si>
  <si>
    <t>238142</t>
  </si>
  <si>
    <t>CITALOPRAM</t>
  </si>
  <si>
    <t>132524</t>
  </si>
  <si>
    <t>DESLORATADIN</t>
  </si>
  <si>
    <t>168837</t>
  </si>
  <si>
    <t>DASSELTA</t>
  </si>
  <si>
    <t>5MG TBL FLM 50</t>
  </si>
  <si>
    <t>28831</t>
  </si>
  <si>
    <t>AERIUS</t>
  </si>
  <si>
    <t>2,5MG POR TBL DIS 30</t>
  </si>
  <si>
    <t>DIAZEPAM</t>
  </si>
  <si>
    <t>230420</t>
  </si>
  <si>
    <t>10MG TBL NOB 20(2X10)</t>
  </si>
  <si>
    <t>DIKLOFENAK</t>
  </si>
  <si>
    <t>125121</t>
  </si>
  <si>
    <t>APO-DICLO SR 100</t>
  </si>
  <si>
    <t>100MG TBL RET 30</t>
  </si>
  <si>
    <t>125122</t>
  </si>
  <si>
    <t>100MG TBL RET 100</t>
  </si>
  <si>
    <t>75632</t>
  </si>
  <si>
    <t>DICLOFENAC AL RETARD</t>
  </si>
  <si>
    <t>100MG TBL PRO 50</t>
  </si>
  <si>
    <t>132907</t>
  </si>
  <si>
    <t>500MG TBL FLM 60</t>
  </si>
  <si>
    <t>230583</t>
  </si>
  <si>
    <t>500MG TBL FLM 180</t>
  </si>
  <si>
    <t>DOXYCYKLIN</t>
  </si>
  <si>
    <t>4013</t>
  </si>
  <si>
    <t>DOXYBENE</t>
  </si>
  <si>
    <t>200MG TBL NOB 10</t>
  </si>
  <si>
    <t>12738</t>
  </si>
  <si>
    <t>DOXYHEXAL</t>
  </si>
  <si>
    <t>200MG TBL NOB 20</t>
  </si>
  <si>
    <t>ESCITALOPRAM</t>
  </si>
  <si>
    <t>176961</t>
  </si>
  <si>
    <t>CIPRALEX</t>
  </si>
  <si>
    <t>10MG TBL FLM 100 II</t>
  </si>
  <si>
    <t>HYDROCHLOROTHIAZID A KALIUM ŠETŘÍCÍ DIURETIKA</t>
  </si>
  <si>
    <t>94804</t>
  </si>
  <si>
    <t>MODURETIC</t>
  </si>
  <si>
    <t>5MG/50MG TBL NOB 30</t>
  </si>
  <si>
    <t>IBUPROFEN</t>
  </si>
  <si>
    <t>207893</t>
  </si>
  <si>
    <t>IBALGIN</t>
  </si>
  <si>
    <t>INOSIN PRANOBEX</t>
  </si>
  <si>
    <t>162748</t>
  </si>
  <si>
    <t>500MG TBL NOB 100</t>
  </si>
  <si>
    <t>201970</t>
  </si>
  <si>
    <t>PAMYCON</t>
  </si>
  <si>
    <t>33000IU/2500IU DRM PLV SOL 1</t>
  </si>
  <si>
    <t>JINÁ STŘEVNÍ ANTIINFEKTIVA</t>
  </si>
  <si>
    <t>229192</t>
  </si>
  <si>
    <t>216199</t>
  </si>
  <si>
    <t>235808</t>
  </si>
  <si>
    <t>KODEIN</t>
  </si>
  <si>
    <t>56993</t>
  </si>
  <si>
    <t>30MG TBL NOB 10</t>
  </si>
  <si>
    <t>207940</t>
  </si>
  <si>
    <t>KOLCHICIN</t>
  </si>
  <si>
    <t>119697</t>
  </si>
  <si>
    <t>COLCHICUM-DISPERT</t>
  </si>
  <si>
    <t>0,5MG TBL OBD 20</t>
  </si>
  <si>
    <t>KOMBINACE A KOMPLEXY SLOUČENIN HLINÍKU, VÁPNÍKU A HOŘČÍKU</t>
  </si>
  <si>
    <t>5693</t>
  </si>
  <si>
    <t>MAALOX</t>
  </si>
  <si>
    <t>400MG/400MG TBL MND 40</t>
  </si>
  <si>
    <t>KYSELINA LISTOVÁ</t>
  </si>
  <si>
    <t>76064</t>
  </si>
  <si>
    <t>ACIDUM FOLICUM LÉČIVA</t>
  </si>
  <si>
    <t>10MG TBL OBD 30</t>
  </si>
  <si>
    <t>LEVOCETIRIZIN</t>
  </si>
  <si>
    <t>124343</t>
  </si>
  <si>
    <t>CEZERA</t>
  </si>
  <si>
    <t>5MG TBL FLM 30 I</t>
  </si>
  <si>
    <t>42953</t>
  </si>
  <si>
    <t>XYZAL</t>
  </si>
  <si>
    <t>5MG TBL FLM 28</t>
  </si>
  <si>
    <t>MAKROGOL</t>
  </si>
  <si>
    <t>58827</t>
  </si>
  <si>
    <t>FORTRANS</t>
  </si>
  <si>
    <t>POR PLV SOL 4</t>
  </si>
  <si>
    <t>MEBEVERIN</t>
  </si>
  <si>
    <t>215568</t>
  </si>
  <si>
    <t>DUSPATALIN RETARD</t>
  </si>
  <si>
    <t>200MG CPS RDR 30</t>
  </si>
  <si>
    <t>170760</t>
  </si>
  <si>
    <t>MOMMOX</t>
  </si>
  <si>
    <t>0,05MG/DÁV NAS SPR SUS 140DÁV</t>
  </si>
  <si>
    <t>NAFAZOLIN</t>
  </si>
  <si>
    <t>208647</t>
  </si>
  <si>
    <t>SANORIN</t>
  </si>
  <si>
    <t>1MG/ML NAS GTT SOL 1X10ML</t>
  </si>
  <si>
    <t>NIFUROXAZID</t>
  </si>
  <si>
    <t>214593</t>
  </si>
  <si>
    <t>ERCEFURYL</t>
  </si>
  <si>
    <t>200MG CPS DUR 14</t>
  </si>
  <si>
    <t>17187</t>
  </si>
  <si>
    <t>214526</t>
  </si>
  <si>
    <t>PREDNISON</t>
  </si>
  <si>
    <t>247210</t>
  </si>
  <si>
    <t>PREDNISON AVMC</t>
  </si>
  <si>
    <t>5MG TBL NOB 40</t>
  </si>
  <si>
    <t>RAMIPRIL</t>
  </si>
  <si>
    <t>SALBUTAMOL</t>
  </si>
  <si>
    <t>31934</t>
  </si>
  <si>
    <t>VENTOLIN INHALER N</t>
  </si>
  <si>
    <t>100MCG/DÁV INH SUS PSS 200DÁV</t>
  </si>
  <si>
    <t>SILDENAFIL</t>
  </si>
  <si>
    <t>166801</t>
  </si>
  <si>
    <t>OLVION</t>
  </si>
  <si>
    <t>100MG TBL FLM 8</t>
  </si>
  <si>
    <t>SÍRAN ŽELEZNATÝ</t>
  </si>
  <si>
    <t>14712</t>
  </si>
  <si>
    <t>TARDYFERON</t>
  </si>
  <si>
    <t>80MG TBL RET 100 I</t>
  </si>
  <si>
    <t>SÍRAN ŽELEZNATÝ A KYSELINA LISTOVÁ</t>
  </si>
  <si>
    <t>92195</t>
  </si>
  <si>
    <t>TARDYFERON-FOL</t>
  </si>
  <si>
    <t>247,25MG/0,35MG TBL RET 100</t>
  </si>
  <si>
    <t>SOLIFENACIN</t>
  </si>
  <si>
    <t>241812</t>
  </si>
  <si>
    <t>SOLIFLOW</t>
  </si>
  <si>
    <t>10MG TBL FLM 100 I</t>
  </si>
  <si>
    <t>SUMATRIPTAN</t>
  </si>
  <si>
    <t>244947</t>
  </si>
  <si>
    <t>SUMATRIPTAN AUROVITAS</t>
  </si>
  <si>
    <t>100MG TBL NOB 6</t>
  </si>
  <si>
    <t>TAMSULOSIN</t>
  </si>
  <si>
    <t>14439</t>
  </si>
  <si>
    <t>0,4MG CPS RDR 30</t>
  </si>
  <si>
    <t>TROXERUTIN, KOMBINACE</t>
  </si>
  <si>
    <t>107581</t>
  </si>
  <si>
    <t>VENORUTON FORTE</t>
  </si>
  <si>
    <t>500MG TBL NOB 60</t>
  </si>
  <si>
    <t>ZOLPIDEM</t>
  </si>
  <si>
    <t>166777</t>
  </si>
  <si>
    <t>ITOPRID PMCS</t>
  </si>
  <si>
    <t>50MG TBL FLM 100 II</t>
  </si>
  <si>
    <t>DARIFENACIN</t>
  </si>
  <si>
    <t>29034</t>
  </si>
  <si>
    <t>EMSELEX</t>
  </si>
  <si>
    <t>15MG TBL PRO 98 II</t>
  </si>
  <si>
    <t>TRAMADOL A PARACETAMOL</t>
  </si>
  <si>
    <t>179333</t>
  </si>
  <si>
    <t>DORETA</t>
  </si>
  <si>
    <t>75MG/650MG TBL FLM 90 I</t>
  </si>
  <si>
    <t>NATRIUM-PIKOSULFÁT, KOMBINACE</t>
  </si>
  <si>
    <t>160806</t>
  </si>
  <si>
    <t>PICOPREP</t>
  </si>
  <si>
    <t>10MG/3,5G/12G POR PLV SOL 2</t>
  </si>
  <si>
    <t>234736</t>
  </si>
  <si>
    <t>5006075</t>
  </si>
  <si>
    <t>BŘIŠNÍ PÁS 250 ABDOMEN</t>
  </si>
  <si>
    <t>KOMPRESE V BŘIŠNÍ OBLASTI.</t>
  </si>
  <si>
    <t>ATORVASTATIN</t>
  </si>
  <si>
    <t>BISOPROLOL</t>
  </si>
  <si>
    <t>219839</t>
  </si>
  <si>
    <t>CONCOR COR</t>
  </si>
  <si>
    <t>10MG TBL FLM 100</t>
  </si>
  <si>
    <t>CEFUROXIM</t>
  </si>
  <si>
    <t>42845</t>
  </si>
  <si>
    <t>ZINNAT</t>
  </si>
  <si>
    <t>125MG POR GRA SUS 50ML</t>
  </si>
  <si>
    <t>200901</t>
  </si>
  <si>
    <t>28839</t>
  </si>
  <si>
    <t>0,5MG/ML POR SOL 120ML+LŽ</t>
  </si>
  <si>
    <t>178682</t>
  </si>
  <si>
    <t>JOVESTO</t>
  </si>
  <si>
    <t>DEXAMETHASON</t>
  </si>
  <si>
    <t>84700</t>
  </si>
  <si>
    <t>OTOBACID N</t>
  </si>
  <si>
    <t>0,2MG/G+5MG/G+479,8MG/G AUR GTT SOL 1X5ML</t>
  </si>
  <si>
    <t>132908</t>
  </si>
  <si>
    <t>ENOXAPARIN</t>
  </si>
  <si>
    <t>115400</t>
  </si>
  <si>
    <t>CLEXANE</t>
  </si>
  <si>
    <t>2000IU(20MG)/0,2ML INJ SOL ISP 10X0,2ML I</t>
  </si>
  <si>
    <t>FUROSEMID</t>
  </si>
  <si>
    <t>CHONDROITIN-SULFÁT</t>
  </si>
  <si>
    <t>14821</t>
  </si>
  <si>
    <t>CONDROSULF</t>
  </si>
  <si>
    <t>800MG TBL FLM 30</t>
  </si>
  <si>
    <t>207900</t>
  </si>
  <si>
    <t>600MG TBL FLM 30</t>
  </si>
  <si>
    <t>15879</t>
  </si>
  <si>
    <t>BRAUNOL</t>
  </si>
  <si>
    <t>75MG/G DRM SOL 1X250ML</t>
  </si>
  <si>
    <t>KLINDAMYCIN</t>
  </si>
  <si>
    <t>100339</t>
  </si>
  <si>
    <t>DALACIN C</t>
  </si>
  <si>
    <t>300MG CPS DUR 16</t>
  </si>
  <si>
    <t>85256</t>
  </si>
  <si>
    <t>2,5MG/ML POR GTT SOL 1X10ML</t>
  </si>
  <si>
    <t>188850</t>
  </si>
  <si>
    <t>100MG TBL ENT 100</t>
  </si>
  <si>
    <t>207933</t>
  </si>
  <si>
    <t>235897</t>
  </si>
  <si>
    <t>LINAGLIPTIN</t>
  </si>
  <si>
    <t>168451</t>
  </si>
  <si>
    <t>TRAJENTA</t>
  </si>
  <si>
    <t>5MG TBL FLM 90X1</t>
  </si>
  <si>
    <t>247209</t>
  </si>
  <si>
    <t>5MG TBL NOB 20</t>
  </si>
  <si>
    <t>SERTRALIN</t>
  </si>
  <si>
    <t>SÍRAN HOŘEČNATÝ</t>
  </si>
  <si>
    <t>237329</t>
  </si>
  <si>
    <t>MAGNESIUM SULFURICUM BBP</t>
  </si>
  <si>
    <t>SPIRONOLAKTON</t>
  </si>
  <si>
    <t>30434</t>
  </si>
  <si>
    <t>25MG TBL NOB 100</t>
  </si>
  <si>
    <t>SULFAMETHOXAZOL A TRIMETHOPRIM</t>
  </si>
  <si>
    <t>203954</t>
  </si>
  <si>
    <t>BISEPTOL</t>
  </si>
  <si>
    <t>400MG/80MG TBL NOB 28</t>
  </si>
  <si>
    <t>241307</t>
  </si>
  <si>
    <t>TRIAMCINOLON</t>
  </si>
  <si>
    <t>2828</t>
  </si>
  <si>
    <t>TRIAMCINOLON LÉČIVA</t>
  </si>
  <si>
    <t>1MG/G CRM 10G</t>
  </si>
  <si>
    <t>URAPIDIL</t>
  </si>
  <si>
    <t>215476</t>
  </si>
  <si>
    <t>EBRANTIL RETARD</t>
  </si>
  <si>
    <t>16286</t>
  </si>
  <si>
    <t>STILNOX</t>
  </si>
  <si>
    <t>198058</t>
  </si>
  <si>
    <t>SANVAL</t>
  </si>
  <si>
    <t>132901</t>
  </si>
  <si>
    <t>EMPAGLIFLOZIN</t>
  </si>
  <si>
    <t>210026</t>
  </si>
  <si>
    <t>JARDIANCE</t>
  </si>
  <si>
    <t>201609</t>
  </si>
  <si>
    <t>132872</t>
  </si>
  <si>
    <t>37,5MG/325MG TBL FLM 30</t>
  </si>
  <si>
    <t>201608</t>
  </si>
  <si>
    <t>37,5MG/325MG TBL FLM 20X1</t>
  </si>
  <si>
    <t>5001116</t>
  </si>
  <si>
    <t>KRYTÍ S MASTÍ GRASSOLIND</t>
  </si>
  <si>
    <t>10X10CM,10KS</t>
  </si>
  <si>
    <t>5006569</t>
  </si>
  <si>
    <t>AQUACEL EXTRA</t>
  </si>
  <si>
    <t>10X10 CM, KRYTÍ S TECHNOLOGIÍ HYDROFIBER, 10 KS</t>
  </si>
  <si>
    <t>1633</t>
  </si>
  <si>
    <t>PURINOL</t>
  </si>
  <si>
    <t>100MG TBL NOB 50</t>
  </si>
  <si>
    <t>AMOROLFIN</t>
  </si>
  <si>
    <t>45304</t>
  </si>
  <si>
    <t>LOCERYL</t>
  </si>
  <si>
    <t>50MG/ML LAC UGC 1X2,5ML I</t>
  </si>
  <si>
    <t>BETAMETHASON</t>
  </si>
  <si>
    <t>19757</t>
  </si>
  <si>
    <t>BELODERM</t>
  </si>
  <si>
    <t>0,5MG/G UNG 30G</t>
  </si>
  <si>
    <t>BETAMETHASON A ANTIBIOTIKA</t>
  </si>
  <si>
    <t>17170</t>
  </si>
  <si>
    <t>BELOGENT</t>
  </si>
  <si>
    <t>0,5MG/G+1MG/G CRM 30G</t>
  </si>
  <si>
    <t>BETAXOLOL</t>
  </si>
  <si>
    <t>202734</t>
  </si>
  <si>
    <t>BETAXOLOL TEVA</t>
  </si>
  <si>
    <t>CINCHOKAIN</t>
  </si>
  <si>
    <t>214596</t>
  </si>
  <si>
    <t>FAKTU</t>
  </si>
  <si>
    <t>50MG/G+10MG/G RCT UNG 20G</t>
  </si>
  <si>
    <t>14075</t>
  </si>
  <si>
    <t>132634</t>
  </si>
  <si>
    <t>FAMOTIDIN</t>
  </si>
  <si>
    <t>96194</t>
  </si>
  <si>
    <t>FAMOSAN</t>
  </si>
  <si>
    <t>40MG TBL FLM 20</t>
  </si>
  <si>
    <t>FENOXYMETHYLPENICILIN</t>
  </si>
  <si>
    <t>45998</t>
  </si>
  <si>
    <t>OSPEN</t>
  </si>
  <si>
    <t>1,5MIU TBL FLM 30</t>
  </si>
  <si>
    <t>192772</t>
  </si>
  <si>
    <t>KATYA</t>
  </si>
  <si>
    <t>0,075MG/0,03MG TBL OBD 3X21</t>
  </si>
  <si>
    <t>132844</t>
  </si>
  <si>
    <t>0,5MG/ML POR GTT SOL 10ML</t>
  </si>
  <si>
    <t>INDOMETACIN</t>
  </si>
  <si>
    <t>93723</t>
  </si>
  <si>
    <t>INDOMETACIN BERLIN-CHEMIE</t>
  </si>
  <si>
    <t>50MG SUP 10</t>
  </si>
  <si>
    <t>1066</t>
  </si>
  <si>
    <t>250IU/G+5,2MG/G UNG 10G</t>
  </si>
  <si>
    <t>62316</t>
  </si>
  <si>
    <t>100MG/ML DRM SOL 120ML</t>
  </si>
  <si>
    <t>15880</t>
  </si>
  <si>
    <t>75MG/G DRM SOL 1X500ML</t>
  </si>
  <si>
    <t>169252</t>
  </si>
  <si>
    <t>TROMBEX</t>
  </si>
  <si>
    <t>75MG TBL FLM 90</t>
  </si>
  <si>
    <t>203564</t>
  </si>
  <si>
    <t>KYSELINA TIAPROFENOVÁ</t>
  </si>
  <si>
    <t>96484</t>
  </si>
  <si>
    <t>SURGAM LÉČIVA</t>
  </si>
  <si>
    <t>300MG TBL NOB 20</t>
  </si>
  <si>
    <t>12892</t>
  </si>
  <si>
    <t>OFLOXACIN</t>
  </si>
  <si>
    <t>55636</t>
  </si>
  <si>
    <t>OFLOXIN</t>
  </si>
  <si>
    <t>200MG TBL FLM 10</t>
  </si>
  <si>
    <t>75166</t>
  </si>
  <si>
    <t>ORTANOL</t>
  </si>
  <si>
    <t>20MG CPS ETD 14</t>
  </si>
  <si>
    <t>109411</t>
  </si>
  <si>
    <t>NOLPAZA</t>
  </si>
  <si>
    <t>40MG TBL ENT 28</t>
  </si>
  <si>
    <t>PERINDOPRIL</t>
  </si>
  <si>
    <t>101211</t>
  </si>
  <si>
    <t>5MG TBL FLM 90(3X30)</t>
  </si>
  <si>
    <t>PITOFENON A ANALGETIKA</t>
  </si>
  <si>
    <t>176954</t>
  </si>
  <si>
    <t>500MG/ML+5MG/ML POR GTT SOL 1X50ML</t>
  </si>
  <si>
    <t>247206</t>
  </si>
  <si>
    <t>10MG TBL NOB 40</t>
  </si>
  <si>
    <t>3377</t>
  </si>
  <si>
    <t>400MG/80MG TBL NOB 20</t>
  </si>
  <si>
    <t>75023</t>
  </si>
  <si>
    <t>800MG/160MG TBL NOB 20</t>
  </si>
  <si>
    <t>225450</t>
  </si>
  <si>
    <t>117776</t>
  </si>
  <si>
    <t>SUMATRIPTAN ORION</t>
  </si>
  <si>
    <t>100MG TBL FLM 6</t>
  </si>
  <si>
    <t>TELMISARTAN</t>
  </si>
  <si>
    <t>172034</t>
  </si>
  <si>
    <t>TEZEO</t>
  </si>
  <si>
    <t>40MG TBL NOB 28</t>
  </si>
  <si>
    <t>TIZANIDIN</t>
  </si>
  <si>
    <t>16051</t>
  </si>
  <si>
    <t>SIRDALUD</t>
  </si>
  <si>
    <t>VÁPNÍK, KOMBINACE S VITAMINEM D A/NEBO JINÝMI LÉČIVY</t>
  </si>
  <si>
    <t>206529</t>
  </si>
  <si>
    <t>CALCICHEW D3 JAHODA</t>
  </si>
  <si>
    <t>500MG/400IU TBL MND 60</t>
  </si>
  <si>
    <t>16285</t>
  </si>
  <si>
    <t>10MG TBL FLM 10</t>
  </si>
  <si>
    <t>CILOSTAZOL</t>
  </si>
  <si>
    <t>196669</t>
  </si>
  <si>
    <t>NOCLAUD</t>
  </si>
  <si>
    <t>100MG TBL NOB 56(4X14)</t>
  </si>
  <si>
    <t>138840</t>
  </si>
  <si>
    <t>37,5MG/325MG TBL FLM 20 I</t>
  </si>
  <si>
    <t>138841</t>
  </si>
  <si>
    <t>37,5MG/325MG TBL FLM 30 I</t>
  </si>
  <si>
    <t>179327</t>
  </si>
  <si>
    <t>75MG/650MG TBL FLM 30 I</t>
  </si>
  <si>
    <t>197863</t>
  </si>
  <si>
    <t>PALGOTAL</t>
  </si>
  <si>
    <t>75MG/650MG TBL FLM 30</t>
  </si>
  <si>
    <t>179326</t>
  </si>
  <si>
    <t>75MG/650MG TBL FLM 20 I</t>
  </si>
  <si>
    <t>KODEIN A PARACETAMOL</t>
  </si>
  <si>
    <t>109799</t>
  </si>
  <si>
    <t>ULTRACOD</t>
  </si>
  <si>
    <t>500MG/30MG TBL NOB 30</t>
  </si>
  <si>
    <t>86016</t>
  </si>
  <si>
    <t>TALVOSILEN</t>
  </si>
  <si>
    <t>500MG/20MG TBL NOB 20</t>
  </si>
  <si>
    <t>99366</t>
  </si>
  <si>
    <t>AMOKSIKLAV 457 MG/5 ML</t>
  </si>
  <si>
    <t>400MG/5ML+57MG/5ML POR PLV SUS 70ML</t>
  </si>
  <si>
    <t>46694</t>
  </si>
  <si>
    <t>125MCG TBL NOB 100 II</t>
  </si>
  <si>
    <t>69191</t>
  </si>
  <si>
    <t>150MCG TBL NOB 100 II</t>
  </si>
  <si>
    <t>187425</t>
  </si>
  <si>
    <t>50MCG TBL NOB 100</t>
  </si>
  <si>
    <t>STŘÍBRNÁ SŮL SULFADIAZINU, KOMBINACE</t>
  </si>
  <si>
    <t>14877</t>
  </si>
  <si>
    <t>2MG/G+10MG/G CRM 60G</t>
  </si>
  <si>
    <t>*2066</t>
  </si>
  <si>
    <t>5000225</t>
  </si>
  <si>
    <t>KRYTÍ HYDROGELOVÉ SUPRASORB G</t>
  </si>
  <si>
    <t>6G V APLIKÁTORU,10KS</t>
  </si>
  <si>
    <t>5006759</t>
  </si>
  <si>
    <t>AQUACEL AG+ EXTRA</t>
  </si>
  <si>
    <t>10X10 CM, KRYTÍ S TECHNOLOGIÍ HYDROFIBER A SE STŘÍBREM, 10 KS</t>
  </si>
  <si>
    <t>5010399</t>
  </si>
  <si>
    <t>KRYTÍ S MASTÍ JELONET</t>
  </si>
  <si>
    <t>5000445</t>
  </si>
  <si>
    <t>LÝTKOVÁ PUNČOCHA</t>
  </si>
  <si>
    <t>5001085</t>
  </si>
  <si>
    <t>KRYTÍ S MASTÍ A STŘÍBREM ATRAUMAN AG</t>
  </si>
  <si>
    <t>10CMX10CM,10KS</t>
  </si>
  <si>
    <t>5000467</t>
  </si>
  <si>
    <t>STEHENNÍ PUNČOCHA S KRAJKOU</t>
  </si>
  <si>
    <t>5010402</t>
  </si>
  <si>
    <t>5000447</t>
  </si>
  <si>
    <t>5005576</t>
  </si>
  <si>
    <t>ORTÉZA LOKTE SILISTAB EPI 2305</t>
  </si>
  <si>
    <t>SILIKONOVÁ PELOTA, OBOUSTRANNÁ, 6 VELIKOSTÍ</t>
  </si>
  <si>
    <t>5006829</t>
  </si>
  <si>
    <t>KALTOSTAT</t>
  </si>
  <si>
    <t>7,5X12 CM, KRYTÍ, 10 KS</t>
  </si>
  <si>
    <t>5009295</t>
  </si>
  <si>
    <t>PUNČOCHA KOMPRESNÍ S ÚCHYTEM V PASE II.K.T.</t>
  </si>
  <si>
    <t>DEONA B-UZAVŘENÁ, OTEVŘENÁ ŠPIČKA A-T</t>
  </si>
  <si>
    <t>5000482</t>
  </si>
  <si>
    <t>MAXIS-KOMPRESNÍ PUNČOCHY COMFORT - COTTON II.KT</t>
  </si>
  <si>
    <t>STEHENNÍ PUNČOCHA S LEMEM</t>
  </si>
  <si>
    <t>5011689</t>
  </si>
  <si>
    <t>INADINE NEADHERENTNÍ KRYTÍ S POVIDION JODEM</t>
  </si>
  <si>
    <t>9,5X9,5CM, 10KS V BALENÍ, P01491EE</t>
  </si>
  <si>
    <t>5000300</t>
  </si>
  <si>
    <t>OBINADLO ELASTICKÉ ROSIDAL K,10CMX5M</t>
  </si>
  <si>
    <t>KOMPRESIVNÍ S KRÁTKÝM TAHEM,22202,1KS</t>
  </si>
  <si>
    <t>ACEKLOFENAK</t>
  </si>
  <si>
    <t>191730</t>
  </si>
  <si>
    <t>BIOFENAC</t>
  </si>
  <si>
    <t>155938</t>
  </si>
  <si>
    <t>200MG TBL NOB 25</t>
  </si>
  <si>
    <t>155941</t>
  </si>
  <si>
    <t>50MG/G CRM 5G</t>
  </si>
  <si>
    <t>136505</t>
  </si>
  <si>
    <t>ALLOPURINOL APOTEX</t>
  </si>
  <si>
    <t>93016</t>
  </si>
  <si>
    <t>20MG TBL FLM 30</t>
  </si>
  <si>
    <t>93019</t>
  </si>
  <si>
    <t>148306</t>
  </si>
  <si>
    <t>40MG TBL FLM 30 I</t>
  </si>
  <si>
    <t>204678</t>
  </si>
  <si>
    <t>TORVACARD NEO</t>
  </si>
  <si>
    <t>88219</t>
  </si>
  <si>
    <t>BUTYLSKOPOLAMINIUM</t>
  </si>
  <si>
    <t>98169</t>
  </si>
  <si>
    <t>BUSCOPAN</t>
  </si>
  <si>
    <t>20MG/ML INJ SOL 5X1ML</t>
  </si>
  <si>
    <t>47728</t>
  </si>
  <si>
    <t>DABIGATRAN-ETEXILÁT</t>
  </si>
  <si>
    <t>168373</t>
  </si>
  <si>
    <t>PRADAXA</t>
  </si>
  <si>
    <t>150MG CPS DUR 60X1 I</t>
  </si>
  <si>
    <t>29328</t>
  </si>
  <si>
    <t>110MG CPS DUR 60X1 I</t>
  </si>
  <si>
    <t>168376</t>
  </si>
  <si>
    <t>110MG CPS DUR 180(3X60X1) I</t>
  </si>
  <si>
    <t>2477</t>
  </si>
  <si>
    <t>5MG TBL NOB 20(2X10)</t>
  </si>
  <si>
    <t>2478</t>
  </si>
  <si>
    <t>221073</t>
  </si>
  <si>
    <t>75604</t>
  </si>
  <si>
    <t>DICLOFENAC AL</t>
  </si>
  <si>
    <t>25MG TBL ENT 50</t>
  </si>
  <si>
    <t>14828</t>
  </si>
  <si>
    <t>FLECTOR EP RAPID</t>
  </si>
  <si>
    <t>50MG POR GRA SOL SCC 20</t>
  </si>
  <si>
    <t>54539</t>
  </si>
  <si>
    <t>DOLMINA</t>
  </si>
  <si>
    <t>75MG/3ML INJ SOL 5X3ML</t>
  </si>
  <si>
    <t>186189</t>
  </si>
  <si>
    <t>OLFEN SR</t>
  </si>
  <si>
    <t>100MG CPS PRO 20</t>
  </si>
  <si>
    <t>132647</t>
  </si>
  <si>
    <t>DOXAZOSIN</t>
  </si>
  <si>
    <t>59596</t>
  </si>
  <si>
    <t>40MG TBL FLM 50</t>
  </si>
  <si>
    <t>132941</t>
  </si>
  <si>
    <t>INDAPAMID</t>
  </si>
  <si>
    <t>151949</t>
  </si>
  <si>
    <t>2,5MG CPS DUR 100</t>
  </si>
  <si>
    <t>IPRATROPIUM-BROMID</t>
  </si>
  <si>
    <t>32992</t>
  </si>
  <si>
    <t>ATROVENT N</t>
  </si>
  <si>
    <t>0,02MG/DÁV INH SOL PSS 200DÁV</t>
  </si>
  <si>
    <t>48262</t>
  </si>
  <si>
    <t>3300IU/G+250IU/G DRM PLV ADS 1X5G</t>
  </si>
  <si>
    <t>15878</t>
  </si>
  <si>
    <t>75MG/G DRM SOL 1X100ML</t>
  </si>
  <si>
    <t>KETOPROFEN</t>
  </si>
  <si>
    <t>16287</t>
  </si>
  <si>
    <t>FASTUM</t>
  </si>
  <si>
    <t>25MG/G GEL 100G</t>
  </si>
  <si>
    <t>169251</t>
  </si>
  <si>
    <t>75MG TBL FLM 30</t>
  </si>
  <si>
    <t>KOMBINACE RŮZNÝCH ANTIBIOTIK</t>
  </si>
  <si>
    <t>1076</t>
  </si>
  <si>
    <t>OPH UNG 5G</t>
  </si>
  <si>
    <t>LANSOPRAZOL</t>
  </si>
  <si>
    <t>124346</t>
  </si>
  <si>
    <t>5MG TBL FLM 90 I</t>
  </si>
  <si>
    <t>MESALAZIN</t>
  </si>
  <si>
    <t>140082</t>
  </si>
  <si>
    <t>SALOFALK</t>
  </si>
  <si>
    <t>1G SUP 30</t>
  </si>
  <si>
    <t>METHYLPREDNISOLON-ACEPONÁT</t>
  </si>
  <si>
    <t>203002</t>
  </si>
  <si>
    <t>ADVANTAN MASTNÝ KRÉM</t>
  </si>
  <si>
    <t>1MG/G CRM 1X15G</t>
  </si>
  <si>
    <t>METOPROLOL</t>
  </si>
  <si>
    <t>231696</t>
  </si>
  <si>
    <t>25MG TBL PRO 100</t>
  </si>
  <si>
    <t>MIRTAZAPIN</t>
  </si>
  <si>
    <t>146079</t>
  </si>
  <si>
    <t>MIRTAZAPIN MYLAN</t>
  </si>
  <si>
    <t>45MG POR TBL DIS 30</t>
  </si>
  <si>
    <t>213488</t>
  </si>
  <si>
    <t>9500IU/ML INJ SOL ISP 2X0,6ML</t>
  </si>
  <si>
    <t>NITROFURANTOIN</t>
  </si>
  <si>
    <t>207280</t>
  </si>
  <si>
    <t>FUROLIN</t>
  </si>
  <si>
    <t>ORGANISMY PRODUKUJÍCÍ KYSELINU MLÉČNOU</t>
  </si>
  <si>
    <t>223200</t>
  </si>
  <si>
    <t>160379</t>
  </si>
  <si>
    <t>PANTOMYL</t>
  </si>
  <si>
    <t>40MG TBL ENT 100</t>
  </si>
  <si>
    <t>PREDNISOLON</t>
  </si>
  <si>
    <t>92411</t>
  </si>
  <si>
    <t>ALPICORT</t>
  </si>
  <si>
    <t>2MG/ML+4MG/ML DRM SOL 100ML</t>
  </si>
  <si>
    <t>269</t>
  </si>
  <si>
    <t>PREDNISON LÉČIVA</t>
  </si>
  <si>
    <t>PSEUDOEFEDRIN, KOMBINACE</t>
  </si>
  <si>
    <t>216104</t>
  </si>
  <si>
    <t>CLARINASE REPETABS</t>
  </si>
  <si>
    <t>5MG/120MG TBL PRO 14</t>
  </si>
  <si>
    <t>RIVASTIGMIN</t>
  </si>
  <si>
    <t>149183</t>
  </si>
  <si>
    <t>NIMVASTID</t>
  </si>
  <si>
    <t>3MG POR TBL DIS 28X1</t>
  </si>
  <si>
    <t>91083</t>
  </si>
  <si>
    <t>SALBUTAMOL WZF POLFA</t>
  </si>
  <si>
    <t>91085</t>
  </si>
  <si>
    <t>4MG TBL NOB 30</t>
  </si>
  <si>
    <t>231956</t>
  </si>
  <si>
    <t>192461</t>
  </si>
  <si>
    <t>4MG TBL NOB 25</t>
  </si>
  <si>
    <t>75022</t>
  </si>
  <si>
    <t>800MG/160MG TBL NOB 10</t>
  </si>
  <si>
    <t>225452</t>
  </si>
  <si>
    <t>219404</t>
  </si>
  <si>
    <t>THEOFYLIN</t>
  </si>
  <si>
    <t>225514</t>
  </si>
  <si>
    <t>EUPHYLLIN CR N</t>
  </si>
  <si>
    <t>400MG CPS PRO 50</t>
  </si>
  <si>
    <t>TIKAGRELOR</t>
  </si>
  <si>
    <t>167939</t>
  </si>
  <si>
    <t>BRILIQUE</t>
  </si>
  <si>
    <t>90MG TBL FLM 56 KAL I</t>
  </si>
  <si>
    <t>TOLPERISON</t>
  </si>
  <si>
    <t>57525</t>
  </si>
  <si>
    <t>MYDOCALM</t>
  </si>
  <si>
    <t>150MG TBL FLM 30</t>
  </si>
  <si>
    <t>FENOTEROL A IPRATROPIUM-BROMID</t>
  </si>
  <si>
    <t>2679</t>
  </si>
  <si>
    <t>0,02MG/0,05MG/DÁV INH SOL PSS 200DÁV</t>
  </si>
  <si>
    <t>185513</t>
  </si>
  <si>
    <t>100MG TBL NOB 98(7X14)</t>
  </si>
  <si>
    <t>109797</t>
  </si>
  <si>
    <t>500MG/30MG TBL NOB 10</t>
  </si>
  <si>
    <t>132654</t>
  </si>
  <si>
    <t>KLENBUTEROL A AMBROXOL</t>
  </si>
  <si>
    <t>207756</t>
  </si>
  <si>
    <t>VENTOLIBER 7,5MG/5ML + 0,005MG/5ML XAROPE INFANTIL</t>
  </si>
  <si>
    <t>7,5MG/5ML+0,005MG/5ML SIR 1X200ML</t>
  </si>
  <si>
    <t>DIFENOXYLÁT</t>
  </si>
  <si>
    <t>30652</t>
  </si>
  <si>
    <t>REASEC</t>
  </si>
  <si>
    <t>2,5MG/0,025MG TBL NOB 20</t>
  </si>
  <si>
    <t>*7999</t>
  </si>
  <si>
    <t>5000452</t>
  </si>
  <si>
    <t>MAXIS-KOMPRESNÍ PUNČOCHY COMFORT II.KT</t>
  </si>
  <si>
    <t>5009924</t>
  </si>
  <si>
    <t>OBINADLO ELASTICKÉ IDEALFLEX</t>
  </si>
  <si>
    <t>12CMX5M,KRÁTKÝ TAH,1KS</t>
  </si>
  <si>
    <t>5002665</t>
  </si>
  <si>
    <t>ZAVŘENÁ ŠPICE, II. KT, VEL. S MINUS - XXL PLUS NORMAL, S MINUS - XXL PLUS LONG</t>
  </si>
  <si>
    <t>5001031</t>
  </si>
  <si>
    <t>ELEKTROLARYNG Z01 - SADA VČETNĚ 2 KS AKUMULÁTORU</t>
  </si>
  <si>
    <t>/TOTÁLNÍ LARYNGECTOMIE/</t>
  </si>
  <si>
    <t>5000301</t>
  </si>
  <si>
    <t>OBINADLO ELASTICKÉ ROSIDAL K,12CMX5M</t>
  </si>
  <si>
    <t>KOMPRESIVNÍ S KRÁTKÝM TAHEM,22203,1KS</t>
  </si>
  <si>
    <t>5012387</t>
  </si>
  <si>
    <t>GRANUDACYN WOUND GEL</t>
  </si>
  <si>
    <t>100G, ANTISEPTICKÝ GEL NA RÁNY, S APLIKÁTOREM</t>
  </si>
  <si>
    <t>127260</t>
  </si>
  <si>
    <t>17171</t>
  </si>
  <si>
    <t>0,5MG/G+1MG/G UNG 30G</t>
  </si>
  <si>
    <t>15653</t>
  </si>
  <si>
    <t>97522</t>
  </si>
  <si>
    <t>500MG TBL FLM 30</t>
  </si>
  <si>
    <t>233172</t>
  </si>
  <si>
    <t>V-PENICILIN BBP</t>
  </si>
  <si>
    <t>1200000IU TBL NOB 30 II</t>
  </si>
  <si>
    <t>155780</t>
  </si>
  <si>
    <t>100MG/50MG TBL NOB 20 II</t>
  </si>
  <si>
    <t>207931</t>
  </si>
  <si>
    <t>METRONIDAZOL</t>
  </si>
  <si>
    <t>2427</t>
  </si>
  <si>
    <t>213484</t>
  </si>
  <si>
    <t>19000IU/ML INJ SOL ISP 10X1ML</t>
  </si>
  <si>
    <t>179325</t>
  </si>
  <si>
    <t>75MG/650MG TBL FLM 10 I</t>
  </si>
  <si>
    <t>132871</t>
  </si>
  <si>
    <t>37,5MG/325MG TBL FLM 10</t>
  </si>
  <si>
    <t>*3006</t>
  </si>
  <si>
    <t>5009920</t>
  </si>
  <si>
    <t>GÁZA SKLÁDANÁ KOMPRESY STERILNÍ STERILUX ES</t>
  </si>
  <si>
    <t>10X10CM,8 VRSTEV,2KS</t>
  </si>
  <si>
    <t>192216</t>
  </si>
  <si>
    <t>DIPROSONE</t>
  </si>
  <si>
    <t>BILASTIN</t>
  </si>
  <si>
    <t>148675</t>
  </si>
  <si>
    <t>XADOS</t>
  </si>
  <si>
    <t>20MG TBL NOB 50</t>
  </si>
  <si>
    <t>219840</t>
  </si>
  <si>
    <t>2,5MG TBL FLM 100</t>
  </si>
  <si>
    <t>CETIRIZIN</t>
  </si>
  <si>
    <t>178683</t>
  </si>
  <si>
    <t>5MG TBL FLM 50 I</t>
  </si>
  <si>
    <t>52335</t>
  </si>
  <si>
    <t>FORTECORTIN 4</t>
  </si>
  <si>
    <t>225171</t>
  </si>
  <si>
    <t>TOBRADEX</t>
  </si>
  <si>
    <t>3MG/G+1MG/G OPH UNG 3,5G</t>
  </si>
  <si>
    <t>CHLORID DRASELNÝ</t>
  </si>
  <si>
    <t>17189</t>
  </si>
  <si>
    <t>500MG TBL ENT 100</t>
  </si>
  <si>
    <t>ISOSORBID-MONONITRÁT</t>
  </si>
  <si>
    <t>164344</t>
  </si>
  <si>
    <t>MONO MACK DEPOT</t>
  </si>
  <si>
    <t>100MG TBL PRO 28</t>
  </si>
  <si>
    <t>KALCITRIOL</t>
  </si>
  <si>
    <t>14938</t>
  </si>
  <si>
    <t>ROCALTROL</t>
  </si>
  <si>
    <t>0,50MCG CPS MOL 30(3X10)</t>
  </si>
  <si>
    <t>MAGNESIUM-LAKTÁT</t>
  </si>
  <si>
    <t>186334</t>
  </si>
  <si>
    <t>MAGNESIUM LACTATE BIOMEDICA</t>
  </si>
  <si>
    <t>MELOXIKAM</t>
  </si>
  <si>
    <t>13281</t>
  </si>
  <si>
    <t>RECOXA</t>
  </si>
  <si>
    <t>15MG TBL NOB 20</t>
  </si>
  <si>
    <t>213479</t>
  </si>
  <si>
    <t>19000IU/ML INJ SOL ISP 2X0,6ML</t>
  </si>
  <si>
    <t>12891</t>
  </si>
  <si>
    <t>100MG TBL NOB 15</t>
  </si>
  <si>
    <t>NORETHISTERON A ESTROGEN</t>
  </si>
  <si>
    <t>213086</t>
  </si>
  <si>
    <t>GYNOVEL</t>
  </si>
  <si>
    <t>1MG/0,5MG TBL NOB 84 KAL I</t>
  </si>
  <si>
    <t>2963</t>
  </si>
  <si>
    <t>20MG TBL NOB 20</t>
  </si>
  <si>
    <t>247212</t>
  </si>
  <si>
    <t>30MG TBL NOB 40</t>
  </si>
  <si>
    <t>145849</t>
  </si>
  <si>
    <t>MERTENIL</t>
  </si>
  <si>
    <t>TETRYZOLIN, KOMBINACE</t>
  </si>
  <si>
    <t>187418</t>
  </si>
  <si>
    <t>SPERSALLERG</t>
  </si>
  <si>
    <t>0,5MG/ML+0,4MG/ML OPH GTT SOL 10ML</t>
  </si>
  <si>
    <t>UHLIČITAN VÁPENATÝ</t>
  </si>
  <si>
    <t>17994</t>
  </si>
  <si>
    <t>0,5G TBL NOB 100</t>
  </si>
  <si>
    <t>5011734</t>
  </si>
  <si>
    <t>PUNČOCHA KOMPRESNÍ STEHENNÍ S ÚCHYTEM V PASE II.KT</t>
  </si>
  <si>
    <t>SIGVARIS 503 A-G PŘÍRODNÍ GUMA OTEVŘENÁ ŠPIČKA</t>
  </si>
  <si>
    <t>FELODIPIN</t>
  </si>
  <si>
    <t>237544</t>
  </si>
  <si>
    <t>PLENDIL ER</t>
  </si>
  <si>
    <t>10MG TBL PRO 30 I</t>
  </si>
  <si>
    <t>94167</t>
  </si>
  <si>
    <t>FLUTRIMAZOL</t>
  </si>
  <si>
    <t>208276</t>
  </si>
  <si>
    <t>MICETAL</t>
  </si>
  <si>
    <t>10MG/ML DRM SPR SOL 1X30ML</t>
  </si>
  <si>
    <t>201898</t>
  </si>
  <si>
    <t>VASOPIRIN</t>
  </si>
  <si>
    <t>243014</t>
  </si>
  <si>
    <t>10MG TBL OBD 45</t>
  </si>
  <si>
    <t>MAKROGOL, KOMBINACE</t>
  </si>
  <si>
    <t>170243</t>
  </si>
  <si>
    <t>MOVIPREP</t>
  </si>
  <si>
    <t>POR PLV SOL 1+1</t>
  </si>
  <si>
    <t>SILIKONY</t>
  </si>
  <si>
    <t>57586</t>
  </si>
  <si>
    <t>40MG CPS MOL 50</t>
  </si>
  <si>
    <t>189079</t>
  </si>
  <si>
    <t>CALCICHEW D3 LEMON</t>
  </si>
  <si>
    <t>47515</t>
  </si>
  <si>
    <t>CALCICHEW D3</t>
  </si>
  <si>
    <t>500MG/200IU TBL MND 60</t>
  </si>
  <si>
    <t>189098</t>
  </si>
  <si>
    <t>1000MG/800IU TBL MND 60</t>
  </si>
  <si>
    <t>MIRABEGRON</t>
  </si>
  <si>
    <t>193800</t>
  </si>
  <si>
    <t>BETMIGA</t>
  </si>
  <si>
    <t>50MG TBL PRO 90</t>
  </si>
  <si>
    <t>FLUOCINOLON-ACETONID A ANTIINFEKTIVA</t>
  </si>
  <si>
    <t>189423</t>
  </si>
  <si>
    <t>INFALIN DUO</t>
  </si>
  <si>
    <t>3MG/ML+0,25MG/ML AUR GTT SOL 10ML</t>
  </si>
  <si>
    <t>147458</t>
  </si>
  <si>
    <t>112MCG TBL NOB 100 II</t>
  </si>
  <si>
    <t>243135</t>
  </si>
  <si>
    <t>*2999</t>
  </si>
  <si>
    <t>223519</t>
  </si>
  <si>
    <t>ASPIRIN PROTECT</t>
  </si>
  <si>
    <t>100MG TBL ENT 98</t>
  </si>
  <si>
    <t>KYSELINA IBANDRONOVÁ</t>
  </si>
  <si>
    <t>25422</t>
  </si>
  <si>
    <t>BONVIVA</t>
  </si>
  <si>
    <t>150MG TBL FLM 3</t>
  </si>
  <si>
    <t>112562</t>
  </si>
  <si>
    <t>15MG TBL NOB 60</t>
  </si>
  <si>
    <t>METFORMIN</t>
  </si>
  <si>
    <t>152143</t>
  </si>
  <si>
    <t>GLUCOPHAGE XR</t>
  </si>
  <si>
    <t>750MG TBL PRO 30 II</t>
  </si>
  <si>
    <t>152145</t>
  </si>
  <si>
    <t>750MG TBL PRO 60 II</t>
  </si>
  <si>
    <t>RIVAROXABAN</t>
  </si>
  <si>
    <t>168904</t>
  </si>
  <si>
    <t>XARELTO</t>
  </si>
  <si>
    <t>20MG TBL FLM 98 II</t>
  </si>
  <si>
    <t>26912</t>
  </si>
  <si>
    <t>VIAGRA</t>
  </si>
  <si>
    <t>100MG TBL FLM 4 I</t>
  </si>
  <si>
    <t>26913</t>
  </si>
  <si>
    <t>100MG TBL FLM 8 I</t>
  </si>
  <si>
    <t>143428</t>
  </si>
  <si>
    <t>SILDENAFIL SANDOZ</t>
  </si>
  <si>
    <t>100MG TBL NOB 8 I</t>
  </si>
  <si>
    <t>206588</t>
  </si>
  <si>
    <t>CILOSTAZOL APOTEX</t>
  </si>
  <si>
    <t>FLUTIKASON, KOMBINACE</t>
  </si>
  <si>
    <t>183553</t>
  </si>
  <si>
    <t>DYMISTIN</t>
  </si>
  <si>
    <t>137MCG/50MCG NAS SPR SUS 1X23G</t>
  </si>
  <si>
    <t>MULTIENZYMOVÉ PŘÍPRAVKY (LIPASA, PROTEASA APOD.)</t>
  </si>
  <si>
    <t>54534</t>
  </si>
  <si>
    <t>PANZYTRAT 25 000</t>
  </si>
  <si>
    <t>25000U CPS ETD 50 II</t>
  </si>
  <si>
    <t>5002680</t>
  </si>
  <si>
    <t>AVICENUM PHLEBO 520 PUNČOCHY STEHENNÍ</t>
  </si>
  <si>
    <t>KRAJKA, OTEVŘENÁ ŠPICE, III. KT, VEL. S NORMAL - XXL LONG</t>
  </si>
  <si>
    <t>5005424</t>
  </si>
  <si>
    <t>ORTÉZA KOLENNÍ</t>
  </si>
  <si>
    <t>LIMITACE EXTENZE A FLEXE , T 2200</t>
  </si>
  <si>
    <t>204670</t>
  </si>
  <si>
    <t>10MG TBL FLM 90</t>
  </si>
  <si>
    <t>204694</t>
  </si>
  <si>
    <t>40MG TBL FLM 90</t>
  </si>
  <si>
    <t>199680</t>
  </si>
  <si>
    <t>300MG CPS DUR 60</t>
  </si>
  <si>
    <t>FLUKONAZOL</t>
  </si>
  <si>
    <t>207897</t>
  </si>
  <si>
    <t>216183</t>
  </si>
  <si>
    <t>RANITIDIN</t>
  </si>
  <si>
    <t>91280</t>
  </si>
  <si>
    <t>RANITAL</t>
  </si>
  <si>
    <t>VITAMIN B1 V KOMBINACI S VITAMINEM B6 A/NEBO B12</t>
  </si>
  <si>
    <t>42477</t>
  </si>
  <si>
    <t>50MG/250MCG TBL OBD 100</t>
  </si>
  <si>
    <t>APIXABAN</t>
  </si>
  <si>
    <t>196979</t>
  </si>
  <si>
    <t>CILOSTAZOL STADA</t>
  </si>
  <si>
    <t>100MG TBL NOB 98</t>
  </si>
  <si>
    <t>72973</t>
  </si>
  <si>
    <t>AMOKSIKLAV 600 MG</t>
  </si>
  <si>
    <t>500MG/100MG INJ/INF PLV SOL 5</t>
  </si>
  <si>
    <t>ROSUVASTATIN A EZETIMIB</t>
  </si>
  <si>
    <t>224314</t>
  </si>
  <si>
    <t>ROSUMOP COMBI</t>
  </si>
  <si>
    <t>20MG/10MG TBL NOB 30</t>
  </si>
  <si>
    <t>SODNÁ SŮL NÍZKOMOLEKULÁRNÍHO PENTOSAN-POLYSULFÁTU</t>
  </si>
  <si>
    <t>21783</t>
  </si>
  <si>
    <t>THROMBOCID</t>
  </si>
  <si>
    <t>15MG/G GEL 1X100G</t>
  </si>
  <si>
    <t>5009263</t>
  </si>
  <si>
    <t>PUNČOCHY KOMPRESNÍ STEHENNÍ II.K.T.</t>
  </si>
  <si>
    <t>DEONA SUPER A-G SE SAMODRŽÍCÍ KRAJKOU</t>
  </si>
  <si>
    <t>5000443</t>
  </si>
  <si>
    <t>STEHENNÍ PUNČOCHA S UCHYCENÍM V PASE</t>
  </si>
  <si>
    <t>132646</t>
  </si>
  <si>
    <t>JINÁ LÉČIVA PODPORUJÍCÍ TVORBU JIZEV</t>
  </si>
  <si>
    <t>173305</t>
  </si>
  <si>
    <t>BEPANTHEN PLUS</t>
  </si>
  <si>
    <t>50MG/G+5MG/G CRM 100G</t>
  </si>
  <si>
    <t>5009306</t>
  </si>
  <si>
    <t>LONARIS MICRO A-F ŠPICE UZ-OT, VŠECHNY BARVY, VELIKOSTI A VARIANTY</t>
  </si>
  <si>
    <t>LÉČIVA K TERAPII ONEMOCNĚNÍ JATER</t>
  </si>
  <si>
    <t>125752</t>
  </si>
  <si>
    <t>ESSENTIALE</t>
  </si>
  <si>
    <t>168327</t>
  </si>
  <si>
    <t>2,5MG TBL FLM 60</t>
  </si>
  <si>
    <t>94933</t>
  </si>
  <si>
    <t>AUGMENTIN 1 G</t>
  </si>
  <si>
    <t>875MG/125MG TBL FLM 14 II</t>
  </si>
  <si>
    <t>72972</t>
  </si>
  <si>
    <t>AMOKSIKLAV 1,2 G</t>
  </si>
  <si>
    <t>1000MG/200MG INJ/INF PLV SOL 5</t>
  </si>
  <si>
    <t>HYDROCHLOROTHIAZID</t>
  </si>
  <si>
    <t>168</t>
  </si>
  <si>
    <t>HYDROCHLOROTHIAZID LÉČIVA</t>
  </si>
  <si>
    <t>25MG TBL NOB 20</t>
  </si>
  <si>
    <t>HYDROKORTISON-BUTYRÁT</t>
  </si>
  <si>
    <t>9305</t>
  </si>
  <si>
    <t>LOCOID 0,1%</t>
  </si>
  <si>
    <t>1MG/G CRM 30G</t>
  </si>
  <si>
    <t>215605</t>
  </si>
  <si>
    <t>PREDNISOLON A ANTISEPTIKA</t>
  </si>
  <si>
    <t>225166</t>
  </si>
  <si>
    <t>IMACORT</t>
  </si>
  <si>
    <t>10MG/G+2,5MG/G+5MG/G CRM 20G</t>
  </si>
  <si>
    <t>15866</t>
  </si>
  <si>
    <t>5000638</t>
  </si>
  <si>
    <t>LEVAMED</t>
  </si>
  <si>
    <t>BANDÁŽ HLEZENNÍHO KLOUBU SE SILIKONOVÝMI POLŠTÁŘKY</t>
  </si>
  <si>
    <t>5000642</t>
  </si>
  <si>
    <t>GENUMEDI</t>
  </si>
  <si>
    <t>KOLENNÍ BANDÁŽ SE SILIKONOVOU PELOTOU KOLEM ČÉŠKY</t>
  </si>
  <si>
    <t>230582</t>
  </si>
  <si>
    <t>5000751</t>
  </si>
  <si>
    <t>ORTEX 032 ORTÉZA RAMENNÍ</t>
  </si>
  <si>
    <t>S, M, L, XL, XXL</t>
  </si>
  <si>
    <t>204702</t>
  </si>
  <si>
    <t>90986</t>
  </si>
  <si>
    <t>DEOXYMYKOIN</t>
  </si>
  <si>
    <t>100MG TBL NOB 10</t>
  </si>
  <si>
    <t>GABAPENTIN</t>
  </si>
  <si>
    <t>162673</t>
  </si>
  <si>
    <t>234195</t>
  </si>
  <si>
    <t>BRUFEN</t>
  </si>
  <si>
    <t>400MG TBL FLM 30 II</t>
  </si>
  <si>
    <t>NEBIVOLOL</t>
  </si>
  <si>
    <t>213939</t>
  </si>
  <si>
    <t>NEBILET</t>
  </si>
  <si>
    <t>5MG TBL NOB 90</t>
  </si>
  <si>
    <t>12894</t>
  </si>
  <si>
    <t>100MG POR GRA SUS 15 I</t>
  </si>
  <si>
    <t>168899</t>
  </si>
  <si>
    <t>15MG TBL FLM 98 II</t>
  </si>
  <si>
    <t>119115</t>
  </si>
  <si>
    <t>SUMATRIPTAN ACTAVIS</t>
  </si>
  <si>
    <t>50MG TBL OBD 6 I</t>
  </si>
  <si>
    <t>234945</t>
  </si>
  <si>
    <t>SUMATRIPTAN MYLAN</t>
  </si>
  <si>
    <t>50MG TBL FLM 6</t>
  </si>
  <si>
    <t>158198</t>
  </si>
  <si>
    <t>TELMISARTAN SANDOZ</t>
  </si>
  <si>
    <t>*2075</t>
  </si>
  <si>
    <t>5009314</t>
  </si>
  <si>
    <t>PUNČOCHY KOMPRESNÍ LÝTKOVÉ II.K.T.</t>
  </si>
  <si>
    <t>LONARIS EXCLUSIVE A-D ŠPICE UZ-OT , VŠECHNY BARVY, VELIKOSTI A VARIANTY</t>
  </si>
  <si>
    <t>ANTIAGREGANCIA KROMĚ HEPARINU, KOMBINACE</t>
  </si>
  <si>
    <t>167508</t>
  </si>
  <si>
    <t>DUOPLAVIN</t>
  </si>
  <si>
    <t>75MG/100MG TBL FLM 28</t>
  </si>
  <si>
    <t>17168</t>
  </si>
  <si>
    <t>BELOSALIC</t>
  </si>
  <si>
    <t>0,5MG/G+20MG/G DRM SOL 50ML</t>
  </si>
  <si>
    <t>148673</t>
  </si>
  <si>
    <t>20MG TBL NOB 30</t>
  </si>
  <si>
    <t>EZETIMIB</t>
  </si>
  <si>
    <t>188428</t>
  </si>
  <si>
    <t>10MG TBL NOB 100 I</t>
  </si>
  <si>
    <t>999999</t>
  </si>
  <si>
    <t>62320</t>
  </si>
  <si>
    <t>100MG/G UNG 20G</t>
  </si>
  <si>
    <t>KYANOKOBALAMIN</t>
  </si>
  <si>
    <t>643</t>
  </si>
  <si>
    <t>VITAMIN B12 LÉČIVA</t>
  </si>
  <si>
    <t>1000MCG INJ SOL 5X1ML</t>
  </si>
  <si>
    <t>208207</t>
  </si>
  <si>
    <t>850MG TBL FLM 60 II</t>
  </si>
  <si>
    <t>PERINDOPRIL A DIURETIKA</t>
  </si>
  <si>
    <t>122690</t>
  </si>
  <si>
    <t>PRESTARIUM NEO COMBI</t>
  </si>
  <si>
    <t>5MG/1,25MG TBL FLM 90(3X30)</t>
  </si>
  <si>
    <t>162012</t>
  </si>
  <si>
    <t>10MG/2,5MG TBL FLM 90(3X30)</t>
  </si>
  <si>
    <t>168898</t>
  </si>
  <si>
    <t>15MG TBL FLM 42 II</t>
  </si>
  <si>
    <t>145583</t>
  </si>
  <si>
    <t>ROSUMOP</t>
  </si>
  <si>
    <t>127150</t>
  </si>
  <si>
    <t>ROSUVASTATIN TEVA PHARMA</t>
  </si>
  <si>
    <t>40MG TBL FLM 100 II</t>
  </si>
  <si>
    <t>85524</t>
  </si>
  <si>
    <t>AMOKSIKLAV 375 MG</t>
  </si>
  <si>
    <t>250MG/125MG TBL FLM 21</t>
  </si>
  <si>
    <t>5000448</t>
  </si>
  <si>
    <t>MAXIS-NÁVLEKY NA HORNÍ KONČETINY MICRO II.KT</t>
  </si>
  <si>
    <t>PAŽNÍ NÁVLEK S RUKAVICÍ</t>
  </si>
  <si>
    <t>5000303</t>
  </si>
  <si>
    <t>OBINADLO ELASTICKÉ UNIVERSÁLNÍ LENKELAST</t>
  </si>
  <si>
    <t>8CMX5M V NATAŽENÉM STAVU,STŘEDNÍ TAH,JEDNOTLIVĚ BALENO,1KS</t>
  </si>
  <si>
    <t>5002660</t>
  </si>
  <si>
    <t>KRAJKA, ZAVŘENÁ ŠPICE, II. KT, VEL. S - XXL ULTRA KRÁTKÉ, S MINUS - XXL PLUS NOR</t>
  </si>
  <si>
    <t>PENTOXIFYLIN</t>
  </si>
  <si>
    <t>20028</t>
  </si>
  <si>
    <t>AGAPURIN SR 400</t>
  </si>
  <si>
    <t>400MG TBL PRO 100</t>
  </si>
  <si>
    <t>194233</t>
  </si>
  <si>
    <t>2,5MG TBL FLM 196 II</t>
  </si>
  <si>
    <t>107641</t>
  </si>
  <si>
    <t>MIRTAZAPIN SANDOZ</t>
  </si>
  <si>
    <t>30MG TBL FLM 30</t>
  </si>
  <si>
    <t>46646</t>
  </si>
  <si>
    <t>ACTIVELLE</t>
  </si>
  <si>
    <t>1MG/0,5MG TBL FLM 3X28</t>
  </si>
  <si>
    <t>13818</t>
  </si>
  <si>
    <t>40MG/90MG/0,25MG CPS MOL 100</t>
  </si>
  <si>
    <t>184245</t>
  </si>
  <si>
    <t>75MCG TBL NOB 100</t>
  </si>
  <si>
    <t>5000749</t>
  </si>
  <si>
    <t>ORTEX 031A PÁS BŘIŠNÍ ELASTICKÝ</t>
  </si>
  <si>
    <t>S/22, S/26, M/22, M/26, L/22, L/26, XL/22, XL/26, XXL/22, XXL/26, 3XL/22, 3XL/26</t>
  </si>
  <si>
    <t>196974</t>
  </si>
  <si>
    <t>100MG TBL NOB 28</t>
  </si>
  <si>
    <t>5002656</t>
  </si>
  <si>
    <t>AVICENUM PHLEBO 360 FINE PUNČOCHY STEHENNÍ</t>
  </si>
  <si>
    <t>KRAJKA, OTEVŘENÁ ŠPICE, II. KT, VEL. S NORMAL - XXL LONG</t>
  </si>
  <si>
    <t>93018</t>
  </si>
  <si>
    <t>20MG TBL FLM 100</t>
  </si>
  <si>
    <t>14937</t>
  </si>
  <si>
    <t>0,25MCG CPS MOL 30</t>
  </si>
  <si>
    <t>17992</t>
  </si>
  <si>
    <t>88708</t>
  </si>
  <si>
    <t>ALGIFEN</t>
  </si>
  <si>
    <t>500MG/5,25MG/0,1MG TBL NOB 20</t>
  </si>
  <si>
    <t>221112</t>
  </si>
  <si>
    <t>TRAZODON</t>
  </si>
  <si>
    <t>46444</t>
  </si>
  <si>
    <t>TRITTICO AC</t>
  </si>
  <si>
    <t>150MG TBL RET 60</t>
  </si>
  <si>
    <t>89775</t>
  </si>
  <si>
    <t>147462</t>
  </si>
  <si>
    <t>200MCG TBL NOB 100 II</t>
  </si>
  <si>
    <t>46692</t>
  </si>
  <si>
    <t>243133</t>
  </si>
  <si>
    <t>243134</t>
  </si>
  <si>
    <t>88MCG TBL NOB 100 II</t>
  </si>
  <si>
    <t>86393</t>
  </si>
  <si>
    <t>93015</t>
  </si>
  <si>
    <t>DROTAVERIN</t>
  </si>
  <si>
    <t>192729</t>
  </si>
  <si>
    <t>NO-SPA</t>
  </si>
  <si>
    <t>40MG TBL NOB 24</t>
  </si>
  <si>
    <t>JODID DRASELNÝ</t>
  </si>
  <si>
    <t>56118</t>
  </si>
  <si>
    <t>JODID DRASELNÝ UNIMED PHARMA</t>
  </si>
  <si>
    <t>20MG/ML OPH GTT SOL 1X10ML</t>
  </si>
  <si>
    <t>KAPTOPRIL</t>
  </si>
  <si>
    <t>31215</t>
  </si>
  <si>
    <t>25MG TBL NOB 30</t>
  </si>
  <si>
    <t>KLÍŠŤOVÁ ENCEFALITIDA, INAKTIVOVANÝ CELÝ VIRUS</t>
  </si>
  <si>
    <t>215956</t>
  </si>
  <si>
    <t>FSME-IMMUN</t>
  </si>
  <si>
    <t>0,5ML INJ SUS ISP 1X0,5ML+J</t>
  </si>
  <si>
    <t>125753</t>
  </si>
  <si>
    <t>LOSARTAN</t>
  </si>
  <si>
    <t>114067</t>
  </si>
  <si>
    <t>50MG TBL FLM 90 II</t>
  </si>
  <si>
    <t>LOSARTAN A DIURETIKA</t>
  </si>
  <si>
    <t>54150</t>
  </si>
  <si>
    <t>EGILOK</t>
  </si>
  <si>
    <t>25MG TBL NOB 60</t>
  </si>
  <si>
    <t>132917</t>
  </si>
  <si>
    <t>ORGANO-HEPARINOID</t>
  </si>
  <si>
    <t>3575</t>
  </si>
  <si>
    <t>HEPAROID LÉČIVA</t>
  </si>
  <si>
    <t>2MG/G CRM 30G</t>
  </si>
  <si>
    <t>122685</t>
  </si>
  <si>
    <t>5MG/1,25MG TBL FLM 30</t>
  </si>
  <si>
    <t>162008</t>
  </si>
  <si>
    <t>10MG/2,5MG TBL FLM 30</t>
  </si>
  <si>
    <t>RILMENIDIN</t>
  </si>
  <si>
    <t>125641</t>
  </si>
  <si>
    <t>1MG TBL NOB 90</t>
  </si>
  <si>
    <t>84360</t>
  </si>
  <si>
    <t>1MG TBL NOB 30</t>
  </si>
  <si>
    <t>145558</t>
  </si>
  <si>
    <t>RUTOSID, KOMBINACE</t>
  </si>
  <si>
    <t>216471</t>
  </si>
  <si>
    <t>CYCLO 3 FORT</t>
  </si>
  <si>
    <t>150MG/150MG/100MG CPS DUR 30 II</t>
  </si>
  <si>
    <t>152957</t>
  </si>
  <si>
    <t>40MG TBL NOB 90</t>
  </si>
  <si>
    <t>VARENIKLIN</t>
  </si>
  <si>
    <t>193947</t>
  </si>
  <si>
    <t>CHAMPIX</t>
  </si>
  <si>
    <t>0,5MG+1MG TBL FLM 11+14 II</t>
  </si>
  <si>
    <t>PERINDOPRIL, AMLODIPIN A INDAPAMID</t>
  </si>
  <si>
    <t>206516</t>
  </si>
  <si>
    <t>TONANDA</t>
  </si>
  <si>
    <t>8MG/5MG/2,5MG TBL NOB 90</t>
  </si>
  <si>
    <t>CHŘIPKA, INAKTIVOVANÁ VAKCÍNA, ŠTĚPENÝ VIRUS NEBO POVRCHOVÝ</t>
  </si>
  <si>
    <t>131426</t>
  </si>
  <si>
    <t>VAXIGRIP TETRA</t>
  </si>
  <si>
    <t>INJ SUS ISP 1X0,5ML+J</t>
  </si>
  <si>
    <t>ATORVASTATIN, AMLODIPIN A PERINDOPRIL</t>
  </si>
  <si>
    <t>205996</t>
  </si>
  <si>
    <t>LIPERTANCE</t>
  </si>
  <si>
    <t>20MG/5MG/5MG TBL FLM 90(3X30)</t>
  </si>
  <si>
    <t>243136</t>
  </si>
  <si>
    <t>137MCG TBL NOB 100 II</t>
  </si>
  <si>
    <t>224477</t>
  </si>
  <si>
    <t>TWICOR</t>
  </si>
  <si>
    <t>20MG/10MG TBL FLM 90</t>
  </si>
  <si>
    <t>Standardní lůžková péče</t>
  </si>
  <si>
    <t>Všeobecná ambulance</t>
  </si>
  <si>
    <t>Ambulance cévní</t>
  </si>
  <si>
    <t>Ambulance endokrinochirurgická</t>
  </si>
  <si>
    <t>Ambulance angiologická</t>
  </si>
  <si>
    <t>Preskripce a záchyt receptů a poukazů - orientační přehled</t>
  </si>
  <si>
    <t>Přehled plnění pozitivního listu (PL) - 
   preskripce léčivých přípravků dle objemu Kč mimo PL</t>
  </si>
  <si>
    <t>G04BD08 - SOLIFENACIN</t>
  </si>
  <si>
    <t>N02CC01 - SUMATRIPTAN</t>
  </si>
  <si>
    <t>C09BX01 - PERINDOPRIL, AMLODIPIN A INDAPAMID</t>
  </si>
  <si>
    <t>N02AJ13 - TRAMADOL A PARACETAMOL</t>
  </si>
  <si>
    <t>M05BA06 - KYSELINA IBANDRONOVÁ</t>
  </si>
  <si>
    <t>B01AB05 - ENOXAPARIN</t>
  </si>
  <si>
    <t>R03CC02 - SALBUTAMOL</t>
  </si>
  <si>
    <t>R06AX27 - DESLORATADIN</t>
  </si>
  <si>
    <t>A07DA01 - ANTIPROPULZIVA</t>
  </si>
  <si>
    <t>D06BB03 - ACIKLOVIR</t>
  </si>
  <si>
    <t>N06AB04 - CITALOPRAM</t>
  </si>
  <si>
    <t>C10AA07 - ROSUVASTATIN</t>
  </si>
  <si>
    <t>R01AD09 - MOMETASON</t>
  </si>
  <si>
    <t>C10BA06 - ROSUVASTATIN A EZETIMIB</t>
  </si>
  <si>
    <t>A02BA02 - RANITIDIN</t>
  </si>
  <si>
    <t>N06AX11 - MIRTAZAPIN</t>
  </si>
  <si>
    <t>R03AC02 - SALBUTAMOL</t>
  </si>
  <si>
    <t>M01AC06 - MELOXIKAM</t>
  </si>
  <si>
    <t>R03AK07 - FORMOTEROL A BUDESONID</t>
  </si>
  <si>
    <t>N02AJ06 - KODEIN A PARACETAMOL</t>
  </si>
  <si>
    <t>M01AC06</t>
  </si>
  <si>
    <t>M05BA06</t>
  </si>
  <si>
    <t>A02BA02</t>
  </si>
  <si>
    <t>N02AJ13</t>
  </si>
  <si>
    <t>C09BX01</t>
  </si>
  <si>
    <t>C10BA06</t>
  </si>
  <si>
    <t>B01AB05</t>
  </si>
  <si>
    <t>R06AX27</t>
  </si>
  <si>
    <t>N06AX11</t>
  </si>
  <si>
    <t>C10AA07</t>
  </si>
  <si>
    <t>R01AD09</t>
  </si>
  <si>
    <t>R03AC02</t>
  </si>
  <si>
    <t>N02CC01</t>
  </si>
  <si>
    <t>N02AJ06</t>
  </si>
  <si>
    <t>R03AK07</t>
  </si>
  <si>
    <t>D06BB03</t>
  </si>
  <si>
    <t>R03CC02</t>
  </si>
  <si>
    <t>A07DA01</t>
  </si>
  <si>
    <t>G04BD08</t>
  </si>
  <si>
    <t>N06AB04</t>
  </si>
  <si>
    <t>Přehled plnění PL - Preskripce léčivých přípravků - orientační přehled</t>
  </si>
  <si>
    <t>50115011 - IUTN - ostat.nákl.PZT (Z515)</t>
  </si>
  <si>
    <t>50115020 - laboratorní diagnostika-LEK (Z501)</t>
  </si>
  <si>
    <t>50115021 - laboratorní diagnostika-skl.ZPr (Z501)</t>
  </si>
  <si>
    <t>50115030 - ZPr. - ostatní (testy) - COVID19 (Z556)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</si>
  <si>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</si>
  <si>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</si>
  <si>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</si>
  <si>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</si>
  <si>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</si>
  <si>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</si>
  <si>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</si>
  <si>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</si>
  <si>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</si>
  <si>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</si>
  <si>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</si>
  <si>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</si>
  <si>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</si>
  <si>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</si>
  <si>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</si>
  <si>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</si>
  <si>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</si>
  <si>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</si>
  <si>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</si>
  <si>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</si>
  <si>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</si>
  <si>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</si>
  <si>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</si>
  <si>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ZA454</t>
  </si>
  <si>
    <t>Kompresa AB 10 x 10 cm/1 ks sterilnĂ­ NT savĂˇ (1230114011) 1327114011</t>
  </si>
  <si>
    <t>ZA459</t>
  </si>
  <si>
    <t>Kompresa AB 10 x 20 cm/1 ks sterilnĂ­ NT savĂˇ (1230114021) 1327114021</t>
  </si>
  <si>
    <t>Kompresa AB 10 x 20 cm/1 ks sterilnĂ­ NT savĂˇ (1230114021) 1327115021</t>
  </si>
  <si>
    <t>ZA464</t>
  </si>
  <si>
    <t>Kompresa NT 10 x 10 cm/2 ks sterilnĂ­ 26520</t>
  </si>
  <si>
    <t>ZA463</t>
  </si>
  <si>
    <t>Kompresa NT 10 x 20 cm/2 ks sterilnĂ­ 26620</t>
  </si>
  <si>
    <t>ZC845</t>
  </si>
  <si>
    <t>Kompresa NT 10 x 20 cm/5 ks sterilnĂ­ 26621</t>
  </si>
  <si>
    <t>ZA315</t>
  </si>
  <si>
    <t>Kompresa NT 5 x 5 cm/2 ks sterilnĂ­ 26501</t>
  </si>
  <si>
    <t>ZC854</t>
  </si>
  <si>
    <t>Kompresa NT 7,5 x 7,5 cm/2 ks sterilnĂ­ 26510</t>
  </si>
  <si>
    <t>ZA453</t>
  </si>
  <si>
    <t>Kompresa vliwazel 10 x 20 nesterilnĂ­ bal. Ăˇ 25 ks 30431</t>
  </si>
  <si>
    <t>ZA521</t>
  </si>
  <si>
    <t>Kompresa vliwazel 20 x 20 nesterilnĂ­ bal. Ăˇ 25 ks 30434</t>
  </si>
  <si>
    <t>ZA333</t>
  </si>
  <si>
    <t>KrytĂ­ aquacel Ag hydrofibre 10 x 10 cm Ăˇ 10 ks 0081082 403708</t>
  </si>
  <si>
    <t>ZD482</t>
  </si>
  <si>
    <t>KrytĂ­ filmovĂ© transparentnĂ­ Opsite spray 240 ml bal. Ăˇ 12 ks 66004980</t>
  </si>
  <si>
    <t>ZJ687</t>
  </si>
  <si>
    <t>KrytĂ­ hemostatickĂ© gelitaspon tampon   80 x 30 mm bal. Ăˇ 5 ks GS -210</t>
  </si>
  <si>
    <t>ZA547</t>
  </si>
  <si>
    <t>KrytĂ­ inadine nepĹ™ilnavĂ© 9,5 x 9,5 cm 1/10 SYS01512EE</t>
  </si>
  <si>
    <t>ZF042</t>
  </si>
  <si>
    <t>KrytĂ­ mastnĂ˝ tyl jelonet 10 x 10 cm Ăˇ 10 ks 7404</t>
  </si>
  <si>
    <t>ZK404</t>
  </si>
  <si>
    <t>KrytĂ­ prontosan roztok 350 ml 400416</t>
  </si>
  <si>
    <t>ZA562</t>
  </si>
  <si>
    <t>NĂˇplast cosmopor i. v. 6 x 8 cm bal. Ăˇ 50 ks 9008054</t>
  </si>
  <si>
    <t>ZI558</t>
  </si>
  <si>
    <t>NĂˇplast curapor   7 x   5 cm 32912  (22120, 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</si>
  <si>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</si>
  <si>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</si>
  <si>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</si>
  <si>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</si>
  <si>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ZH011</t>
  </si>
  <si>
    <t>NĂˇplast micropore 1,25 cm x 9,14 m bal. Ăˇ 24 ks 1530-0</t>
  </si>
  <si>
    <t>ZH012</t>
  </si>
  <si>
    <t>NĂˇplast micropore 2,50 cm x 9,10 m 840W-1</t>
  </si>
  <si>
    <t>ZS112</t>
  </si>
  <si>
    <t>NĂˇplast micropore 2,50 cm x 9,10 m bal. Ăˇ 12 ks 1530-1</t>
  </si>
  <si>
    <t>ZC885</t>
  </si>
  <si>
    <t>NĂˇplast omnifix E 10 cm x 10 m 900650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</si>
  <si>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</si>
  <si>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</si>
  <si>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</si>
  <si>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</si>
  <si>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ZQ116</t>
  </si>
  <si>
    <t>NĂˇplast transparentnĂ­ Airoplast cĂ­vka 1,25 cm x 9,14 m (nĂˇhrada za transpore) P-AIRO1291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</si>
  <si>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</si>
  <si>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</si>
  <si>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</si>
  <si>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</si>
  <si>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ZF450</t>
  </si>
  <si>
    <t>Obinadlo elastickĂ© lenkideal krĂˇtkotaĹľnĂ© 10 cm x 5 m bal. Ăˇ 10 ks 19583</t>
  </si>
  <si>
    <t>ZF454</t>
  </si>
  <si>
    <t>Obinadlo elastickĂ© lenkideal krĂˇtkotaĹľnĂ© 12 cm x 5 m bal. Ăˇ 10 ks 19584</t>
  </si>
  <si>
    <t>ZM582</t>
  </si>
  <si>
    <t>Obinadlo elastickĂ© lenkideal krĂˇtkotaĹľnĂ© 15 cm x 5 m bal. Ăˇ 10 ks 19585</t>
  </si>
  <si>
    <t>ZN475</t>
  </si>
  <si>
    <t>Obinadlo elastickĂ© universal   8 cm x 5 m 1323100312</t>
  </si>
  <si>
    <t>ZN478</t>
  </si>
  <si>
    <t>Obinadlo elastickĂ© universal 10 cm x 5 m 1323100313</t>
  </si>
  <si>
    <t>ZN477</t>
  </si>
  <si>
    <t>Obinadlo elastickĂ© universal 12 cm x 5 m 1323100314</t>
  </si>
  <si>
    <t>ZN476</t>
  </si>
  <si>
    <t>Obinadlo elastickĂ© universal 15 cm x 5 m 1323100315</t>
  </si>
  <si>
    <t>ZA331</t>
  </si>
  <si>
    <t>Obinadlo fixa crep 10 cm x 4 m 1323100104</t>
  </si>
  <si>
    <t>ZA601</t>
  </si>
  <si>
    <t>Obinadlo fixa crep 12 cm x 4 m 1323100105</t>
  </si>
  <si>
    <t>ZN091</t>
  </si>
  <si>
    <t>Obvaz elastickĂ˝ sĂ­ĹĄovĂ˝ CareFix Tube k zajiĹˇtÄ›nĂ­ a ochranÄ› fixace IV kanyl vel. M bal. Ăˇ 15 ks 0151 M</t>
  </si>
  <si>
    <t>ZN468</t>
  </si>
  <si>
    <t>Obvaz elastickĂ˝ sĂ­ĹĄovĂ˝ pruban ÄŤ. 3 chodidlo, holeĹ, loket 1323300230</t>
  </si>
  <si>
    <t>ZP212</t>
  </si>
  <si>
    <t>Obvaz elastickĂ˝ sĂ­ĹĄovĂ˝ pruban Tg-fix vel. C paĹľe, noha, loket 25 m 24252</t>
  </si>
  <si>
    <t>ZN104</t>
  </si>
  <si>
    <t>RouĹˇka bĹ™iĹˇnĂ­ NT Special s RTG vlĂˇknem sterilnĂ­ 40 x 40 cm 130g/m2 zelenĂˇ bal. Ăˇ 2 ks 187822</t>
  </si>
  <si>
    <t>ZA575</t>
  </si>
  <si>
    <t>Set na malĂ© zĂˇkroky sterilnĂ­ pro ĹľilnĂ­ katetrizaci-basic Mediset bal. Ăˇ 15 ks 4552732</t>
  </si>
  <si>
    <t>ZD616</t>
  </si>
  <si>
    <t>Set na malĂ© zĂˇkroky sterilnĂ­ pro moÄŤovou katetrizaci+ aqua permanent 4 Mediset 4753886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</si>
  <si>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</si>
  <si>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</si>
  <si>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</si>
  <si>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</si>
  <si>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</si>
  <si>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</si>
  <si>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</si>
  <si>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</si>
  <si>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ZI953</t>
  </si>
  <si>
    <t>Ambuvak pro dospÄ›lĂ© vak 1,6 l komplet (maska 4 a 5, hadiÄŤka, rezervoĂˇr) 48.010.55.004</t>
  </si>
  <si>
    <t>ZC498</t>
  </si>
  <si>
    <t>DrĹľĂˇk moÄŤovĂ˝ch sĂˇÄŤkĹŻ UH 800800100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</si>
  <si>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</si>
  <si>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</si>
  <si>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</si>
  <si>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</si>
  <si>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</si>
  <si>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</si>
  <si>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ZQ250</t>
  </si>
  <si>
    <t>HadiÄŤka spojovacĂ­ HS 1,8 x 450 mm UNIV DEPH free 2201 045ND</t>
  </si>
  <si>
    <t>ZE646</t>
  </si>
  <si>
    <t>HadiÄŤka spojovacĂ­ kroucenĂˇ HQ-H3943</t>
  </si>
  <si>
    <t>ZB387</t>
  </si>
  <si>
    <t>Kanyla ET 8,0 s manĹľetou 9480E</t>
  </si>
  <si>
    <t>ZD980</t>
  </si>
  <si>
    <t>Kanyla vasofix 18G zelenĂˇ safety 4269136S-01</t>
  </si>
  <si>
    <t>ZD809</t>
  </si>
  <si>
    <t>Kanyla vasofix 20G rĹŻĹľovĂˇ safety 4269110S-01</t>
  </si>
  <si>
    <t>ZD808</t>
  </si>
  <si>
    <t>Kanyla vasofix 22G modrĂˇ safety 4269098S-01</t>
  </si>
  <si>
    <t>ZA707</t>
  </si>
  <si>
    <t>Katetr moÄŤovĂ˝ foley 12CH bal. Ăˇ 12 ks 1125-02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</si>
  <si>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</si>
  <si>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</si>
  <si>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</si>
  <si>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</si>
  <si>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</si>
  <si>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</si>
  <si>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</si>
  <si>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</si>
  <si>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</si>
  <si>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</si>
  <si>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</si>
  <si>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</si>
  <si>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</si>
  <si>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</si>
  <si>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</si>
  <si>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</si>
  <si>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ZK884</t>
  </si>
  <si>
    <t>Kohout trojcestnĂ˝ discofix modrĂ˝ 4095111</t>
  </si>
  <si>
    <t>ZO372</t>
  </si>
  <si>
    <t>Konektor bezjehlovĂ˝ OptiSyte JIM:JSM4001</t>
  </si>
  <si>
    <t>ZB553</t>
  </si>
  <si>
    <t>LĂˇhev redon hi-vac 400 ml-kompletnĂ­ 05.000.22.803</t>
  </si>
  <si>
    <t>ZR946</t>
  </si>
  <si>
    <t>Lanceta bezpeÄŤnostnĂ­ Sarstedt MINI vel. 28G/hloubka vpichu 1,6 mm, bal. Ăˇ 200 ks modrĂˇ 85.1015</t>
  </si>
  <si>
    <t>ZB690</t>
  </si>
  <si>
    <t>Lanceta bezpeÄŤnostnĂ­ Welion vel. 23G bal. Ăˇ 200 ks modrĂˇ WEL-223</t>
  </si>
  <si>
    <t>ZA728</t>
  </si>
  <si>
    <t>Lopatka ĂşstnĂ­ dĹ™evÄ›nĂˇ lĂ©kaĹ™skĂˇ nesterilnĂ­ bal. Ăˇ 100 ks 1320100655</t>
  </si>
  <si>
    <t>ZF159</t>
  </si>
  <si>
    <t>NĂˇdoba na kontaminovanĂ˝ odpad 1 l 15-0002</t>
  </si>
  <si>
    <t>ZA897</t>
  </si>
  <si>
    <t>NĹŻĹľ na stehy sterilnĂ­  krĂˇtkĂ˝ bal. Ăˇ 100 ks 11.000.00.010</t>
  </si>
  <si>
    <t>ZP509</t>
  </si>
  <si>
    <t>Pinzeta UH sterilnĂ­ I0600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</si>
  <si>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</si>
  <si>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</si>
  <si>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</si>
  <si>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</si>
  <si>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ZA883</t>
  </si>
  <si>
    <t>Rourka rektĂˇlnĂ­ CH18 dĂ©lka 40 cm 19-18.100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</si>
  <si>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</si>
  <si>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</si>
  <si>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</si>
  <si>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</si>
  <si>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ZB249</t>
  </si>
  <si>
    <t>SĂˇÄŤek moÄŤovĂ˝ s kĹ™Ă­Ĺľovou vĂ˝pustĂ­ 2000 ml s hadiÄŤkou 90 cm ZAR-TNU201601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</si>
  <si>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</si>
  <si>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</si>
  <si>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</si>
  <si>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</si>
  <si>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</si>
  <si>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</si>
  <si>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</si>
  <si>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</si>
  <si>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</si>
  <si>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</si>
  <si>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</si>
  <si>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26G x 1/2" 0,45 x 12 mm 831786</t>
  </si>
  <si>
    <t>ZO543</t>
  </si>
  <si>
    <t>StĹ™Ă­kaÄŤka injekÄŤnĂ­ pĹ™edplnÄ›nĂˇ 0,9% NaCl 10 ml BD PosiFlush SP EMA bal. Ăˇ 30 ks 306585</t>
  </si>
  <si>
    <t>ZA965</t>
  </si>
  <si>
    <t>StĹ™Ă­kaÄŤka inzulĂ­novĂˇ omnican 1 ml 100j s jehlou 30 G bal. Ăˇ 100 ks 9151141S</t>
  </si>
  <si>
    <t>ZR290</t>
  </si>
  <si>
    <t>TyÄŤinka vatovĂˇ zvlhÄŤujĂ­cĂ­ na hygienu dutiny ĂşstnĂ­ 10 cm dlouhĂˇ bal. Ăˇ 75 ks 32.000.00.020</t>
  </si>
  <si>
    <t>ZK799</t>
  </si>
  <si>
    <t>ZĂˇtka combi ÄŤervenĂˇ 4495101</t>
  </si>
  <si>
    <t>ZK798</t>
  </si>
  <si>
    <t>ZĂˇtka combi modrĂˇ 4495152</t>
  </si>
  <si>
    <t>ZP077</t>
  </si>
  <si>
    <t>Zkumavka 15 ml PP 101/16,5 mm bĂ­lĂ˝ ĹˇroubovĂ˝ uzĂˇvÄ›r sterilnĂ­ jednotlivÄ› balenĂˇ, tekutĂ˝ materiĂˇl na bakteriolog. vyĹˇetĹ™enĂ­ 10362/MO/SG/CS</t>
  </si>
  <si>
    <t>ZB756</t>
  </si>
  <si>
    <t>Zkumavka 3 ml K3 edta fialovĂˇ 454086</t>
  </si>
  <si>
    <t>ZB757</t>
  </si>
  <si>
    <t>Zkumavka 6 ml K3 edta fialovĂˇ 456036</t>
  </si>
  <si>
    <t>ZB774</t>
  </si>
  <si>
    <t>Zkumavka ÄŤervenĂˇ 5 ml gel 456071</t>
  </si>
  <si>
    <t>ZB762</t>
  </si>
  <si>
    <t>Zkumavka ÄŤervenĂˇ 6 ml 456092</t>
  </si>
  <si>
    <t>ZI167</t>
  </si>
  <si>
    <t>Zkumavka EmptyTube bĂ­lĂˇ ostatnĂ­ tekutĂ© vzorky PFPM913S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</si>
  <si>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</si>
  <si>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</si>
  <si>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</si>
  <si>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</si>
  <si>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</si>
  <si>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</si>
  <si>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ZB336</t>
  </si>
  <si>
    <t>Zkumavka odbÄ›rovĂˇ 1 ml tapval koagulace modrĂˇ bal. Ăˇ 50 ks (Aquisel) 13060</t>
  </si>
  <si>
    <t>Zkumavka odbÄ›rovĂˇ Vacuette ÄŤervenĂˇ 6 ml sĂ©rum 456092</t>
  </si>
  <si>
    <t>ZB759</t>
  </si>
  <si>
    <t>Zkumavka odbÄ›rovĂˇ Vacuette ÄŤervenĂˇ 8 ml sĂ©rum/gel 455071</t>
  </si>
  <si>
    <t>ZB755</t>
  </si>
  <si>
    <t>Zkumavka odbÄ›rovĂˇ Vacuette fialovĂˇ 1,0 ml K3 edta 454034</t>
  </si>
  <si>
    <t>Zkumavka odbÄ›rovĂˇ Vacuette fialovĂˇ 3 ml K3 edta 454086</t>
  </si>
  <si>
    <t>Zkumavka odbÄ›rovĂˇ Vacuette fialovĂˇ 6 ml K3 edta 456036</t>
  </si>
  <si>
    <t>Zkumavka odbÄ›rovĂˇ Vacuette koagulace modrĂˇ Quick 4,5 ml modrĂˇ 454329 - jiĹľ se nevyrĂˇbĂ­, nahrazeno ZT285</t>
  </si>
  <si>
    <t>Zkumavka odbÄ›rovĂˇ Vacuette moÄŤovĂˇ 10,5 ml bal. Ăˇ 50 ks 455007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</si>
  <si>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</si>
  <si>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</si>
  <si>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</si>
  <si>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</si>
  <si>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</si>
  <si>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</si>
  <si>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</si>
  <si>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50115064</t>
  </si>
  <si>
    <t>ZPr - šicí materiál (Z529)</t>
  </si>
  <si>
    <t>ZB033</t>
  </si>
  <si>
    <t>Ĺ itĂ­ dafilon modrĂ˝ 3/0 (2) bal. Ăˇ 36 ks C0935468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</si>
  <si>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</si>
  <si>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</si>
  <si>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</si>
  <si>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</si>
  <si>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</si>
  <si>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</si>
  <si>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</si>
  <si>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</si>
  <si>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</si>
  <si>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</si>
  <si>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</si>
  <si>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</si>
  <si>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ZA360</t>
  </si>
  <si>
    <t>Jehla sterican 0,5 x 25 mm oranĹľovĂˇ 9186158</t>
  </si>
  <si>
    <t>ZB769</t>
  </si>
  <si>
    <t>Jehla vakuovĂˇ 206/38 mm ĹľlutĂˇ 450077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</si>
  <si>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</si>
  <si>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</si>
  <si>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</si>
  <si>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</si>
  <si>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</si>
  <si>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</si>
  <si>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ZL425</t>
  </si>
  <si>
    <t>Rukavice operaÄŤnĂ­ latex bez pudru sterilnĂ­ VASCO OP GRIP vel. 7,0 bal. Ăˇ 40 pĂˇrĹŻ (8050153) 6081433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</si>
  <si>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</si>
  <si>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</si>
  <si>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</si>
  <si>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</si>
  <si>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</si>
  <si>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</si>
  <si>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</si>
  <si>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</si>
  <si>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</si>
  <si>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</si>
  <si>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</si>
  <si>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</si>
  <si>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</si>
  <si>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</si>
  <si>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ZP950</t>
  </si>
  <si>
    <t>Rukavice vyĹˇetĹ™ovacĂ­ nitril basic bez pudru modrĂ© XS bal. Ăˇ 200 ks 44749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</si>
  <si>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</si>
  <si>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</si>
  <si>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</si>
  <si>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ZT080</t>
  </si>
  <si>
    <t>Rukavice vyĹˇetĹ™ovacĂ­ nitril nesterilnĂ­ modrĂ© L bal. Ăˇ 100 ks Renmed06</t>
  </si>
  <si>
    <t>ZT089</t>
  </si>
  <si>
    <t>Rukavice vyĹˇetĹ™ovacĂ­ nitril nesterilnĂ­ nepudrovanĂ© modrĂ© M bal. Ăˇ 100 ks 1323806536</t>
  </si>
  <si>
    <t>50115070</t>
  </si>
  <si>
    <t>ZPr - katetry ostatní (Z513)</t>
  </si>
  <si>
    <t>ZR690</t>
  </si>
  <si>
    <t>Katetr CVC 2 lumen 7 Fr x 20 cm Safecath 14/18G bal. Ăˇ 10 MMCVCBJ2-70-20</t>
  </si>
  <si>
    <t>ZD740</t>
  </si>
  <si>
    <t>Kompresa gĂˇza sterilkompres 7,5 x 7,5 cm/5 ks, 100% bavlna, sterilnĂ­ 1325019265(1230119225)</t>
  </si>
  <si>
    <t>ZC506</t>
  </si>
  <si>
    <t>Kompresa NT 10 x 10 cm/5 ks sterilnĂ­ 1325020275</t>
  </si>
  <si>
    <t>ZA622</t>
  </si>
  <si>
    <t>Kompresa NT 5 x 5 cm nesterilnĂ­ 06101</t>
  </si>
  <si>
    <t>ZA643</t>
  </si>
  <si>
    <t>Kompresa vliwasoft 10 x 20 nesterilnĂ­ Ăˇ 100 ks 12070</t>
  </si>
  <si>
    <t>ZI599</t>
  </si>
  <si>
    <t>NĂˇplast curapor 10 x   8 cm 32913 ( 22121,  nĂˇhrada za cosmopor )</t>
  </si>
  <si>
    <t>ZI600</t>
  </si>
  <si>
    <t>NĂˇplast curapor 10 x 15 cm 32914 ( nĂˇhrada za cosmopor )</t>
  </si>
  <si>
    <t>ZA318</t>
  </si>
  <si>
    <t>NĂˇplast transpore 1,25 cm x 9,14 m 1527-0</t>
  </si>
  <si>
    <t>ZF352</t>
  </si>
  <si>
    <t>NĂˇplast transpore bĂ­lĂˇ 2,50 cm x 9,14 m bal. Ăˇ 12 ks 1534-1</t>
  </si>
  <si>
    <t>ZA329</t>
  </si>
  <si>
    <t>Obinadlo fixa crep   6 cm x 4 m 1323100102</t>
  </si>
  <si>
    <t>ZA444</t>
  </si>
  <si>
    <t>Tampon nesterilnĂ­ stĂˇÄŤenĂ˝ 20 x 19 cm bez RTG nitĂ­ bal. Ăˇ 100 ks 1320300404</t>
  </si>
  <si>
    <t>ZA604</t>
  </si>
  <si>
    <t>TyÄŤinka vatovĂˇ sterilnĂ­ jednotlivÄ› balalenĂˇ bal. Ăˇ 1000 ks 5100/SG/CS</t>
  </si>
  <si>
    <t>NĂˇdoba na kontaminovanĂ˝ odpad 1 l 15-0002/2</t>
  </si>
  <si>
    <t>ZR471</t>
  </si>
  <si>
    <t>Skalpel jednorĂˇzovĂ˝ prazisa sterilnĂ­ vel. ÄŤepelky 11 bal. Ăˇ 10 ks 11.000.00.511</t>
  </si>
  <si>
    <t>ZK816</t>
  </si>
  <si>
    <t>StĹ™Ă­kaÄŤka injekÄŤnĂ­ 2-dĂ­lnĂˇ 10 ml LL Inject Solo se zĂˇvitem 4606728V</t>
  </si>
  <si>
    <t>ZQ967</t>
  </si>
  <si>
    <t>StĹ™Ă­kaÄŤka inzulĂ­novĂˇ 0,5 ml s jehlou 29 G sterilnĂ­ bal. Ăˇ 100 ks IS0529G</t>
  </si>
  <si>
    <t>ZB395</t>
  </si>
  <si>
    <t>Tampon odbÄ›rovĂ˝ transystem Amies pĹŻda plastovĂˇ tyÄŤinka 48 hod. mikrobiologickĂ© vyĹˇetĹ™enĂ­ 1601</t>
  </si>
  <si>
    <t>Zkumavka ÄŤervenĂˇ 8 ml gel 455071</t>
  </si>
  <si>
    <t>ZT078</t>
  </si>
  <si>
    <t>Rukavice vyĹˇetĹ™ovacĂ­ nitril GLOVE nesterilnĂ­ svÄ›tle modrĂ© L</t>
  </si>
  <si>
    <t>ZA564</t>
  </si>
  <si>
    <t>KrytĂ­ curagard SP fixace kanyl pro dospÄ›lĂ© tvar omega sterilnĂ­ 6,5 x 7,5 cm bal. Ăˇ 100 ks (nĂˇhrada za Tegaderm i. v.) 30117</t>
  </si>
  <si>
    <t>ZP872</t>
  </si>
  <si>
    <t>KrytĂ­ mepitac pro velmi jemnou pokoĹľku se silikon. vrstvou vodÄ›odolnĂ© prodyĹˇnĂ© 2 cm x 3 m 298300</t>
  </si>
  <si>
    <t>ZP221</t>
  </si>
  <si>
    <t>Obvaz elastickĂ˝ sĂ­ĹĄovĂ˝ pruban Tg-fix vel. D vÄ›tĹˇĂ­ hlava, slabĹˇĂ­ trup 25 m 24253</t>
  </si>
  <si>
    <t>ZD232</t>
  </si>
  <si>
    <t>Podkolenky antitrombotickĂ© pro imobilnĂ­ pacienty mediven thrombexin L normĂˇlnĂ­ VENOSAN SG 57004 (26935)</t>
  </si>
  <si>
    <t>ZA527</t>
  </si>
  <si>
    <t>Set na malĂ© zĂˇkroky sterilnĂ­ pro malĂ© chir.vĂ˝kony Mediset 4709673</t>
  </si>
  <si>
    <t>ZB557</t>
  </si>
  <si>
    <t>AdaptĂ©r pĹ™echodka combifix rekord - luer 4090306</t>
  </si>
  <si>
    <t>ZB772</t>
  </si>
  <si>
    <t>AdaptĂ©r pĹ™echodka luer 450070</t>
  </si>
  <si>
    <t>AdaptĂ©r Vacuette pĹ™echodka luer 450070</t>
  </si>
  <si>
    <t>ZA937</t>
  </si>
  <si>
    <t>Ambuvak pro dospÄ›lĂ© PVC ( set ) P04223</t>
  </si>
  <si>
    <t>ZC751</t>
  </si>
  <si>
    <t>ÄŚepelka skalpelovĂˇ 11 BB511</t>
  </si>
  <si>
    <t>ZC752</t>
  </si>
  <si>
    <t>ÄŚepelka skalpelovĂˇ 15 BB515</t>
  </si>
  <si>
    <t>ZC757</t>
  </si>
  <si>
    <t>ÄŚepelka skalpelovĂˇ 24 BB524</t>
  </si>
  <si>
    <t>ZN618</t>
  </si>
  <si>
    <t>BrĂ˝le kyslĂ­kovĂ© pro dospÄ›lĂ© bal. Ăˇ 100 ks A0100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</si>
  <si>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</si>
  <si>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</si>
  <si>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</si>
  <si>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</si>
  <si>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</si>
  <si>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</si>
  <si>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</si>
  <si>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</si>
  <si>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ZB771</t>
  </si>
  <si>
    <t>DrĹľĂˇk jehly zĂˇkladnĂ­ 450201</t>
  </si>
  <si>
    <t>ZI496</t>
  </si>
  <si>
    <t>Elektroda defibrilaÄŤnĂ­ pro dospÄ›lĂ© QC 11996-000017</t>
  </si>
  <si>
    <t>ZQ490</t>
  </si>
  <si>
    <t>Elektroda EKG pÄ›novĂˇ pr. 48 mm pro dospÄ›lĂ© pro dlouhodobĂ© pouĹľitĂ­ (ES GS48) H-108003</t>
  </si>
  <si>
    <t>ZD945</t>
  </si>
  <si>
    <t>Filtr antibakteriĂˇlnĂ­ a virovĂ˝ 1344000S</t>
  </si>
  <si>
    <t>ZB253</t>
  </si>
  <si>
    <t>Filtr iso-gard bakteriĂˇlnĂ­ virovĂ˝ ÄŤistĂ˝ bal. Ăˇ 25 ks 19212</t>
  </si>
  <si>
    <t>ZB972</t>
  </si>
  <si>
    <t>Fonendoskop oboustrannĂ˝ Typ - PANASCOPE, ÄŤernĂ˝ 76.001.00.004</t>
  </si>
  <si>
    <t>ZB414</t>
  </si>
  <si>
    <t>Kanyla ET 6,0 s manĹľetou 9460E</t>
  </si>
  <si>
    <t>ZA842</t>
  </si>
  <si>
    <t>Kanyla ET 6,5 s manĹľetou 9465E</t>
  </si>
  <si>
    <t>ZB388</t>
  </si>
  <si>
    <t>Kanyla ET 8,5 s manĹľetou 9485E</t>
  </si>
  <si>
    <t>ZA279</t>
  </si>
  <si>
    <t>Kanyla TS 7,0 s manĹľetou 100/800/070</t>
  </si>
  <si>
    <t>ZB105</t>
  </si>
  <si>
    <t>Kanyla TS 7,5 s manĹľetou 100/800/075</t>
  </si>
  <si>
    <t>ZP078</t>
  </si>
  <si>
    <t>Kontejner 25 ml PP ĹˇroubovĂ˝ sterilnĂ­ uzĂˇvÄ›r 2680/EST/SG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</si>
  <si>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</si>
  <si>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</si>
  <si>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</si>
  <si>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</si>
  <si>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ZB332</t>
  </si>
  <si>
    <t>LĂˇhev ke kompaktnĂ­ odsĂˇvaÄŤce 0,5 l P00340</t>
  </si>
  <si>
    <t>ZC059</t>
  </si>
  <si>
    <t>LĂˇhev redon drenofast 400 ml-kompletnĂ­ bal. Ăˇ 40 ks 28400</t>
  </si>
  <si>
    <t>ZR947</t>
  </si>
  <si>
    <t>Lanceta bezpeÄŤnostnĂ­ Sarstedt NORMAL vel. 21G/ hloubka vpichu 1,8 mm, bal. Ăˇ 200 ks zelenĂˇ 85.1016</t>
  </si>
  <si>
    <t>ZE785</t>
  </si>
  <si>
    <t>ManĹľeta pĹ™etlakovĂˇ 1000 ml classic P01269</t>
  </si>
  <si>
    <t>ZC166</t>
  </si>
  <si>
    <t>ManĹľeta pĹ™etlakovĂˇ 500 ml kompletnĂ­ (100 051-018-803) 100 ZIT-500</t>
  </si>
  <si>
    <t>ZC983</t>
  </si>
  <si>
    <t>Minitrach II 100/462/000</t>
  </si>
  <si>
    <t>ZL105</t>
  </si>
  <si>
    <t>NĂˇstavec pro odbÄ›r moÄŤe ke zkumavce vacuete 450251</t>
  </si>
  <si>
    <t>ZB753</t>
  </si>
  <si>
    <t>NebulizĂˇtor s maskou+hadiÄŤkou (1483 starĂ© k. ÄŤ.) 1453015</t>
  </si>
  <si>
    <t>ZB507</t>
  </si>
  <si>
    <t>PĂˇska fixaÄŤnĂ­ SOFT FIX, set-4 druhy, 9 rolĂ­ NKS:30-05</t>
  </si>
  <si>
    <t>ZJ672</t>
  </si>
  <si>
    <t>PohĂˇr na moÄŤ 250 ml UH GAMA204809</t>
  </si>
  <si>
    <t>ZA691</t>
  </si>
  <si>
    <t>Rampa 3 kohouty discofix 16600C/4085434/</t>
  </si>
  <si>
    <t>ZA688</t>
  </si>
  <si>
    <t>SĂˇÄŤek moÄŤovĂ˝ s hodinovou diurĂ©zou curity 400, 2000 ml, hadiÄŤka 150 cm 8150</t>
  </si>
  <si>
    <t>SĂˇÄŤek moÄŤovĂ˝ s hodinovou diurĂ©zou curity 400, 2000 ml, hadiÄŤka 150 cm 8150 - vĂ˝padek do 1/2021</t>
  </si>
  <si>
    <t>ZB945</t>
  </si>
  <si>
    <t>SĂˇÄŤek moÄŤovĂ˝ s hodinovou diurĂ©zou typ D8 500 ml 2600 ml hadiÄŤka 130 cm 53.712.08.000 - nahrazuje ZA688</t>
  </si>
  <si>
    <t>ZJ696</t>
  </si>
  <si>
    <t>Sonda ĹľaludeÄŤnĂ­ CH18 1200 mm s RTG linkou bal. Ăˇ 30 ks 412018</t>
  </si>
  <si>
    <t>ZB488</t>
  </si>
  <si>
    <t>Sprej cavilon 28 ml bal. Ăˇ 12 ks 3346E</t>
  </si>
  <si>
    <t>StĹ™Ă­kaÄŤka injekÄŤnĂ­ 3-dĂ­lnĂˇ 1 ml L tuberculin s jehlou KD-JECT III graduovĂˇnĂ­ Ăˇ 0,1 ml 26G x 1/2" 0,45 x 12 mm 831786</t>
  </si>
  <si>
    <t>ZB796</t>
  </si>
  <si>
    <t>StĹ™Ă­kaÄŤka injekÄŤnĂ­ 3-dĂ­lnĂˇ 30 ml LL Omnifix Solo bal. Ăˇ 100 ks 4617304F</t>
  </si>
  <si>
    <t>ZH491</t>
  </si>
  <si>
    <t>StĹ™Ă­kaÄŤka injekÄŤnĂ­ 3-dĂ­lnĂˇ 50 - 60 ml LL MRG00711</t>
  </si>
  <si>
    <t>ZN854</t>
  </si>
  <si>
    <t>StĹ™Ă­kaÄŤka injekÄŤnĂ­ arteriĂˇlnĂ­ 3 ml bez jehly s heparinem bal. Ăˇ 100 ks safePICO Aspirator 956-622</t>
  </si>
  <si>
    <t>ZA964</t>
  </si>
  <si>
    <t>StĹ™Ă­kaÄŤka janett 3-dĂ­lnĂˇ 60 ml sterilnĂ­ vyplachovacĂ­ 050ML3CZ-CEW (MRG564)</t>
  </si>
  <si>
    <t>ZB452</t>
  </si>
  <si>
    <t>VĂ­ko kompletnĂ­ kompaktnĂ­ podtl. odsĂˇv. P00341</t>
  </si>
  <si>
    <t>Zkumavka EmptyTube bĂ­lĂˇ ostatnĂ­ tekutĂ© vzorky PFPM913S - momentĂˇlnÄ› dlouhodobĂ˝ vĂ˝padek</t>
  </si>
  <si>
    <t>ZB773</t>
  </si>
  <si>
    <t>Zkumavka ĹˇedĂˇ-glykemie 454085</t>
  </si>
  <si>
    <t>ZS137</t>
  </si>
  <si>
    <t>Zkumavka s mediem 8110131+ flovakovanĂ˝ tampon 550040, virologickĂ© transportnĂ­ mĂ©dium VPM 3 ml (eSwab) 8110131+550040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</si>
  <si>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</si>
  <si>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</si>
  <si>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ZE079</t>
  </si>
  <si>
    <t>Set transfĂşznĂ­ non PVC s odvzduĹˇnÄ›nĂ­m a bakteriĂˇlnĂ­m filtrem ZAR-I-TS</t>
  </si>
  <si>
    <t>ZQ754</t>
  </si>
  <si>
    <t>Katetr CVC 2 lumen 4 Fr x 13 cm Safecath  bal. Ăˇ 10 ks MMCVCBJ2-40-13</t>
  </si>
  <si>
    <t>50115079</t>
  </si>
  <si>
    <t>ZPr - internzivní péče (Z542)</t>
  </si>
  <si>
    <t>ZB235</t>
  </si>
  <si>
    <t>Maska anesteziologickĂˇ vel. 3 bal. Ăˇ 30 ks MP01503</t>
  </si>
  <si>
    <t>ZB236</t>
  </si>
  <si>
    <t>Maska anesteziologickĂˇ vel. 4 bal. Ăˇ 30 ks MP01504</t>
  </si>
  <si>
    <t>ZB173</t>
  </si>
  <si>
    <t>Maska kyslĂ­kovĂˇ dospÄ›lĂˇ s hadiÄŤkou a nosnĂ­ svorkou (OS/100) H-103013</t>
  </si>
  <si>
    <t>ZC366</t>
  </si>
  <si>
    <t>PĹ™evodnĂ­k tlakovĂ˝ PX260 150 cm 1 linka bal. Ăˇ 10 ks (T100209A, T100209B) PX260</t>
  </si>
  <si>
    <t>PĹ™evodnĂ­k tlakovĂ˝ PX260 150 cm 1 linka bal. Ăˇ 10 ks (T100209A, T100209B) PX260 - lze nahradit ZT144</t>
  </si>
  <si>
    <t>50115011</t>
  </si>
  <si>
    <t>IUTN - ostat.nákl.PZT (Z515)</t>
  </si>
  <si>
    <t>ZP325</t>
  </si>
  <si>
    <t>ProtĂ©za cĂ©vnĂ­ ACUSEAL GRAFT 6 mm x 40 cm ROW N-ECH060040</t>
  </si>
  <si>
    <t>ZC152</t>
  </si>
  <si>
    <t>ProtĂ©za cĂ©vnĂ­ bifurkaÄŤnĂ­ gelsoft 18 x 9 mm dĂ©lka 45 cm 631809P</t>
  </si>
  <si>
    <t>ZJ644</t>
  </si>
  <si>
    <t>ProtĂ©za cĂ©vnĂ­ gelsoft 22 mm 25 cm 632522P</t>
  </si>
  <si>
    <t>ZC779</t>
  </si>
  <si>
    <t>ProtĂ©za cĂ©vnĂ­ gelsoft bifurkaÄŤnĂ­ 631608P</t>
  </si>
  <si>
    <t>ZE544</t>
  </si>
  <si>
    <t>ProtĂ©za cĂ©vnĂ­ gelsoft plus 12 x 6 mm/45 cm 631206P</t>
  </si>
  <si>
    <t>ZG945</t>
  </si>
  <si>
    <t>ProtĂ©za cĂ©vnĂ­ gelsoft plus 14 x 7,45 cm 631407P</t>
  </si>
  <si>
    <t>ZE403</t>
  </si>
  <si>
    <t>ProtĂ©za cĂ©vnĂ­ gelsoft plus 7 mm x 70 cm 634007P</t>
  </si>
  <si>
    <t>ZJ642</t>
  </si>
  <si>
    <t>ProtĂ©za cĂ©vnĂ­ gore bifurkaÄŤnĂ­ 14 x 7 mm N-SBT1401D</t>
  </si>
  <si>
    <t>ZJ640</t>
  </si>
  <si>
    <t>ProtĂ©za cĂ©vnĂ­ gore-tex 12 mm 40 cm N-S1204</t>
  </si>
  <si>
    <t>ZI107</t>
  </si>
  <si>
    <t>ProtĂ©za cĂ©vnĂ­ gore-tex 20 mm 30 cm N-SA2003</t>
  </si>
  <si>
    <t>ZC413</t>
  </si>
  <si>
    <t>ProtĂ©za cĂ©vnĂ­ gore-tex 6 mm 40 cm N-ST0604</t>
  </si>
  <si>
    <t>ZA948</t>
  </si>
  <si>
    <t>ProtĂ©za cĂ©vnĂ­ gore-tex 8 mm 40 cm N-ST0804</t>
  </si>
  <si>
    <t>ZA219</t>
  </si>
  <si>
    <t>ProtĂ©za cĂ©vnĂ­ gore-tex propaten 6 mm 70 cm HT066070</t>
  </si>
  <si>
    <t>ZG325</t>
  </si>
  <si>
    <t>ProtĂ©za cĂ©vnĂ­ gore-tex propaten 6 mm 80 cm HT060080</t>
  </si>
  <si>
    <t>ZA220</t>
  </si>
  <si>
    <t>ProtĂ©za cĂ©vnĂ­ gore-tex propaten 8 mm 80 cm HT087080</t>
  </si>
  <si>
    <t>ZA166</t>
  </si>
  <si>
    <t>ProtĂ©za cĂ©vnĂ­ gore-tex propaten N-HT080040</t>
  </si>
  <si>
    <t>ZA365</t>
  </si>
  <si>
    <t>ProtĂ©za cĂ©vnĂ­ rapidax VAG 30x6L</t>
  </si>
  <si>
    <t>ZI651</t>
  </si>
  <si>
    <t>ProtĂ©za cĂ©vnĂ­ rapidax VAG 35x6L</t>
  </si>
  <si>
    <t>ZK859</t>
  </si>
  <si>
    <t>ProtĂ©za cĂ©vnĂ­ rovnĂˇ pletenĂˇ 16 mm/ 15 cm 631516P</t>
  </si>
  <si>
    <t>ZT092</t>
  </si>
  <si>
    <t>ProtĂ©za cĂ©vnĂ­ VENAFLO II CenterFlex, prĹŻmÄ›r 6 mm x dĂ©lka 40 cm CVL4006C</t>
  </si>
  <si>
    <t>ZT091</t>
  </si>
  <si>
    <t>Stentgraft perif. samoexpandabilnĂ­ nĂ­zkoprofilovĂ˝ s bioaktivnĂ­m heparinovĂ˝m povrchem Viabahn Propathen 6mm x 15cm, D-120 mcm N-PAJR061502E</t>
  </si>
  <si>
    <t>ZS067</t>
  </si>
  <si>
    <t>Stentgraft perif. samoexpandabilnĂ­ s bioakt. heparin, povrchem 7mm x 10 cm D - 75 cm PAHR071001E</t>
  </si>
  <si>
    <t>ZS087</t>
  </si>
  <si>
    <t>Stentgraft perif. samoexpandabilnĂ­ s bioakt. heparin, povrchem Gore Viabahn 6 mm x 10 cm D - 120 cm PAHR061002E</t>
  </si>
  <si>
    <t>ZS111</t>
  </si>
  <si>
    <t>Stentgraft perif. samoexpandabilnĂ­ s bioakt. heparin, povrchem Gore Viabahn 6 mm x 15 cm D - 120 cm PAHR061502E</t>
  </si>
  <si>
    <t>ZS080</t>
  </si>
  <si>
    <t>Stentgraft perif. samoexpandabilnĂ­ s bioakt. heparin, povrchem Gore Viabahn 6 mm x 5 cm D - 120 cm PAHR060502E</t>
  </si>
  <si>
    <t>ZR172</t>
  </si>
  <si>
    <t>Stentgraft perifernĂ­  samoexpandabilnĂ­ s bioakt. heparin. povrchem 8 mm x 5 cm D-75cm PAHR080501E</t>
  </si>
  <si>
    <t>ZR171</t>
  </si>
  <si>
    <t>Stentgraft perifernĂ­ samoexpandabilnĂ­ s bioakt. heparin, povrchem Gore Viabahn 10 mm x 10 cm D-120cm PAH101002E</t>
  </si>
  <si>
    <t>Stentgraft perifernĂ­ samoexpandabilnĂ­ s bioakt. heparin, povrchem Gore Viabahn 6 mm x 10 cm D - 120 cm PAHR061002E</t>
  </si>
  <si>
    <t>ZQ853</t>
  </si>
  <si>
    <t>Stentgraft perifernĂ­ samoexpandabilnĂ­ s bioakt. heparin, povrchem Gore Viabahn 7 mm x 10 cm D-120 cm PAHR071002E</t>
  </si>
  <si>
    <t>ZR480</t>
  </si>
  <si>
    <t>Stentgraft perifernĂ­ samoexpandabilnĂ­ s bioakt. heparin, povrchem Gore Viabahn 8 mm x 10 cm D - 120 cm PAHR081001E</t>
  </si>
  <si>
    <t>ZR699</t>
  </si>
  <si>
    <t>Stentgraft perifernĂ­ samoexpandabilnĂ­ s bioakt. heparin. povrchem 7 mm x 15 cm D-120 cm PAHR071502E</t>
  </si>
  <si>
    <t>ZR173</t>
  </si>
  <si>
    <t>Stentgraft perifernĂ­ samoexpandabilnĂ­ s bioakt. heparin. povrchem 7 mm x 5 cm D-120cm PAHR070502E</t>
  </si>
  <si>
    <t>Stentgraft perifernĂ­ samoexpandabilnĂ­ s bioakt. heparin. povrchem 8 mm x 10 cm D - 120 cm PAHR081001E</t>
  </si>
  <si>
    <t>ZR330</t>
  </si>
  <si>
    <t>Stentgraft perifernĂ­ samoexpandabilnĂ­ s bioakt. heparin. povrchem 8 mm x 10 cm D - 75 cm PAHR081001E</t>
  </si>
  <si>
    <t>ZR954</t>
  </si>
  <si>
    <t>Stentgraft perifernĂ­ samoexpandabilnĂ­ s bioakt. heparin. povrchem 9 mm x 5 cm D-120 cm PAHR090502E</t>
  </si>
  <si>
    <t>Stentgraft perifernĂ­ samoexpandabilnĂ­ s bioakt. Heparin. povrchem Viabahn, 10 mm x 10 cm D-120cm PAH101002E</t>
  </si>
  <si>
    <t>ZR339</t>
  </si>
  <si>
    <t>Stentgraft perifernĂ­ samoexpandabilnĂ­ s bioakt. Heparin. povrchem Viabahn, 10 mm x 15 cm D-120cm PAH101502E</t>
  </si>
  <si>
    <t>ZQ854</t>
  </si>
  <si>
    <t>Stentgraft perifernĂ­ samoexpandabilnĂ­ s bioakt. Heparin. povrchem Viabahn, 10 mm x 5 cm D-120 cm PAH100502E</t>
  </si>
  <si>
    <t>Stentgraft perifernĂ­ samoexpandabilnĂ­ s bioakt. Heparin. povrchem Viabahn, 7 mm x 10 cm D-120 cm PAHR071002E</t>
  </si>
  <si>
    <t>ZR013</t>
  </si>
  <si>
    <t>Stentgraft perifernĂ­ samoexpandabilnĂ­ s bioakt. Heparin. povrchem Viabahn, 8 mm x 15 cm D-75 cm PAHR081501E</t>
  </si>
  <si>
    <t>ZR205</t>
  </si>
  <si>
    <t>Stentgraft perifernĂ­ samoexpandabilnĂ­ s bioakt. heparin. povrchem Viabahn, 8mm x 5 cm D - 120 cm  PAHR080502E</t>
  </si>
  <si>
    <t>ZS267</t>
  </si>
  <si>
    <t>Stentgraft perifernĂ­ samoexpandibilnĂ­ Viabahn Propaten Vetro Low Prof. s bioaktivnĂ­m heparinovĂ˝m povrchem  8mm x 10cm PAJR081002E</t>
  </si>
  <si>
    <t>ZS275</t>
  </si>
  <si>
    <t>Stentgraft perifernĂ­ samoexpandibilnĂ­ Viabahn Propaten Vetro Low Prof. s bioaktivnĂ­m heparinovĂ˝m povrchem PAJR081502E</t>
  </si>
  <si>
    <t>ZR494</t>
  </si>
  <si>
    <t>Stentgraft perifernĂ­ vaskulĂˇrnĂ­ Gore Viabahn samoexpandabilnĂ­ nĂ­zkoprofilovĂ˝ s bioaktivnĂ­m heparinovĂ˝m povrchem   6mm x 5cm D-120 cm PAJR060502E</t>
  </si>
  <si>
    <t>ZA243</t>
  </si>
  <si>
    <t>ZĂˇplata kardiovaskulĂˇrnĂ­ gore-tex 0,5 mm N-1CVX101</t>
  </si>
  <si>
    <t>ZL978</t>
  </si>
  <si>
    <t>Kanystr renasys GO 300 ml pro podtlakovou terapii 66800914</t>
  </si>
  <si>
    <t>ZI108</t>
  </si>
  <si>
    <t>KrytĂ­ hemostatickĂ© surgicel fibrilar 2,5 cm x 5 cm bal. Ăˇ 10 ks 411961</t>
  </si>
  <si>
    <t>ZI737</t>
  </si>
  <si>
    <t>KrytĂ­ hemostatickĂ© surgicel fibrillar 10 x 5 cm bal. Ăˇ 10 ks 411962</t>
  </si>
  <si>
    <t>ZL975</t>
  </si>
  <si>
    <t>PÄ›na renasys-F malĂ˝ set (S) pro podtlakovou terapii 66800794</t>
  </si>
  <si>
    <t>ZL974</t>
  </si>
  <si>
    <t>PÄ›na renasys-F velkĂ˝ set (L) pro podtlakovou terapii 66800796</t>
  </si>
  <si>
    <t>ZL987</t>
  </si>
  <si>
    <t>Soft port 69 cm s koncovkou 15 x 10 cm pro podtlakovou terapii  66800799</t>
  </si>
  <si>
    <t>ZL988</t>
  </si>
  <si>
    <t>Spojka renasys Y pro soft port pro podtlakovou terapii 66800971</t>
  </si>
  <si>
    <t>ZH977</t>
  </si>
  <si>
    <t>DrĂˇt vodĂ­cĂ­ stiff guide wire bal. Ăˇ 5 ks RF-PA35183M</t>
  </si>
  <si>
    <t>ZG003</t>
  </si>
  <si>
    <t>Ĺ itĂ­ prolene bl 5-0 bal. Ăˇ 12 ks W8816</t>
  </si>
  <si>
    <t>ZA853</t>
  </si>
  <si>
    <t>Ĺ itĂ­ prolene bl 5-0 bal. Ăˇ 12 ks W8830</t>
  </si>
  <si>
    <t>ZB279</t>
  </si>
  <si>
    <t>Ĺ itĂ­ prolene bl 6-0 bal. Ăˇ 12 ks W8815</t>
  </si>
  <si>
    <t>ZC676</t>
  </si>
  <si>
    <t>Ĺ itĂ­ vicryl plus vi 3-0 bal. Ăˇ 36 ks VCP3160H</t>
  </si>
  <si>
    <t>ZB221</t>
  </si>
  <si>
    <t>Ĺ itĂ­ vicryl plus vi 3-0 bal. Ăˇ 36 ks VCP319H</t>
  </si>
  <si>
    <t>ZC878</t>
  </si>
  <si>
    <t>Ĺ itĂ­ vicryl plus vi 4-0 bal. Ăˇ 36 ks VCP3100H</t>
  </si>
  <si>
    <t>ZS057</t>
  </si>
  <si>
    <t>Katetr aortĂˇlnĂ­ pro transplantaci orgĂˇnĹŻ, PU, 16 CH/Fr, dĂ©lka 90 cm, 26 oÄŤek, 2 balĂłnky o objemu 15 ml, jednotlivÄ› balenĂ˝, sterilnĂ­ AJ6516</t>
  </si>
  <si>
    <t>ZP727</t>
  </si>
  <si>
    <t>Katetr fogarty arteriĂˇlnĂ­ embolektomickĂ˝ 1 lumen 10 Fr x 80 cm  prĹŻm. balĂłnku 20 mm 0,9 % NaCl 4,5 ml bal. Ăˇ 5 ks EM1080</t>
  </si>
  <si>
    <t>ZP720</t>
  </si>
  <si>
    <t>Katetr fogarty arteriĂˇlnĂ­ embolektomickĂ˝ 1 lumen 2 Fr x 60 cm  prĹŻm. balĂłnku 4 mm 0,9 % NaCl 0,15 ml bal. Ăˇ 5 ks EM260</t>
  </si>
  <si>
    <t>ZP721</t>
  </si>
  <si>
    <t>Katetr fogarty arteriĂˇlnĂ­ embolektomickĂ˝ 1 lumen 3 Fr x 80 cm  prĹŻm. balĂłnku 6 mm 0,9 % NaCl 0,2 ml bal. Ăˇ 5 ks EM380</t>
  </si>
  <si>
    <t>ZP722</t>
  </si>
  <si>
    <t>Katetr fogarty arteriĂˇlnĂ­ embolektomickĂ˝ 1 lumen 4 Fr x 80 cm  prĹŻm. balĂłnku 8 mm 0,9 % NaCl 0,7 ml bal. Ăˇ 5 ks EM480</t>
  </si>
  <si>
    <t>ZP723</t>
  </si>
  <si>
    <t>Katetr fogarty arteriĂˇlnĂ­ embolektomickĂ˝ 1 lumen 5 Fr x 80 cm  prĹŻm. balĂłnku 10 mm 0,9 % NaCl 1,5 ml bal. Ăˇ 5 ks EM580</t>
  </si>
  <si>
    <t>ZP724</t>
  </si>
  <si>
    <t>Katetr fogarty arteriĂˇlnĂ­ embolektomickĂ˝ 1 lumen 6 Fr x 80 cm  prĹŻm. balĂłnku 12 mm 0,9 % NaCl 2,0 ml bal. Ăˇ 5 ks EM680</t>
  </si>
  <si>
    <t>ZP725</t>
  </si>
  <si>
    <t>Katetr fogarty arteriĂˇlnĂ­ embolektomickĂ˝ 1 lumen 7 Fr x 80 cm  prĹŻm. balĂłnku 12 mm 0,9 % NaCl 2,5 ml bal. Ăˇ 5 ks EM780</t>
  </si>
  <si>
    <t>ZP726</t>
  </si>
  <si>
    <t>Katetr fogarty arteriĂˇlnĂ­ embolektomickĂ˝ 1 lumen 8 Fr x 80 cm  prĹŻm. balĂłnku 16 mm 0,9 % NaCl 3,5 ml bal. Ăˇ 5 ks EM880</t>
  </si>
  <si>
    <t>ZA225</t>
  </si>
  <si>
    <t>Katetr fogarty arteriĂˇlnĂ­ embolektomickĂ˝ 40 cm, 3F trubicovĂ© balenĂ­ 120403FS</t>
  </si>
  <si>
    <t>ZA226</t>
  </si>
  <si>
    <t>Katetr fogarty arteriĂˇlnĂ­ embolektomickĂ˝ 40 cm, 4F trubicovĂ© balenĂ­ 120404FF</t>
  </si>
  <si>
    <t>ZD472</t>
  </si>
  <si>
    <t>Katetr fogarty arteriĂˇlnĂ­ embolektomickĂ˝ 80 cm, 4F 120804FF</t>
  </si>
  <si>
    <t>ZD475</t>
  </si>
  <si>
    <t>Katetr fogarty arteriĂˇlnĂ­ embolektomickĂ˝ 80 cm, 5,5F 12TLW805F35</t>
  </si>
  <si>
    <t>ZA227</t>
  </si>
  <si>
    <t>Katetr fogarty arteriĂˇlnĂ­ embolektomickĂ˝ 80 cm, 5F trubicovĂ© balenĂ­ 120805F</t>
  </si>
  <si>
    <t>ZC866</t>
  </si>
  <si>
    <t>Katetr fogarty arteriĂˇlnĂ­ embolektomickĂ˝ 80 cm, 6F s pĹ™Ă­davnĂ˝m lumenem 12TLW806F</t>
  </si>
  <si>
    <t>ZG324</t>
  </si>
  <si>
    <t>Katetr fogarty okluznĂ­ 40 cm, 4F 620404F</t>
  </si>
  <si>
    <t>ZA231</t>
  </si>
  <si>
    <t>Katetr fogarty okluznĂ­ 40 cm, 5F 620405F</t>
  </si>
  <si>
    <t>ZA234</t>
  </si>
  <si>
    <t>Katetr fogarty pro transluminĂˇlnĂ­ pouĹľitĂ­ v perif vaskulatuĹ™e 80 cm, 4F prĹŻmÄ›r 6 mm 140806</t>
  </si>
  <si>
    <t>ZA235</t>
  </si>
  <si>
    <t>Katetr fogarty pro transluminĂˇlnĂ­ pouĹľitĂ­ v perif vaskulatuĹ™e 80 cm, 5F prĹŻmÄ›r 8 mm140808</t>
  </si>
  <si>
    <t>ZA236</t>
  </si>
  <si>
    <t>Katetr fogarty pro transluminĂˇlnĂ­ pouĹľitĂ­ v perif vaskulatuĹ™e 80 cm, 6F prĹŻmÄ›r 10 mm 1408010</t>
  </si>
  <si>
    <t>ZG323</t>
  </si>
  <si>
    <t>Katetr fogarty trombektomickĂ˝ pro cĂ©vnĂ­ protĂ©zy 50 cm, 5F 160245F</t>
  </si>
  <si>
    <t>ZF517</t>
  </si>
  <si>
    <t>Katetr fogarty trombektomickĂ˝ pro cĂ©vnĂ­ protĂ©zy 50 cm, 6F 160246F</t>
  </si>
  <si>
    <t>ZT070</t>
  </si>
  <si>
    <t>Shunt karotickĂ˝  BARD model 1885, 14F x 13cm, pĹ™Ă­mĂ˝ bez postrannĂ­ch otvorĹŻ, bal. Ăˇ 5 ks 000675</t>
  </si>
  <si>
    <t>ZT071</t>
  </si>
  <si>
    <t>Shunt karotickĂ˝  BARD model 1885, 16F x 13cm, pĹ™Ă­mĂ˝ bez postrannĂ­ch otvorĹŻ, bal. Ăˇ 5 ks 000677</t>
  </si>
  <si>
    <t>ZT068</t>
  </si>
  <si>
    <t>Shunt karotickĂ˝ BARD model 1885, 10F x 13cm, pĹ™Ă­mĂ˝ bez postrannĂ­ch otvorĹŻ, bal. Ăˇ 5 ks 000671</t>
  </si>
  <si>
    <t>ZT069</t>
  </si>
  <si>
    <t>Shunt karotickĂ˝ BARD model 1885, 12F x 13cm, pĹ™Ă­mĂ˝ bez postrannĂ­ch otvorĹŻ, bal. Ăˇ 5 ks 000673</t>
  </si>
  <si>
    <t>50115080</t>
  </si>
  <si>
    <t>ZPr - staplery, extraktory, endoskop.mat. (Z523)</t>
  </si>
  <si>
    <t>ZB730</t>
  </si>
  <si>
    <t>Stapler koĹľnĂ­ bal. Ăˇ 10 ks WM-SS-35R + odstraĹovaÄŤ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</si>
  <si>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</si>
  <si>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</si>
  <si>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</si>
  <si>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</si>
  <si>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</si>
  <si>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</si>
  <si>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</si>
  <si>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</si>
  <si>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</si>
  <si>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</si>
  <si>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</si>
  <si>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</si>
  <si>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</si>
  <si>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</si>
  <si>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</si>
  <si>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</si>
  <si>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</si>
  <si>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</si>
  <si>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</si>
  <si>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</si>
  <si>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</si>
  <si>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</si>
  <si>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</si>
  <si>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dětské sestry §5/D2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</si>
  <si>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</si>
  <si>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</si>
  <si>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</si>
  <si>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</si>
  <si>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</si>
  <si>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</si>
  <si>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102 - Pracoviště angiologie</t>
  </si>
  <si>
    <t>501 - Pracoviště chirurgie</t>
  </si>
  <si>
    <t>504 - Pracoviště cévní chirurgie</t>
  </si>
  <si>
    <t>Zdravotní výkony vykázané na pracovišti v rámci ambulantní péče *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</si>
  <si>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</si>
  <si>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</si>
  <si>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</si>
  <si>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Duda Miloslav</t>
  </si>
  <si>
    <t>Vaverka Vítězslav</t>
  </si>
  <si>
    <t>Xinopulos Pavel</t>
  </si>
  <si>
    <t>Zdravotní výkony vykázané na pracovišti v rámci ambulantní péče dle lékařů *</t>
  </si>
  <si>
    <t>06</t>
  </si>
  <si>
    <t>102</t>
  </si>
  <si>
    <t>1</t>
  </si>
  <si>
    <t>0084090</t>
  </si>
  <si>
    <t>V</t>
  </si>
  <si>
    <t>09216</t>
  </si>
  <si>
    <t>INJEKCE DO MĚKKÝCH TKÁNÍ NEBO INTRADERMÁLNÍ PUPENY</t>
  </si>
  <si>
    <t>09511</t>
  </si>
  <si>
    <t>MINIMÁLNÍ KONTAKT LÉKAŘE S PACIENTEM</t>
  </si>
  <si>
    <t>12220</t>
  </si>
  <si>
    <t xml:space="preserve">DOPPLEROVSKÉ VYŠETŘENÍ PERIFERNÍCH TEPEN NEBO ŽIL </t>
  </si>
  <si>
    <t>44225</t>
  </si>
  <si>
    <t>SKLEROTERAPIE METLIČKOVITÝCH A RETIKULÁRNÍCH VARIX</t>
  </si>
  <si>
    <t>89517</t>
  </si>
  <si>
    <t>UZ DUPLEXNÍ VYŠETŘENÍ DVOU A VÍCE CÉV, T. J. MORFO</t>
  </si>
  <si>
    <t>09543</t>
  </si>
  <si>
    <t>Signalni kod</t>
  </si>
  <si>
    <t>12022</t>
  </si>
  <si>
    <t>CÍLENÉ VYŠETŘENÍ ANGIOLOGEM</t>
  </si>
  <si>
    <t>KONTROLNÍ VYŠETŘENÍ ANGIOLOGEM</t>
  </si>
  <si>
    <t>12021</t>
  </si>
  <si>
    <t>KOMPLEXNÍ VYŠETŘENÍ ANGIOLOGEM</t>
  </si>
  <si>
    <t>501</t>
  </si>
  <si>
    <t>0000498</t>
  </si>
  <si>
    <t>MAGNESIUM SULFURICUM BIOTIKA</t>
  </si>
  <si>
    <t>0000502</t>
  </si>
  <si>
    <t>MESOCAIN 1%</t>
  </si>
  <si>
    <t>0000527</t>
  </si>
  <si>
    <t>0006200</t>
  </si>
  <si>
    <t>0091731</t>
  </si>
  <si>
    <t>0098872</t>
  </si>
  <si>
    <t>FYZIOLOGICKÝ ROZTOK VIAFLO</t>
  </si>
  <si>
    <t>0107298</t>
  </si>
  <si>
    <t>0096117</t>
  </si>
  <si>
    <t>0207312</t>
  </si>
  <si>
    <t>INJECTIO PROCAINII CHLORATI ARDEAPHARMA</t>
  </si>
  <si>
    <t>0216670</t>
  </si>
  <si>
    <t>HYDROCORTISON VALEANT</t>
  </si>
  <si>
    <t>0208466</t>
  </si>
  <si>
    <t>0208465</t>
  </si>
  <si>
    <t>0225891</t>
  </si>
  <si>
    <t>MARCAINE 0,5%</t>
  </si>
  <si>
    <t>0107267</t>
  </si>
  <si>
    <t>0,9% SODIUM CHLORIDE IN WATER FOR INJECTION FRESEN</t>
  </si>
  <si>
    <t>0107299</t>
  </si>
  <si>
    <t>09121</t>
  </si>
  <si>
    <t>PUNKCE PARENCHYMATICKÉHO ORGÁNU NEBO DUTINY</t>
  </si>
  <si>
    <t>09220</t>
  </si>
  <si>
    <t>KANYLACE PERIFERNÍ ŽÍLY VČETNĚ INFÚZE</t>
  </si>
  <si>
    <t>09227</t>
  </si>
  <si>
    <t>I. V. APLIKACE KRVE NEBO KREVNÍCH DERIVÁTŮ</t>
  </si>
  <si>
    <t>09237</t>
  </si>
  <si>
    <t>OŠETŘENÍ A PŘEVAZ RÁNY VČETNĚ OŠETŘENÍ KOŽNÍCH A P</t>
  </si>
  <si>
    <t>09241</t>
  </si>
  <si>
    <t>OŠETŘENÍ A PŘEVAZ RÁNY, KOŽNÍCH A PODKOŽNÍCH AFEKC</t>
  </si>
  <si>
    <t>09550</t>
  </si>
  <si>
    <t>INFORMACE O VYDÁNÍ ROZHODNUTÍ O DOČASNÉ PRACOVNÍ N</t>
  </si>
  <si>
    <t>09551</t>
  </si>
  <si>
    <t>INFORMACE O VYDÁNÍ ROZHODNUTÍ O UKONČENÍ DOČASNÉ P</t>
  </si>
  <si>
    <t>51022</t>
  </si>
  <si>
    <t>CÍLENÉ VYŠETŘENÍ CHIRURGEM</t>
  </si>
  <si>
    <t>51023</t>
  </si>
  <si>
    <t>KONTROLNÍ VYŠETŘENÍ CHIRURGEM</t>
  </si>
  <si>
    <t>51818</t>
  </si>
  <si>
    <t>61113</t>
  </si>
  <si>
    <t xml:space="preserve">REVIZE, EXCIZE A SUTURA PORANĚNÍ KŮŽE A PODKOŽÍ A </t>
  </si>
  <si>
    <t>61129</t>
  </si>
  <si>
    <t>EXCIZE KOŽNÍ LÉZE, SUTURA OD 2 DO 10 CM</t>
  </si>
  <si>
    <t>66699</t>
  </si>
  <si>
    <t xml:space="preserve">EXCIZE / EXSTIRPACE FALANGY NA NOZE NEBO HLAVIČKY </t>
  </si>
  <si>
    <t>09567</t>
  </si>
  <si>
    <t>ZÁKROK NA LEVÉ STRANĚ</t>
  </si>
  <si>
    <t>09225</t>
  </si>
  <si>
    <t>KANYLACE CENTRÁLNÍ ŽÍLY ZA KONTROLY CELKOVÉHO STAV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</si>
  <si>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</si>
  <si>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</si>
  <si>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</si>
  <si>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</si>
  <si>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</si>
  <si>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</si>
  <si>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</si>
  <si>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</si>
  <si>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09513</t>
  </si>
  <si>
    <t>TELEFONICKÁ KONZULTACE OŠETŘUJÍCÍHO LÉKAŘE PACIENT</t>
  </si>
  <si>
    <t>09113</t>
  </si>
  <si>
    <t>ODBĚR KRVE Z ARTERIE</t>
  </si>
  <si>
    <t>51825</t>
  </si>
  <si>
    <t>SEKUNDÁRNÍ SUTURA RÁNY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</si>
  <si>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</si>
  <si>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</si>
  <si>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</si>
  <si>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</si>
  <si>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</si>
  <si>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</si>
  <si>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</si>
  <si>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</si>
  <si>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</si>
  <si>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</si>
  <si>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</si>
  <si>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</si>
  <si>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</si>
  <si>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</si>
  <si>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62310</t>
  </si>
  <si>
    <t>NEKREKTOMIE DO 1% POVRCHU TĚLA</t>
  </si>
  <si>
    <t>51817</t>
  </si>
  <si>
    <t>OŠETŘENÍ NEHTU</t>
  </si>
  <si>
    <t>66811</t>
  </si>
  <si>
    <t>INJEKCE DO BURZY, GANGLIA, POCHVY ŠLACHOVÉ</t>
  </si>
  <si>
    <t>66695</t>
  </si>
  <si>
    <t>EXCIZE / EXSTIRPACE FALANGY NA NOZE</t>
  </si>
  <si>
    <t>09569</t>
  </si>
  <si>
    <t>ZÁKROK NA PRAVÉ STRANĚ</t>
  </si>
  <si>
    <t>09234</t>
  </si>
  <si>
    <t>OŠETŘENÍ NEHTU, INCIZE SUBKUTÁNNÍHO ABSCESU NEBO H</t>
  </si>
  <si>
    <t>66697</t>
  </si>
  <si>
    <t>EXCIZE / EXSTIRPACE HLAVIČKY METATARZU - JEDNA</t>
  </si>
  <si>
    <t>09213</t>
  </si>
  <si>
    <t>NEODKLADNÁ KARDIOPULMONÁLNÍ RESUSCITACE ZÁKLADNÍ Á</t>
  </si>
  <si>
    <t>51905</t>
  </si>
  <si>
    <t>CÍLENÉ VYŠETŘENÍ LÉKAŘEM PROVÁDĚJÍCÍM TRANSPLANTAC</t>
  </si>
  <si>
    <t>51902</t>
  </si>
  <si>
    <t>VYŠETŘENÍ PŘED ZAŘAZENÍM NA ČEKACÍ LISTINU (WAITIN</t>
  </si>
  <si>
    <t>76665</t>
  </si>
  <si>
    <t xml:space="preserve">(VZP) SignßlnÝ vřkon - odeslßna ×ßdost k za°azenÝ </t>
  </si>
  <si>
    <t>09572</t>
  </si>
  <si>
    <t>VÍCEČETNÝ ZÁKROK</t>
  </si>
  <si>
    <t>91747</t>
  </si>
  <si>
    <t>(DRG) ZAVEDENÍ TUNELIZOVANÉHO PLEURÁLNÍHO KATETRU</t>
  </si>
  <si>
    <t>504</t>
  </si>
  <si>
    <t>0002439</t>
  </si>
  <si>
    <t>0192143</t>
  </si>
  <si>
    <t>44223</t>
  </si>
  <si>
    <t xml:space="preserve">SKLEROTERAPIE ŽILNÍCH SPOJEK A REZIDUÍ PO OPERACI </t>
  </si>
  <si>
    <t>54023</t>
  </si>
  <si>
    <t>KONTROLNÍ VYŠETŘENÍ CÉVNÍM CHIRURGEM</t>
  </si>
  <si>
    <t>09219</t>
  </si>
  <si>
    <t xml:space="preserve">INTRAVENÓZNÍ INJEKCE U DOSPĚLÉHO ČI DÍTĚTE NAD 10 </t>
  </si>
  <si>
    <t>54022</t>
  </si>
  <si>
    <t>CÍLENÉ VYŠETŘENÍ CÉVNÍM CHIRURGEM</t>
  </si>
  <si>
    <t>44221</t>
  </si>
  <si>
    <t>DALŠÍ SKLEROTIZACE METLIČKOVÝCH A RETIKULÁRNÍCH VA</t>
  </si>
  <si>
    <t>54021</t>
  </si>
  <si>
    <t>KOMPLEXNÍ VYŠETŘENÍ CÉVNÍM CHIRURGEM</t>
  </si>
  <si>
    <t>Zdravotní výkony + ZUM + ZULP vykázané na pracovišti v rámci ambulantní péče - orientační přehled</t>
  </si>
  <si>
    <t>Carbolová Jaroslava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</si>
  <si>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</si>
  <si>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</si>
  <si>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</si>
  <si>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</si>
  <si>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</si>
  <si>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</si>
  <si>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</si>
  <si>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</si>
  <si>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</si>
  <si>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</si>
  <si>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</si>
  <si>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</si>
  <si>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</si>
  <si>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</si>
  <si>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</si>
  <si>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</si>
  <si>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</si>
  <si>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</si>
  <si>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</si>
  <si>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</si>
  <si>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</si>
  <si>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</si>
  <si>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</si>
  <si>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</si>
  <si>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</si>
  <si>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</si>
  <si>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</si>
  <si>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</si>
  <si>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NEKREKTOMIE DO 5 % POVRCHU TĚLA - TANGENCIÁLNÍ NEB</t>
  </si>
  <si>
    <t>5F1</t>
  </si>
  <si>
    <t>32510</t>
  </si>
  <si>
    <t>ZAVEDENÍ DLOUHODOBÉ KANYLACE CENTRÁLNÍHO ŽILNÍHO S</t>
  </si>
  <si>
    <t>04</t>
  </si>
  <si>
    <t>51903</t>
  </si>
  <si>
    <t>KOMPLEXNÍ VYŠETŘENÍ LÉKAŘEM PROVÁDĚJÍCÍM TRANSPLAN</t>
  </si>
  <si>
    <t>0004234</t>
  </si>
  <si>
    <t>0006480</t>
  </si>
  <si>
    <t>0008807</t>
  </si>
  <si>
    <t>0011592</t>
  </si>
  <si>
    <t>METRONIDAZOL B. BRAUN</t>
  </si>
  <si>
    <t>0016600</t>
  </si>
  <si>
    <t>UNASYN</t>
  </si>
  <si>
    <t>0017039</t>
  </si>
  <si>
    <t>0026127</t>
  </si>
  <si>
    <t>0045119</t>
  </si>
  <si>
    <t>0045123</t>
  </si>
  <si>
    <t>0062464</t>
  </si>
  <si>
    <t>0062465</t>
  </si>
  <si>
    <t>0064831</t>
  </si>
  <si>
    <t>0072972</t>
  </si>
  <si>
    <t>0072973</t>
  </si>
  <si>
    <t>0076353</t>
  </si>
  <si>
    <t>FORTUM</t>
  </si>
  <si>
    <t>0076360</t>
  </si>
  <si>
    <t>ZINACEF</t>
  </si>
  <si>
    <t>0092206</t>
  </si>
  <si>
    <t>0094155</t>
  </si>
  <si>
    <t>ABAKTAL</t>
  </si>
  <si>
    <t>0096414</t>
  </si>
  <si>
    <t>GENTAMICIN LEK</t>
  </si>
  <si>
    <t>0112782</t>
  </si>
  <si>
    <t>GENTAMICIN B.BRAUN</t>
  </si>
  <si>
    <t>0112786</t>
  </si>
  <si>
    <t>0131654</t>
  </si>
  <si>
    <t>CEFTAZIDIM KABI</t>
  </si>
  <si>
    <t>0144328</t>
  </si>
  <si>
    <t>0150726</t>
  </si>
  <si>
    <t>0162180</t>
  </si>
  <si>
    <t>CIPROFLOXACIN KABI</t>
  </si>
  <si>
    <t>0162187</t>
  </si>
  <si>
    <t>0164401</t>
  </si>
  <si>
    <t>0166269</t>
  </si>
  <si>
    <t>0500570</t>
  </si>
  <si>
    <t>ZARZIO</t>
  </si>
  <si>
    <t>0136083</t>
  </si>
  <si>
    <t>AMPICILLIN/SULBACTAM IBI</t>
  </si>
  <si>
    <t>0162496</t>
  </si>
  <si>
    <t>TAZIP</t>
  </si>
  <si>
    <t>0201030</t>
  </si>
  <si>
    <t>SEFOTAK</t>
  </si>
  <si>
    <t>0134595</t>
  </si>
  <si>
    <t>0113453</t>
  </si>
  <si>
    <t>0129834</t>
  </si>
  <si>
    <t>0129836</t>
  </si>
  <si>
    <t>0166265</t>
  </si>
  <si>
    <t>0183926</t>
  </si>
  <si>
    <t>AZEPO</t>
  </si>
  <si>
    <t>0183812</t>
  </si>
  <si>
    <t>ARCHIFAR</t>
  </si>
  <si>
    <t>0183817</t>
  </si>
  <si>
    <t>0201961</t>
  </si>
  <si>
    <t>AMPICILIN 1,0 BIOTIKA</t>
  </si>
  <si>
    <t>0201967</t>
  </si>
  <si>
    <t>VULMIZOLIN</t>
  </si>
  <si>
    <t>0201974</t>
  </si>
  <si>
    <t>PENICILIN G 1,0 DRASELNÁ SOĹ BIOTIKA</t>
  </si>
  <si>
    <t>0209906</t>
  </si>
  <si>
    <t>FACTOR VII BAXALTA</t>
  </si>
  <si>
    <t>0214076</t>
  </si>
  <si>
    <t>OCTAPLAS LG</t>
  </si>
  <si>
    <t>0206566</t>
  </si>
  <si>
    <t>0158152</t>
  </si>
  <si>
    <t>0185482</t>
  </si>
  <si>
    <t>EDICIN</t>
  </si>
  <si>
    <t>0235812</t>
  </si>
  <si>
    <t>0173750</t>
  </si>
  <si>
    <t>0224407</t>
  </si>
  <si>
    <t>0206563</t>
  </si>
  <si>
    <t>0232563</t>
  </si>
  <si>
    <t>PIPERACILLIN/TAZOBACTAM</t>
  </si>
  <si>
    <t>0187771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</si>
  <si>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</si>
  <si>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</si>
  <si>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</si>
  <si>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</si>
  <si>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</si>
  <si>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</si>
  <si>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</si>
  <si>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</si>
  <si>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</si>
  <si>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</si>
  <si>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</si>
  <si>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</si>
  <si>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</si>
  <si>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</si>
  <si>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</si>
  <si>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</si>
  <si>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</si>
  <si>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</si>
  <si>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0001018</t>
  </si>
  <si>
    <t>ŠROUB SAMOŘEZNÝ KORTIKÁLNÍ MALÝ FRAGMENTY OCEL NE/</t>
  </si>
  <si>
    <t>0001027</t>
  </si>
  <si>
    <t>0002425</t>
  </si>
  <si>
    <t>FIXÁTOR ZEVNÍ JEDNOROVIN./DVOUROVIN.TRUBKOVÝ,SYNTH</t>
  </si>
  <si>
    <t>0010767</t>
  </si>
  <si>
    <t>DRÁT KIRSCHNERŮV OCEL</t>
  </si>
  <si>
    <t>0027930</t>
  </si>
  <si>
    <t>STENT PERIFERNÍ URETERÁLNÍ WHITE STAR INTRAOPERATI</t>
  </si>
  <si>
    <t>0030617</t>
  </si>
  <si>
    <t>STAPLER KOŽNÍ ROYAL - 35W</t>
  </si>
  <si>
    <t>0030636</t>
  </si>
  <si>
    <t>KLIPOVAČ ENDO CLIP L 10MM</t>
  </si>
  <si>
    <t>0030647</t>
  </si>
  <si>
    <t>SÍŤKA KÝLNÍ EXTRAPER. SURGIPRO MESH NEVSTŘEBATELNÁ</t>
  </si>
  <si>
    <t>0030648</t>
  </si>
  <si>
    <t>0037138</t>
  </si>
  <si>
    <t>PROTÉZA GORE-TEX CÉVNÍ - PRUŽNÁ TENKOSTĚNNÁ</t>
  </si>
  <si>
    <t>0037139</t>
  </si>
  <si>
    <t>0037145</t>
  </si>
  <si>
    <t>0037174</t>
  </si>
  <si>
    <t>PROTÉZA GORE-TEX CÉVNÍ - PRUŽNÁ TENK.S ODSTR.KROUŽ</t>
  </si>
  <si>
    <t>0037180</t>
  </si>
  <si>
    <t>0038482</t>
  </si>
  <si>
    <t>DRÁT VODÍCÍ GUIDE WIRE M</t>
  </si>
  <si>
    <t>0046892</t>
  </si>
  <si>
    <t>PROTÉZA CÉVNÍ GELSOFT PLUS DÉLKA 40 CM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</si>
  <si>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</si>
  <si>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</si>
  <si>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</si>
  <si>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</si>
  <si>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</si>
  <si>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</si>
  <si>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</si>
  <si>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</si>
  <si>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0049189</t>
  </si>
  <si>
    <t>KATETR CENTRÁLNÍ VENÓZNÍ KIT</t>
  </si>
  <si>
    <t>0051735</t>
  </si>
  <si>
    <t>SHUNT KAROTICKÝ PŘÍMÝ</t>
  </si>
  <si>
    <t>0053529</t>
  </si>
  <si>
    <t>0056288</t>
  </si>
  <si>
    <t>KATETR BALÓNKOVÝ FOGARTY EMBOLEKTOMICKÝ - 120403F</t>
  </si>
  <si>
    <t>0056289</t>
  </si>
  <si>
    <t>KATETR BALÓNKOVÝ FOGARTY EMBOLEKTOMICKÝ - 120803F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</si>
  <si>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</si>
  <si>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</si>
  <si>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</si>
  <si>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</si>
  <si>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</si>
  <si>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</si>
  <si>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0056293</t>
  </si>
  <si>
    <t>KATETR BALÓNKOVÝ FOGARTY EMBOLEKTOMICKÝ - 120806F</t>
  </si>
  <si>
    <t>0056294</t>
  </si>
  <si>
    <t>KATETR BALÓNKOVÝ FOGARTY EMBOLEKTOMICKÝ - 120807F</t>
  </si>
  <si>
    <t>0056299</t>
  </si>
  <si>
    <t>KATETR BALÓNKOVÝ FOGARTY EMBOLEKTOMICKÝ - TRU-LUME</t>
  </si>
  <si>
    <t>0056300</t>
  </si>
  <si>
    <t>0056301</t>
  </si>
  <si>
    <t>0056302</t>
  </si>
  <si>
    <t>0056303</t>
  </si>
  <si>
    <t>0056304</t>
  </si>
  <si>
    <t>KATETR BALÓNKOVÝ FOGARTY OKLUZNÍ - 620403F</t>
  </si>
  <si>
    <t>0056305</t>
  </si>
  <si>
    <t>KATETR BALÓNKOVÝ FOGARTY OKLUZNÍ - 620404F</t>
  </si>
  <si>
    <t>0056306</t>
  </si>
  <si>
    <t>KATETR BALÓNKOVÝ FOGARTY OKLUZNÍ - 620405F</t>
  </si>
  <si>
    <t>0056307</t>
  </si>
  <si>
    <t>KATETR BALÓNKOVÝ FOGARTY OKLUZNÍ - 62080814F</t>
  </si>
  <si>
    <t>0056309</t>
  </si>
  <si>
    <t>KATETR BALÓNKOVÝ FOGARTY - 140806</t>
  </si>
  <si>
    <t>0056310</t>
  </si>
  <si>
    <t>KATETR BALÓNKOVÝ FOGARTY - 140808</t>
  </si>
  <si>
    <t>0056311</t>
  </si>
  <si>
    <t>KATETR BALÓNKOVÝ FOGARTY - 1408010</t>
  </si>
  <si>
    <t>0056312</t>
  </si>
  <si>
    <t>KATETR BALÓNKOVÝ FOGARTY TROMBEKTOMICKÝ - 160245F</t>
  </si>
  <si>
    <t>0056313</t>
  </si>
  <si>
    <t>KATETR BALÓNKOVÝ FOGARTY TROMBEKTOMICKÝ - 160246F</t>
  </si>
  <si>
    <t>0057937</t>
  </si>
  <si>
    <t>ZÁPLATA KARDIOVASKULÁRNÍ GORE-TEX 0,5MM</t>
  </si>
  <si>
    <t>0058401</t>
  </si>
  <si>
    <t>NEFREKTOMIE DRG 90866</t>
  </si>
  <si>
    <t>0071602</t>
  </si>
  <si>
    <t>FIXÁTOR ZEVNÍ JEDNOROVIN./DVOUROVIN.TRUBKOVÝ SYNTH</t>
  </si>
  <si>
    <t>0073660</t>
  </si>
  <si>
    <t>0082488</t>
  </si>
  <si>
    <t>SET AUTOTRANSFUZNÍ</t>
  </si>
  <si>
    <t>0082490</t>
  </si>
  <si>
    <t>SET AUTOTRANSFUZNÍ - SBĚR</t>
  </si>
  <si>
    <t>0083212</t>
  </si>
  <si>
    <t>DLAHA LCP NIZKOPROFILOVÁ  REKONSTRUKČNÍ PÁNEV OCEL</t>
  </si>
  <si>
    <t>0098656</t>
  </si>
  <si>
    <t>ŠROUB KANYLOVANÝ TI T-DRIVE</t>
  </si>
  <si>
    <t>0141868</t>
  </si>
  <si>
    <t>STENTGRAFT PERIFERNÍ VASKULÁRNÍ - HEMOBAHN-GORE VI</t>
  </si>
  <si>
    <t>0192753</t>
  </si>
  <si>
    <t>KATETR PRO DLOUHODOBOU HEMODIALÝZU KFLOW EPIC HAEM</t>
  </si>
  <si>
    <t>0013054</t>
  </si>
  <si>
    <t>STAPLER KOŽNÍ, 35 NEREZ.OCEL. NÁPLNÍ PMW35,PMR35</t>
  </si>
  <si>
    <t>0048652</t>
  </si>
  <si>
    <t>PROSTŘEDEK HEMOSTATICKÝ - SURGICEL</t>
  </si>
  <si>
    <t>0048653</t>
  </si>
  <si>
    <t>0058382</t>
  </si>
  <si>
    <t>SYMPATEKTOMIE JEDNOSTRANNÁ HRUDNÍ DRG 90829</t>
  </si>
  <si>
    <t>0082145</t>
  </si>
  <si>
    <t>NPWT-RENASYS GO SBĚRNÁ NÁDOBA MALÁ</t>
  </si>
  <si>
    <t>0081995</t>
  </si>
  <si>
    <t>NPWT-RENASYS EZ SBĚRNÁ NÁDOBA VELKÁ</t>
  </si>
  <si>
    <t>0046895</t>
  </si>
  <si>
    <t>PROTÉZA CÉVNÍ GELSOFT PLUS DÉLKA 25 CM</t>
  </si>
  <si>
    <t>0082142</t>
  </si>
  <si>
    <t>NPWT-RENASYS F PŘEVAZOVÝ SET STŘEDNÍ M</t>
  </si>
  <si>
    <t>0141871</t>
  </si>
  <si>
    <t>0092362</t>
  </si>
  <si>
    <t>PROTÉZA CÉVNÍ RAPIDAX,DÉL.20CM,KANYL.SEGMENT 10CM</t>
  </si>
  <si>
    <t>0130109</t>
  </si>
  <si>
    <t>KATETR PERM. HEMODIALYZ. DVOUCESTNÝ,TITAN HD ROVNÝ</t>
  </si>
  <si>
    <t>0046893</t>
  </si>
  <si>
    <t>PROTÉZA CÉVNÍ GELSOFT PLUS DÉLKA 30 CM</t>
  </si>
  <si>
    <t>0082141</t>
  </si>
  <si>
    <t>NPWT-RENASYS F PŘEVAZOVÝ SET MALÝ S</t>
  </si>
  <si>
    <t>0082143</t>
  </si>
  <si>
    <t>NPWT-RENASYS F PŘEVAZOVÝ SET VELKÝ L</t>
  </si>
  <si>
    <t>0047706</t>
  </si>
  <si>
    <t>KATETR PERMANENTNÍ HEMODIALYZAČNÍ DVOUCESTNÝ KIT</t>
  </si>
  <si>
    <t>0192732</t>
  </si>
  <si>
    <t>KATETR PRO KRÁTKODOBOU HEMODIALÝZU KFLOW EPIC TEMP</t>
  </si>
  <si>
    <t>0151947</t>
  </si>
  <si>
    <t>STENTGRAFT PERIFERNÍ VASKULÁRNÍ - GORE VIABAHN; SA</t>
  </si>
  <si>
    <t>0151946</t>
  </si>
  <si>
    <t>0152130</t>
  </si>
  <si>
    <t>STAPLER LINEÁRNÍ S NOŽEM - LC8045 (PRO PZT 0152134</t>
  </si>
  <si>
    <t>0192757</t>
  </si>
  <si>
    <t>0141869</t>
  </si>
  <si>
    <t>0034552</t>
  </si>
  <si>
    <t>KATETR PRO PERMANENTNÍ HEMODIALÝZU CS-XXXXX..CS-XX</t>
  </si>
  <si>
    <t>0151533</t>
  </si>
  <si>
    <t>ZÁSOBNÍK KLIPÚ TITANOVÝCH SMALL</t>
  </si>
  <si>
    <t>0193097</t>
  </si>
  <si>
    <t>PROTEZA CÉVNÍ GORE ACUSEAL</t>
  </si>
  <si>
    <t>0037248</t>
  </si>
  <si>
    <t>PROTÉZA GORE-TEX CÉVNÍ - STANDARD S KROUŽKY</t>
  </si>
  <si>
    <t>0055982</t>
  </si>
  <si>
    <t>PROTÉZA GORE-TEX CÉVNÍ TENKOSTĚNNÁ PRUŽNÁ S ODST.K</t>
  </si>
  <si>
    <t>0141870</t>
  </si>
  <si>
    <t>0151945</t>
  </si>
  <si>
    <t>0055969</t>
  </si>
  <si>
    <t>PROTÉZA GORE-TEX CÉVNÍ TENKOSTĚNNÁ PRUŽNÁ ST0708</t>
  </si>
  <si>
    <t>0037235</t>
  </si>
  <si>
    <t>PROTÉZA GORE-TEX CÉVNÍ - PRUŽNÁ STANDART S KROUŽKY</t>
  </si>
  <si>
    <t>0048654</t>
  </si>
  <si>
    <t>0152830</t>
  </si>
  <si>
    <t>KATETR BALÓNKOVÝ FOGARTY EMBOLEKTOMICKÝ - EM</t>
  </si>
  <si>
    <t>0192726</t>
  </si>
  <si>
    <t>0194053</t>
  </si>
  <si>
    <t>KATÉTR DIALYZAČNÍ DLOUHODOBÝ ANTEROGRÁDNÍ, SMOOTH/</t>
  </si>
  <si>
    <t>0092364</t>
  </si>
  <si>
    <t>PROTÉZA CÉVNÍ RAPIDAX,DÉL.30CM,KANYL.SEGMENT 20CM</t>
  </si>
  <si>
    <t>0193656</t>
  </si>
  <si>
    <t>KATETR DIALYZAČNÍ DLOUHODOBÝ, RETROGRÁDNÍ - PALIND</t>
  </si>
  <si>
    <t>0037170</t>
  </si>
  <si>
    <t>PROTÉZA GORE-TEX CÉVNÍ - TENKOSTĚNNÁ</t>
  </si>
  <si>
    <t>0194620</t>
  </si>
  <si>
    <t>KATETR DIALYZAČNÍ DLOUHOD.RETROGRÁ.S VÝMĚN.KONC-AR</t>
  </si>
  <si>
    <t>0192755</t>
  </si>
  <si>
    <t>0194055</t>
  </si>
  <si>
    <t>KATÉTR DIALYZAČNÍ DLOUHODOBÝ RETROGRÁDNÍ, PERM FLO</t>
  </si>
  <si>
    <t>0055962</t>
  </si>
  <si>
    <t>PROTÉZA GORE-TEX CÉVNÍ TENKOSTĚNNÁ PRUŽNÁ ST0507</t>
  </si>
  <si>
    <t>0092363</t>
  </si>
  <si>
    <t>PROTÉZA CÉVNÍ RAPIDAX,DÉL.25CM,KANYL.SEGMENT 15CM</t>
  </si>
  <si>
    <t>0047224</t>
  </si>
  <si>
    <t>KATETR DIALYZAČNÍ SWAN NECK CURL CATH</t>
  </si>
  <si>
    <t>0192771</t>
  </si>
  <si>
    <t>KATETR PRO DLOUHODOBOU HEMODIALÝZU KFLOW EPIC RETR</t>
  </si>
  <si>
    <t>0046853</t>
  </si>
  <si>
    <t>PROTÉZA CÉVNÍ EQUI-FLO NESTL.,GELSEAL</t>
  </si>
  <si>
    <t>0092365</t>
  </si>
  <si>
    <t>PROTÉZA CÉVNÍ RAPIDAX,DÉL.35CM,KANYL.SEGMENT 25CM</t>
  </si>
  <si>
    <t>0048659</t>
  </si>
  <si>
    <t>PROSTŘEDEK HEMOSTATICKÝ - SURGICEL FIBRILLAR</t>
  </si>
  <si>
    <t>0046873</t>
  </si>
  <si>
    <t>PROTÉZA CÉVNÍ BIFURKACE,DÉLKA 45CM,GELSOFT</t>
  </si>
  <si>
    <t>0008245</t>
  </si>
  <si>
    <t>FIXÁTOR ZEVNÍ JEDNOROVINNÝ PENNIG II ZÁPĚSTÍ RADIU</t>
  </si>
  <si>
    <t>0058653</t>
  </si>
  <si>
    <t>ELEKTRODA DEFIBRILAČNÍ ENDOKARDIÁLNÍ TRANSVENE</t>
  </si>
  <si>
    <t>0092393</t>
  </si>
  <si>
    <t>PROTÉZA CÉVNÍ  WRAP  SEALPTFE,NESTLAČIT.DÉLKA 80CM</t>
  </si>
  <si>
    <t>0046868</t>
  </si>
  <si>
    <t>PROTÉZA CÉVNÍ PŘÍMÁ,DÉLKA 30 CM,GELSOFT</t>
  </si>
  <si>
    <t>0037148</t>
  </si>
  <si>
    <t>0059974</t>
  </si>
  <si>
    <t>KATETR CENTRÁLNÍ ŽILNÍ CAVAFIX DUO</t>
  </si>
  <si>
    <t>11506</t>
  </si>
  <si>
    <t>PLNOHODNOTNÁ PARENTERÁLNÍ VÝŽIVA</t>
  </si>
  <si>
    <t>51123</t>
  </si>
  <si>
    <t>BIOPSIE CHIRURGICKÁ TYREOIDEY, EXCIZE DROBNÉHO UZL</t>
  </si>
  <si>
    <t>51239</t>
  </si>
  <si>
    <t xml:space="preserve">RADIKÁLNÍ EXSTIRPACE AXILÁRNÍCH NEBO INQUINÁLNÍCH </t>
  </si>
  <si>
    <t>51353</t>
  </si>
  <si>
    <t>PUNKCE, ODSÁTÍ TENKÉHO STŘEVA, MANIPULACE SE STŘEV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</si>
  <si>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</si>
  <si>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</si>
  <si>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</si>
  <si>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</si>
  <si>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</si>
  <si>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</si>
  <si>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</si>
  <si>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</si>
  <si>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</si>
  <si>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</si>
  <si>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51819</t>
  </si>
  <si>
    <t>OŠETŘENÍ A OBVAZ ROZSÁHLÉ RÁNY V CELKOVÉ ANESTEZII</t>
  </si>
  <si>
    <t>51859</t>
  </si>
  <si>
    <t>FIXAČNÍ SÁDROVÁ DLAHA - NOHA, BÉREC</t>
  </si>
  <si>
    <t>53483</t>
  </si>
  <si>
    <t>ZLOMENINA  ACETABULA - OBOU PILÍŘŮ - LÉČENÁ OTEVŘE</t>
  </si>
  <si>
    <t>56119</t>
  </si>
  <si>
    <t>DEKOMPRESIVNÍ KRANIEKTOMIE</t>
  </si>
  <si>
    <t>56324</t>
  </si>
  <si>
    <t>DEKOMPRESE OSTATNÍCH VELKÝCH A STŘEDNÍCH NERVŮ</t>
  </si>
  <si>
    <t>61123</t>
  </si>
  <si>
    <t>EXCIZE KOŽNÍ LÉZE OD 2 DO 10 CM^2, BEZ UZAVŘENÍ VZ</t>
  </si>
  <si>
    <t>61147</t>
  </si>
  <si>
    <t>UZAVŘENÍ DEFEKTU KOŽNÍM LALOKEM MÍSTNÍM DO 10 CM^2</t>
  </si>
  <si>
    <t>65513</t>
  </si>
  <si>
    <t>PŘÍPRAVA FASCIÁLNÍHO A PERIKRANIÁLNÍHO LALOKU K RE</t>
  </si>
  <si>
    <t>66679</t>
  </si>
  <si>
    <t>EXARTIKULACE (AMPUTACE METATARZÁLNÍ) FALANGEÁLNÍ -</t>
  </si>
  <si>
    <t>66819</t>
  </si>
  <si>
    <t>APLIKACE ZEVNÍHO FIXATÉRU</t>
  </si>
  <si>
    <t>66889</t>
  </si>
  <si>
    <t>POUHÁ REVIZE ALOPLASTIKY</t>
  </si>
  <si>
    <t>71747</t>
  </si>
  <si>
    <t>ČÁSTEČNÁ EXSTIRPACE KRČNÍCH UZLIN</t>
  </si>
  <si>
    <t>71751</t>
  </si>
  <si>
    <t>EXENTERACE KRČNÍCH UZLIN JEDNOSTRANNÁ</t>
  </si>
  <si>
    <t>76479</t>
  </si>
  <si>
    <t>NEFREKTOMIE TRANSPERITONEÁLNÍ</t>
  </si>
  <si>
    <t>00880</t>
  </si>
  <si>
    <t>ROZLIŠENÍ VYKÁZANÉ HOSPITALIZACE JAKO: = NOVÁ HOSP</t>
  </si>
  <si>
    <t>00881</t>
  </si>
  <si>
    <t>ROZLIŠENÍ VYKÁZANÉ HOSPITALIZACE JAKO: = POKRAČOVÁ</t>
  </si>
  <si>
    <t>90781</t>
  </si>
  <si>
    <t>(DRG) CÍLENÝ ODBĚR BIOPSIE LAPAROSKOPICKY NEBO THO</t>
  </si>
  <si>
    <t>99981</t>
  </si>
  <si>
    <t xml:space="preserve">(VZP) PACIENT HOSPITALIZOVANÝ V LŮŽKOVÉM ZAŘÍZENÍ </t>
  </si>
  <si>
    <t>90866</t>
  </si>
  <si>
    <t>(DRG) NEFREKTOMIE LAPAROSKOPICKY</t>
  </si>
  <si>
    <t>07546</t>
  </si>
  <si>
    <t>(DRG) OTEVŘENÝ PŘÍSTUP</t>
  </si>
  <si>
    <t>07422</t>
  </si>
  <si>
    <t>(DRG) EMBOLECTOMIE A. FEMORALIS COMMUNIS</t>
  </si>
  <si>
    <t>07425</t>
  </si>
  <si>
    <t>(DRG) EMBOLECTOMIE A. POPLITEA PROXIMALIS</t>
  </si>
  <si>
    <t>07526</t>
  </si>
  <si>
    <t>(DRG) EXTIRPACE ANEURYZMATU SHUNTU</t>
  </si>
  <si>
    <t>07531</t>
  </si>
  <si>
    <t>(DRG) ARTERIOGRAFIE PEROPERAČNÍ</t>
  </si>
  <si>
    <t>07545</t>
  </si>
  <si>
    <t>(DRG) DRUHÁ A DALŠÍ REOPERACE</t>
  </si>
  <si>
    <t>07527</t>
  </si>
  <si>
    <t>(DRG) JINÝ VÝKON NA SHUNTU</t>
  </si>
  <si>
    <t>07520</t>
  </si>
  <si>
    <t>(DRG) VYTVOŘENÍ A-V SHUNTU - PRIMOOPERACE</t>
  </si>
  <si>
    <t>07350</t>
  </si>
  <si>
    <t>(DRG) ENDARTERECTOMIE BŘIŠNÍ AORTY</t>
  </si>
  <si>
    <t>07522</t>
  </si>
  <si>
    <t>(DRG) REANASTOMOSA A-V SHUNTU</t>
  </si>
  <si>
    <t>07550</t>
  </si>
  <si>
    <t>(DRG) ENDOVASKULÁRNÍ PŘÍSTUP PERKUTÁNNÍ NEBO S?PRE</t>
  </si>
  <si>
    <t>07521</t>
  </si>
  <si>
    <t>(DRG) VYTVOŘENÍ A-V SHUNTU PROTÉZOU</t>
  </si>
  <si>
    <t>07551</t>
  </si>
  <si>
    <t>(DRG) HYBRIDNÍ PŘÍSTUP</t>
  </si>
  <si>
    <t>07287</t>
  </si>
  <si>
    <t>(DRG) ENDARTERECTOMIE A. CAROTIS S PROTETICKOU PLA</t>
  </si>
  <si>
    <t>07496</t>
  </si>
  <si>
    <t>(DRG) RADIOFREKVENČNÍ ABLACE NA POVRCHNÍCH ŽILÁCH</t>
  </si>
  <si>
    <t>07416</t>
  </si>
  <si>
    <t>(DRG) JINÉ REKONSTRUKCE V OBLASTI STEHNA</t>
  </si>
  <si>
    <t>07341</t>
  </si>
  <si>
    <t>(DRG) BYPASS AORTO - FEMORÁLNÍ OBOUSTRANNÝ PROTETI</t>
  </si>
  <si>
    <t>07410</t>
  </si>
  <si>
    <t>(DRG) BYPASS FEMORO - PROFUNDÁLNÍ PROTETICKÝ</t>
  </si>
  <si>
    <t>07417</t>
  </si>
  <si>
    <t>(DRG) ENDARTERECTOMIE A. FEMORALIS A JEJÍCH VĚTVÍ</t>
  </si>
  <si>
    <t>07532</t>
  </si>
  <si>
    <t>(DRG) TRANSLUMINÁLNÍ ANGIOPLASTIKA PEROPERAČNÍ</t>
  </si>
  <si>
    <t>07430</t>
  </si>
  <si>
    <t>(DRG) JINÉ OPERACE TEPEN V OBLASTI STEHNA</t>
  </si>
  <si>
    <t>07390</t>
  </si>
  <si>
    <t>(DRG) EMBOLECTOMIE A.ILIACA</t>
  </si>
  <si>
    <t>07540</t>
  </si>
  <si>
    <t>(DRG) CHIRURGICKÁ HRUDNÍ SYMPATECTOMIE</t>
  </si>
  <si>
    <t>07542</t>
  </si>
  <si>
    <t>(DRG) CÉVNÍ VÝKON JINDE NEZAŘAZENÝ</t>
  </si>
  <si>
    <t>07565</t>
  </si>
  <si>
    <t>(DRG) KATASTROFICKÁ OPERACE KVCH</t>
  </si>
  <si>
    <t>07571</t>
  </si>
  <si>
    <t>(DRG) POOPERAČNÍ REVIZE PRO KRVÁCENÍ, INFEKCI NEBO</t>
  </si>
  <si>
    <t>07421</t>
  </si>
  <si>
    <t>(DRG) TROMBECTOMIE BYPASSU VE FEMORÁLNÍ OBLASTI</t>
  </si>
  <si>
    <t>07491</t>
  </si>
  <si>
    <t>(DRG) EXTIRPACE VARIXŮ BEZ STRIPPINGU OBOUSTRANNÁ</t>
  </si>
  <si>
    <t>07490</t>
  </si>
  <si>
    <t>(DRG) EXTIRPACE VARIXŮ BEZ STRIPPINGU JEDNOSTRANNÁ</t>
  </si>
  <si>
    <t>07481</t>
  </si>
  <si>
    <t>(DRG) IMPLANTACE STENTGRAFTU DO OBLASTI A. POPLITE</t>
  </si>
  <si>
    <t>07356</t>
  </si>
  <si>
    <t>(DRG) TROMBECTOMIE BYPASSU BŘIŠNÍ AORTY</t>
  </si>
  <si>
    <t>07351</t>
  </si>
  <si>
    <t>(DRG) TROMBECTOMIE BŘIŠNÍ AORTY</t>
  </si>
  <si>
    <t>07407</t>
  </si>
  <si>
    <t>(DRG) BYPASS FEMORO - POPLITEÁLNÍ DISTÁLNÍ PROTETI</t>
  </si>
  <si>
    <t>07495</t>
  </si>
  <si>
    <t>(DRG) CROSSECTOMIE V. SAPHENA PARVA JEDNOSTRANNÁ</t>
  </si>
  <si>
    <t>07335</t>
  </si>
  <si>
    <t>(DRG) BYPASS AORTO - ILICKÝ NEBO NÁHRADA OBOUSTRAN</t>
  </si>
  <si>
    <t>07197</t>
  </si>
  <si>
    <t>(DRG) ZAVEDENÍ STENTU ČI STENTGRAFTU DO DESCENDENT</t>
  </si>
  <si>
    <t>07555</t>
  </si>
  <si>
    <t>(DRG) LEVOSTRANNÝ BYPASS S POUŽITÍM PUMPY NEBO CEN</t>
  </si>
  <si>
    <t>07397</t>
  </si>
  <si>
    <t xml:space="preserve">(DRG) ZAVEDENÍ TUBULÁRNÍHO STENTGRAFTU DO PÁNEVNÍ </t>
  </si>
  <si>
    <t>07391</t>
  </si>
  <si>
    <t>(DRG) NEPŘÍMÁ EMBOLECTOMIE A. ILIACA CESTOU A. FEM</t>
  </si>
  <si>
    <t>07300</t>
  </si>
  <si>
    <t>(DRG) REVIZE A. CAROTIS PRO  KRVÁCENÍ</t>
  </si>
  <si>
    <t>07487</t>
  </si>
  <si>
    <t>(DRG) JINÉ OPERACE V OBLASTI TEPEN BÉRCE A NOHY</t>
  </si>
  <si>
    <t>07401</t>
  </si>
  <si>
    <t>(DRG) REVIZE V OBLASTI PÁNEVNÍCH TEPEN PRO  KRVÁCE</t>
  </si>
  <si>
    <t>07286</t>
  </si>
  <si>
    <t>(DRG) ENDARTERECTOMIE A. CAROTIS EXTERNA</t>
  </si>
  <si>
    <t>07525</t>
  </si>
  <si>
    <t>(DRG) KOMPLETNÍ ODSTRANĚNÍ PROTETICKÉHO A-V SHUNTU</t>
  </si>
  <si>
    <t>07320</t>
  </si>
  <si>
    <t>(DRG) BYPASS NEBO NÁHRADA TEPEN HORNÍCH KONČETIN A</t>
  </si>
  <si>
    <t>07361</t>
  </si>
  <si>
    <t>(DRG) ZAVEDENÍ TUBULÁRNÍHO STENTGRAFTU DO BŘIŠNÍ A</t>
  </si>
  <si>
    <t>07376</t>
  </si>
  <si>
    <t>(DRG) BYPASS NEBO NÁHRADA ILIKO - ILICKÁ PROTETICK</t>
  </si>
  <si>
    <t>07345</t>
  </si>
  <si>
    <t>(DRG) REKONSTRUKCE AORTORENÁLNÍ  JEDNOSTRANNÁ</t>
  </si>
  <si>
    <t>07543</t>
  </si>
  <si>
    <t>(DRG) PRIMOOPERACE</t>
  </si>
  <si>
    <t>53457</t>
  </si>
  <si>
    <t>ZLOMENINY DOLNÍHO KONCE BÉRCE A HLEZNA S NITROKLOU</t>
  </si>
  <si>
    <t>54990</t>
  </si>
  <si>
    <t>ODBĚR ŽILNÍHO ŠTĚPU</t>
  </si>
  <si>
    <t>54930</t>
  </si>
  <si>
    <t xml:space="preserve">VYSOKÁ LIGATURA VENAE SAPHENAE MAGNAE + STRIPPING </t>
  </si>
  <si>
    <t>00602</t>
  </si>
  <si>
    <t>OD TYPU 02 - PRO NEMOCNICE TYPU 3, (KATEGORIE 6)</t>
  </si>
  <si>
    <t>61115</t>
  </si>
  <si>
    <t>54810</t>
  </si>
  <si>
    <t>PEROPERAČNÍ ANGIOGRAFIE</t>
  </si>
  <si>
    <t>99999</t>
  </si>
  <si>
    <t>Nespecifikovany vykon</t>
  </si>
  <si>
    <t>54190</t>
  </si>
  <si>
    <t>OSTATNÍ REKONSTRUKCE TEPEN A BY-PASSY</t>
  </si>
  <si>
    <t>56151</t>
  </si>
  <si>
    <t>TREPANACE PRO EXTRACEREBRÁLNÍ HEMATOM NEBO KRANIOT</t>
  </si>
  <si>
    <t>51850</t>
  </si>
  <si>
    <t>PŘEVAZ RÁNY METODOU NPWT ZALOŽENÉ NA KONTROLOVANÉM</t>
  </si>
  <si>
    <t>66127</t>
  </si>
  <si>
    <t>MANIPULACE V CELKOVÉ NEBO LOKÁLNÍ ANESTÉZII</t>
  </si>
  <si>
    <t>07379</t>
  </si>
  <si>
    <t>(DRG) BYPASS NEBO NÁHRADA ILIKO - FEMORÁLNÍ PROTET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</si>
  <si>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</si>
  <si>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</si>
  <si>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</si>
  <si>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</si>
  <si>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</si>
  <si>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</si>
  <si>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</si>
  <si>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</si>
  <si>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</si>
  <si>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</si>
  <si>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</si>
  <si>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</si>
  <si>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54210</t>
  </si>
  <si>
    <t>VYTVOŘENÍ NEBO ZRUŠENÍ A-V PÍŠTĚLE</t>
  </si>
  <si>
    <t>66837</t>
  </si>
  <si>
    <t>EXSTIRPACE BURZY NEBO GANGLIA - POVRCHOVÁ</t>
  </si>
  <si>
    <t>07562</t>
  </si>
  <si>
    <t>(DRG) PLÁNOVANÁ OPERACE KVCH</t>
  </si>
  <si>
    <t>51511</t>
  </si>
  <si>
    <t>OPERACE KÝLY INQUINÁLNÍ A FEMORÁLNÍ - DOSPĚLÍ, VČE</t>
  </si>
  <si>
    <t>54320</t>
  </si>
  <si>
    <t xml:space="preserve">ENDARTEREKTOMIE KAROTICKÁ A OSTATNÍCH PERIFERNÍCH </t>
  </si>
  <si>
    <t>51125</t>
  </si>
  <si>
    <t>TYREOIDEKTOMIE TOTÁLNÍ NEBO OBOUSTRANNÁ SUBTOTÁLNÍ</t>
  </si>
  <si>
    <t>07552</t>
  </si>
  <si>
    <t>(DRG) OPERAČNÍ VÝKON BEZ MIMOTĚLNÍHO OBĚHU</t>
  </si>
  <si>
    <t>07363</t>
  </si>
  <si>
    <t xml:space="preserve">(DRG) ZAVEDENÍ BIFURKAČNÍHO STENTGRAFTU DO BŘIŠNÍ </t>
  </si>
  <si>
    <t>00698</t>
  </si>
  <si>
    <t>OD TYPU 98 - PRO NEMOCNICE TYPU 3, (KATEGORIE 6) -</t>
  </si>
  <si>
    <t>07284</t>
  </si>
  <si>
    <t>(DRG) ENDARTERECTOMIE A. CAROTIS INTERNA PŘÍMÁ S P</t>
  </si>
  <si>
    <t>54325</t>
  </si>
  <si>
    <t>AORTOILICKÁ EMBOLEKTOMIE NEBO TROMBEKTOMIE BIFURKA</t>
  </si>
  <si>
    <t>66851</t>
  </si>
  <si>
    <t>AMPUTACE DLOUHÉ KOSTI / EXARTIKULACE VELKÉHO KLOUB</t>
  </si>
  <si>
    <t>07468</t>
  </si>
  <si>
    <t>(DRG) TROMBECTOMIE  A. POPLITEA A BÉRCOVÝCH TEPEN</t>
  </si>
  <si>
    <t>07423</t>
  </si>
  <si>
    <t>(DRG) EMBOLECTOMIE A. FEMORALIS PROFUNDA</t>
  </si>
  <si>
    <t>07494</t>
  </si>
  <si>
    <t>(DRG) STRIPPING V. SAPHNENA PARVA JEDNOSTRANNÝ</t>
  </si>
  <si>
    <t>07318</t>
  </si>
  <si>
    <t>(DRG) EMBOLECTOMIE TEPEN HORNÍCH KONČETIN</t>
  </si>
  <si>
    <t>07563</t>
  </si>
  <si>
    <t>(DRG) URGENTNÍ OPERACE KVCH</t>
  </si>
  <si>
    <t>07544</t>
  </si>
  <si>
    <t>(DRG) PRVNÍ REOPERACE</t>
  </si>
  <si>
    <t>51517</t>
  </si>
  <si>
    <t>OPERACE KÝLY S POUŽITÍM ŠTĚPU ČI IMPLANTÁTU, OPERA</t>
  </si>
  <si>
    <t>51515</t>
  </si>
  <si>
    <t>OPERACE KÝLY UMBILIKÁLNÍ NEBO EPIGASTRICKÁ - DOSPĚ</t>
  </si>
  <si>
    <t>51131</t>
  </si>
  <si>
    <t>ODSTRANĚNÍ PARATYREOIDÁLNÍHO TUMORU</t>
  </si>
  <si>
    <t>07469</t>
  </si>
  <si>
    <t>(DRG) EMBOLECTOMIE A. POPLITEA A BÉRCOVÝCH TEPEN</t>
  </si>
  <si>
    <t>54510</t>
  </si>
  <si>
    <t>PEROPERAČNÍ TRANSLUMINÁLNÍ ANGIOPLASTIKA</t>
  </si>
  <si>
    <t>54340</t>
  </si>
  <si>
    <t>TEPENNÁ EMBOLEKTOMIE, TROMBEKTOMIE</t>
  </si>
  <si>
    <t>07488</t>
  </si>
  <si>
    <t>(DRG) STRIPPING V. SAPHENA MAGNA JEDNOSTRANNÝ</t>
  </si>
  <si>
    <t>07492</t>
  </si>
  <si>
    <t>(DRG) OPERACE SPOJEK</t>
  </si>
  <si>
    <t>07524</t>
  </si>
  <si>
    <t>(DRG) ZRUŠENÍ A-V SHUNTU</t>
  </si>
  <si>
    <t>56117</t>
  </si>
  <si>
    <t>INTRAKRANIÁLNÍ REKONSTRUKČNÍ OPERACE PŘI LIKVOREI</t>
  </si>
  <si>
    <t>54170</t>
  </si>
  <si>
    <t>PROFUNDOPLASTIKA</t>
  </si>
  <si>
    <t>76345</t>
  </si>
  <si>
    <t>REIMPLANTACE URETERU (UCNA)</t>
  </si>
  <si>
    <t>07519</t>
  </si>
  <si>
    <t>(DRG) JINÉ OPERACE NA ŽILNÍM SYSTÉMU</t>
  </si>
  <si>
    <t>07382</t>
  </si>
  <si>
    <t>(DRG) BYPASS ILIKO - PROFUNDÁLNÍ PROTETICKÝ</t>
  </si>
  <si>
    <t>07389</t>
  </si>
  <si>
    <t>(DRG) TROMBECTOMIE A.ILIACA</t>
  </si>
  <si>
    <t>07418</t>
  </si>
  <si>
    <t>(DRG) TROMBECTOMIE  A. FEMORALIS A JEJÍCH VĚTVÍ</t>
  </si>
  <si>
    <t>07404</t>
  </si>
  <si>
    <t>(DRG) BYPASS FEMORO - POPLITEÁLNÍ PROXIMÁLNÍ PROTE</t>
  </si>
  <si>
    <t>76499</t>
  </si>
  <si>
    <t>TRANSPLANTACE LEDVINY</t>
  </si>
  <si>
    <t>54310</t>
  </si>
  <si>
    <t>AORTOILICKÝ ÚSEK - ENDARTEREKTOMIE</t>
  </si>
  <si>
    <t>07413</t>
  </si>
  <si>
    <t>(DRG) PLASTIKA A. FEMORALIS A JEJÍCH VĚTVÍ PROTETI</t>
  </si>
  <si>
    <t>07523</t>
  </si>
  <si>
    <t>(DRG) TROMBECTOMIE A-V SHUNTU</t>
  </si>
  <si>
    <t>07493</t>
  </si>
  <si>
    <t>(DRG) CROSSECTOMIE V. SAPHENA MAGNA JEDNOSTRANNÁ</t>
  </si>
  <si>
    <t>07373</t>
  </si>
  <si>
    <t>(DRG) REVIZE V OBLASTI BŘIŠNÍ AORTY PRO  KRVÁCENÍ</t>
  </si>
  <si>
    <t>54850</t>
  </si>
  <si>
    <t>CHIRURGICKÉ ŘEŠENÍ INFEKCE  CÉVNÍ PROTÉZY V AORTOF</t>
  </si>
  <si>
    <t>51127</t>
  </si>
  <si>
    <t>HEMITYROIDEKTOMIE (TOTÁLNÍ LOBEKTOMIE ŠTÍTNÉ ŽLÁZY</t>
  </si>
  <si>
    <t>07514</t>
  </si>
  <si>
    <t>(DRG) ODBĚR A PŘÍPRAVA ŽILNÍHO ŠTĚPU Z POVRCHOVÝCH</t>
  </si>
  <si>
    <t>07424</t>
  </si>
  <si>
    <t>(DRG) EMBOLECTOMIE A. FEMORALIS SUPERFICIALIS</t>
  </si>
  <si>
    <t>54230</t>
  </si>
  <si>
    <t>ŽILNÍ REKONSTRUKCE PRO POSTTROMBOTICKÝ SYNDROM</t>
  </si>
  <si>
    <t>07548</t>
  </si>
  <si>
    <t>(DRG) LAPAROSKOPICKÝ NEBO TORAKOSKOPICKÝ PŘÍSTUP</t>
  </si>
  <si>
    <t>07515</t>
  </si>
  <si>
    <t>66915</t>
  </si>
  <si>
    <t>DEKOMPRESE FASCIÁLNÍHO LOŽE</t>
  </si>
  <si>
    <t>07388</t>
  </si>
  <si>
    <t>(DRG) ENDARTERECTOMIE  A.ILIACA</t>
  </si>
  <si>
    <t>66681</t>
  </si>
  <si>
    <t>07393</t>
  </si>
  <si>
    <t>(DRG) TROMBECTOMIE BYPASSU PÁNEVNÍ TEPNY</t>
  </si>
  <si>
    <t>56332</t>
  </si>
  <si>
    <t>SYMPATEKTOMIE JEDNOSTRANNÁ HRUDNÍ</t>
  </si>
  <si>
    <t>76445</t>
  </si>
  <si>
    <t>KOREKCE TORZE VARLETE VČETNĚ FIXACE DRUHÉHO, POKUD</t>
  </si>
  <si>
    <t>90829</t>
  </si>
  <si>
    <t>(DRG) SYMPATEKTOMIE JEDNOSTRANNÁ HRUDNÍ THORAKOSKO</t>
  </si>
  <si>
    <t>07554</t>
  </si>
  <si>
    <t>(DRG) OPERAČNÍ VÝKON S MIMOTĚLNÍM OBĚHEM, PERIFERN</t>
  </si>
  <si>
    <t>07489</t>
  </si>
  <si>
    <t>(DRG) STRIPPING V. SAPHENA MAGNA OBOUSTRANNÝ</t>
  </si>
  <si>
    <t>07354</t>
  </si>
  <si>
    <t xml:space="preserve">(DRG) KOMPLETNÍ ODSTRANĚNÍ PROTETICKÉHO MATERIÁLU </t>
  </si>
  <si>
    <t>07364</t>
  </si>
  <si>
    <t>(DRG) ZAVEDENÍ STENTGRAFTU DO BŘIŠNÍ AORTY S VISCE</t>
  </si>
  <si>
    <t>90783</t>
  </si>
  <si>
    <t>(DRG) LAPAROSKOPICKY NEBO THORAKOSKOPICKY LÝZE ADH</t>
  </si>
  <si>
    <t>07405</t>
  </si>
  <si>
    <t>(DRG) BYPASS FEMORO - POPLITEÁLNÍ PROXIMÁLNÍ AUTOL</t>
  </si>
  <si>
    <t>07294</t>
  </si>
  <si>
    <t>(DRG) NÁHRADA A. CAROTIS INTERNA PROTETICKÁ</t>
  </si>
  <si>
    <t>07329</t>
  </si>
  <si>
    <t>(DRG) NÁHRADA AORTO - AORTÁLNÍ PROTETICKÁ</t>
  </si>
  <si>
    <t>07529</t>
  </si>
  <si>
    <t>(DRG) BYPASS CROSS-OVER FEMORO - FEMORÁLNÍ</t>
  </si>
  <si>
    <t>07368</t>
  </si>
  <si>
    <t>(DRG) ENDOVASKULÁRNÍ UZÁVĚR VĚTVE BŘIŠNÍ AORTY</t>
  </si>
  <si>
    <t>07572</t>
  </si>
  <si>
    <t>(DRG) DRUHÁ A DALŠÍ POOPERAČNÍ REVIZE PRO KRVÁCENÍ</t>
  </si>
  <si>
    <t>07293</t>
  </si>
  <si>
    <t>(DRG) REKONSTRUKCE BIFURKACE A.CAROTIS.(KINKING)</t>
  </si>
  <si>
    <t>54140</t>
  </si>
  <si>
    <t xml:space="preserve">ARTERIA MESENTERICA - TROMBEKTOMIE, EMBOLEKTOMIE, </t>
  </si>
  <si>
    <t>54130</t>
  </si>
  <si>
    <t>ANEURYSMA BŘIŠNÍ AORTY NEBO PÁNEVNÍ TEPNY INFRAREN</t>
  </si>
  <si>
    <t>66685</t>
  </si>
  <si>
    <t>SYMEHO AMPUTACE A AMPUTACE V TARZU</t>
  </si>
  <si>
    <t>07414</t>
  </si>
  <si>
    <t>(DRG) PLASTIKA A. FEMORALIS A JEJÍCH VĚTVÍ AUTOLOG</t>
  </si>
  <si>
    <t>07419</t>
  </si>
  <si>
    <t>07347</t>
  </si>
  <si>
    <t>(DRG) REKONSTRUKCE AORTO - MESENTERICKÁ</t>
  </si>
  <si>
    <t>07375</t>
  </si>
  <si>
    <t>(DRG) JINÉ OPERACE NA BŘIŠNÍ AORTĚ</t>
  </si>
  <si>
    <t>07392</t>
  </si>
  <si>
    <t>(DRG) NEPŘÍMÁ  TROMBECTOMIE A.ILIACA CESTOU A. FEM</t>
  </si>
  <si>
    <t>07541</t>
  </si>
  <si>
    <t>(DRG) CHIRURGICKÁ LUMBÁLNÍ SYMPATECTOMIE</t>
  </si>
  <si>
    <t>07453</t>
  </si>
  <si>
    <t>(DRG) BYPASS POPLITEO - FIBULÁRNÍ PROTETICKÝ</t>
  </si>
  <si>
    <t>07429</t>
  </si>
  <si>
    <t>(DRG) REVIZE TEPEN STEHNA PRO INOPERABILNÍ NÁLEZ</t>
  </si>
  <si>
    <t>54910</t>
  </si>
  <si>
    <t>PLIKACE DOLNÍ DUTÉ ŽÍLY</t>
  </si>
  <si>
    <t>07403</t>
  </si>
  <si>
    <t>(DRG) JINÁ OPERACE NA PÁNEVNÍCH TEPNÁCH</t>
  </si>
  <si>
    <t>07374</t>
  </si>
  <si>
    <t>(DRG) REVIZE BŘIŠNÍ AORTY PRO INOPERABILNÍ NÁLEZ</t>
  </si>
  <si>
    <t>07569</t>
  </si>
  <si>
    <t>(DRG) BYPASS NEBO NÁHRADA POPLITEO - POPLITEÁLNÍ A</t>
  </si>
  <si>
    <t>07499</t>
  </si>
  <si>
    <t>(DRG) INTERPOZICE ŽILNÍHO ÚSEKU</t>
  </si>
  <si>
    <t>07464</t>
  </si>
  <si>
    <t>(DRG) PLASTIKA A. POPLITEA A DISTÁLNÍCH TEPEN AUTO</t>
  </si>
  <si>
    <t>07568</t>
  </si>
  <si>
    <t>(DRG) BYPASS NEBO NÁHRADA POPLITEO - POPLITEÁLNÍ P</t>
  </si>
  <si>
    <t>54880</t>
  </si>
  <si>
    <t>TOTÁLNÍ EXSTIRPACE NÁDORU KAROTICKÉHO GLOMU</t>
  </si>
  <si>
    <t>54330</t>
  </si>
  <si>
    <t>ILEOFEMORÁLNÍ ŽILNÍ TROMBEKTOMIE</t>
  </si>
  <si>
    <t>07513</t>
  </si>
  <si>
    <t>(DRG) ENDOLUMINÁLNÍ OKLUZE HLUBOKÝCH ŽIL</t>
  </si>
  <si>
    <t>07303</t>
  </si>
  <si>
    <t>(DRG) BYPASS SUBCLAVIO - KAROTICKÝ A KAROTIKO - SU</t>
  </si>
  <si>
    <t>07535</t>
  </si>
  <si>
    <t>(DRG) JINÝ ENDOVASKULÁRNÍ UZÁVĚR TEPNY PEROPERAČNÍ</t>
  </si>
  <si>
    <t>90952</t>
  </si>
  <si>
    <t>(DRG) EXTRAKCE TROMBU NEBO EMBOLU ENDOVASKULÁRNÍ C</t>
  </si>
  <si>
    <t>90953</t>
  </si>
  <si>
    <t>(DRG) VÍCESEGMENTÁLNÍ ANGIOPLASTIKA ENDOVASKULÁRNÍ</t>
  </si>
  <si>
    <t>90954</t>
  </si>
  <si>
    <t>(DRG) KRITICKÁ KONČETINOVÁ ISCHEMIE</t>
  </si>
  <si>
    <t>07398</t>
  </si>
  <si>
    <t>(DRG) ZAVEDENÍ VĚTVENÉHO STENTGRAFTU DO PÁNEVNÍ TE</t>
  </si>
  <si>
    <t>07344</t>
  </si>
  <si>
    <t>(DRG) JINÁ REKONSTRUKCE BŘIŠNÍ AORTY</t>
  </si>
  <si>
    <t>07517</t>
  </si>
  <si>
    <t>(DRG) REVIZE ŽILNÍHO SYSTÉMU PRO  KRVÁCENÍ</t>
  </si>
  <si>
    <t>07467</t>
  </si>
  <si>
    <t>(DRG) ENDARTERECTOMIE A. POPLITEA A BÉRCOVÝCH TEPE</t>
  </si>
  <si>
    <t>07366</t>
  </si>
  <si>
    <t>(DRG) EXTENZE STENTGRAFTU V BŘIŠNÍ AORTĚ</t>
  </si>
  <si>
    <t>07215</t>
  </si>
  <si>
    <t>(DRG) ZAVEDENÍ STENTU ČI STENTGRAFTU DO TORAKOABDO</t>
  </si>
  <si>
    <t>07533</t>
  </si>
  <si>
    <t>(DRG) EMBOLIZACE PEROPERAČNÍ</t>
  </si>
  <si>
    <t>07394</t>
  </si>
  <si>
    <t>(DRG) PLASTIKA A.ILIACA PO PŘEDCHOZÍM VÝKONU</t>
  </si>
  <si>
    <t>07537</t>
  </si>
  <si>
    <t>(DRG) PEROPERAČNÍ SONOGRAFICKÉ VYŠETŘENÍ (DOPPLER)</t>
  </si>
  <si>
    <t>07420</t>
  </si>
  <si>
    <t>(DRG) ČÁSTEČNÉ ODSTRANĚNÍ PROTETICKÉHO MATERIÁLU V</t>
  </si>
  <si>
    <t>07297</t>
  </si>
  <si>
    <t>(DRG) OPERACE NÁDORU KAROTICKÉHO GLOMU</t>
  </si>
  <si>
    <t>07426</t>
  </si>
  <si>
    <t>(DRG) ZAVEDENÍ STENTGRAFTU DO OBLASTI A. FEMORALIS</t>
  </si>
  <si>
    <t>90959</t>
  </si>
  <si>
    <t>(DRG) ÚPRAVA ŽILNÍHO NEBO TEPENNÉHO ALOŠTĚPU</t>
  </si>
  <si>
    <t>07298</t>
  </si>
  <si>
    <t>(DRG) ČASNÉ POOPERAČNÍ TROMBECTOMIE A. CAROTIS</t>
  </si>
  <si>
    <t>54180</t>
  </si>
  <si>
    <t>REKONSTRUKCE ARTERIE VERTEBRALIS</t>
  </si>
  <si>
    <t>07431</t>
  </si>
  <si>
    <t>(DRG) BYPASS FEMORO - TIBIÁLNÍ PŘEDNÍ BYPASS PROTE</t>
  </si>
  <si>
    <t>91981</t>
  </si>
  <si>
    <t>(DRG) DOBŘE DIFERENCOVANÝ ZHOUBNÝ NOVOTVAR</t>
  </si>
  <si>
    <t>91995</t>
  </si>
  <si>
    <t>(DRG) KLINICKÉ STADIUM ZHOUBNÉHO NOVOTVARU NEZNÁMO</t>
  </si>
  <si>
    <t>91982</t>
  </si>
  <si>
    <t>(DRG) STŘEDNĚ (MÍRNĚ) DIFERENCOVANÝ ZHOUBNÝ NOVOTV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</si>
  <si>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</si>
  <si>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</si>
  <si>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</si>
  <si>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</si>
  <si>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</si>
  <si>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</si>
  <si>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07338</t>
  </si>
  <si>
    <t>(DRG) BYPASS AORTO - FEMORÁLNÍ JEDNOSTRANNÝ PROTET</t>
  </si>
  <si>
    <t>07399</t>
  </si>
  <si>
    <t>(DRG) ODSTRANĚNÍ STENTGRAFTU Z PÁNEVNÍ TEPNY</t>
  </si>
  <si>
    <t>07530</t>
  </si>
  <si>
    <t xml:space="preserve">(DRG) JINÉ EXTRA - ANATOMICKÉ REKONSTRUKCE (KROMĚ </t>
  </si>
  <si>
    <t>07310</t>
  </si>
  <si>
    <t>(DRG) REVIZE VĚTVÍ OBLOUKU AORTY MIMO ACI PRO KRVÁ</t>
  </si>
  <si>
    <t>07396</t>
  </si>
  <si>
    <t>07322</t>
  </si>
  <si>
    <t>(DRG) REVIZE TEPEN HORNÍCH KONČETIN PRO  KRVÁCENÍ</t>
  </si>
  <si>
    <t>07466</t>
  </si>
  <si>
    <t>(DRG) JINÁ REKONSTRUKCE V INFRAPOPLITEÁLNÍ OBLASTI</t>
  </si>
  <si>
    <t>91823</t>
  </si>
  <si>
    <t>(DRG) TECHNIKA ZAVEDENÍ ENDOPROTÉZY - OTEVŘENÝ PŘÍ</t>
  </si>
  <si>
    <t>07285</t>
  </si>
  <si>
    <t>(DRG) ENDARTERECTOMIE A. CAROTIS INTERNA EVERSNÍ</t>
  </si>
  <si>
    <t>91810</t>
  </si>
  <si>
    <t>(DRG) LOKALIZACE ENDOPROTÉZY - KYČELNÍ KLOUB</t>
  </si>
  <si>
    <t>91828</t>
  </si>
  <si>
    <t>(DRG) TYP UKOTVENÍ ENDOPROTÉZY - HYBRIDNÍ</t>
  </si>
  <si>
    <t>91833</t>
  </si>
  <si>
    <t>(DRG) TYP VÝKONU - REVIZE BEZ VÝKONU NA PROTÉZE</t>
  </si>
  <si>
    <t>09564</t>
  </si>
  <si>
    <t xml:space="preserve">PÉČE SPOJENÁ S PŘEVZETÍM PACIENTA OD ZDRAVOTNICKÉ </t>
  </si>
  <si>
    <t>07497</t>
  </si>
  <si>
    <t>(DRG) LASEROVÁ ABLACE NA POVRCHNÍCH ŽILÁCH</t>
  </si>
  <si>
    <t>07362</t>
  </si>
  <si>
    <t>(DRG) ZAVEDENÍ AORTO - UNIILIACKÉHO STENTGRAFTU DO</t>
  </si>
  <si>
    <t>07428</t>
  </si>
  <si>
    <t>(DRG) REVIZE V OBLASTI STEHNA PRO  KRVÁCENÍ</t>
  </si>
  <si>
    <t>51129</t>
  </si>
  <si>
    <t>TYREOIDEKTOMIE S NUTNOSTÍ STERNOTOMIE</t>
  </si>
  <si>
    <t>07332</t>
  </si>
  <si>
    <t>(DRG) BYPASS AORTO - ILICKÝ NEBO NÁHRADA JEDNOSTRA</t>
  </si>
  <si>
    <t>07381</t>
  </si>
  <si>
    <t>(DRG) BYPASS NEBO NÁHRADA ILIKO - FEMORÁLNÍ ALLOGE</t>
  </si>
  <si>
    <t>07387</t>
  </si>
  <si>
    <t>(DRG) JINÉ REKONSTRUKCE V OBLASTI PÁNEVNÍCH TEPEN</t>
  </si>
  <si>
    <t>07408</t>
  </si>
  <si>
    <t>(DRG) BYPASS FEMORO - POPLITEÁLNÍ DISTÁLNÍ AUTOLOG</t>
  </si>
  <si>
    <t>07528</t>
  </si>
  <si>
    <t>(DRG) BYPASS AXILO - FEMORÁLNÍ</t>
  </si>
  <si>
    <t>07432</t>
  </si>
  <si>
    <t>(DRG) BYPASS FEMORO - TIBIÁLNÍ PŘEDNÍ BYPASS AUTOL</t>
  </si>
  <si>
    <t>07365</t>
  </si>
  <si>
    <t>(DRG) ZAVEDENÍ STENTGRAFTU DO BŘIŠNÍ AORTY S (OTEV</t>
  </si>
  <si>
    <t>07438</t>
  </si>
  <si>
    <t>(DRG) BYPASS FEMORO - FIBULÁRNÍ AUTOLOGNÍ CÉVOU</t>
  </si>
  <si>
    <t>07435</t>
  </si>
  <si>
    <t>(DRG) BYPASS FEMORO - TIBIÁLNÍ ZADNÍ AUTOLOGNÍ CÉV</t>
  </si>
  <si>
    <t>07456</t>
  </si>
  <si>
    <t>(DRG) BYPASS POPLITEO - CRURÁLNÍ VĚTVENÝ ŽILNÍ</t>
  </si>
  <si>
    <t>07470</t>
  </si>
  <si>
    <t>07216</t>
  </si>
  <si>
    <t>(DRG) ZAVEDENÍ STENTGRAFTU DO TORAKOABDOMINÁLNÍ AO</t>
  </si>
  <si>
    <t>07472</t>
  </si>
  <si>
    <t>(DRG) TROMBECTOMIE BYPASSU V OBLASTI BÉRCE</t>
  </si>
  <si>
    <t>51121</t>
  </si>
  <si>
    <t>TOTÁLNÍ PARATYREOIDEKTOMIE S PARCIÁLNÍ HETEROTOPIC</t>
  </si>
  <si>
    <t>5T1</t>
  </si>
  <si>
    <t>0016547</t>
  </si>
  <si>
    <t>CYMEVENE</t>
  </si>
  <si>
    <t>0093649</t>
  </si>
  <si>
    <t>ACTILYSE</t>
  </si>
  <si>
    <t>0097000</t>
  </si>
  <si>
    <t>METRONIDAZOLE POLPHARMA</t>
  </si>
  <si>
    <t>0151458</t>
  </si>
  <si>
    <t>CEFUROXIM KABI</t>
  </si>
  <si>
    <t>0064835</t>
  </si>
  <si>
    <t>0156835</t>
  </si>
  <si>
    <t>0151460</t>
  </si>
  <si>
    <t>0230686</t>
  </si>
  <si>
    <t>0232677</t>
  </si>
  <si>
    <t>MEROPENEM APTAPHARMA</t>
  </si>
  <si>
    <t>0207636</t>
  </si>
  <si>
    <t>0007964</t>
  </si>
  <si>
    <t>Erytrocyty z aferézy deleukotizované</t>
  </si>
  <si>
    <t>0056298</t>
  </si>
  <si>
    <t>0037272</t>
  </si>
  <si>
    <t>PROTÉZA GORE-TEX CÉVNÍ - PRUŽNÁ BIFURKAČNÍ</t>
  </si>
  <si>
    <t>0037107</t>
  </si>
  <si>
    <t>PROTÉZA GORE-TEX CÉVNÍ - PRUŽNÁ STANDARTNÍ</t>
  </si>
  <si>
    <t>76347</t>
  </si>
  <si>
    <t>REIMPLANTACE URETERU S JEHO MODELACÍ</t>
  </si>
  <si>
    <t>00658</t>
  </si>
  <si>
    <t>OD TYPU 58 - PRO NEMOCNICE TYPU 3, (KATEGORIE 6) -</t>
  </si>
  <si>
    <t>00657</t>
  </si>
  <si>
    <t>OD TYPU 57 - PRO NEMOCNICE TYPU 3, (KATEGORIE 6) -</t>
  </si>
  <si>
    <t>76349</t>
  </si>
  <si>
    <t>NÁHRADA URETERU STŘEVEM - OBOUSTRANNÁ</t>
  </si>
  <si>
    <t>7F6</t>
  </si>
  <si>
    <t>07</t>
  </si>
  <si>
    <t>51901</t>
  </si>
  <si>
    <t>KOMPLEXNÍ TRANSPLANTOLOGICKÉ VYŠETŘENÍ POTENCIONÁL</t>
  </si>
  <si>
    <t>09142</t>
  </si>
  <si>
    <t>POSOUZENÍ ZDRAVOTNÍ ZPŮSOBILOSTI MOŽNÉHO ZEMŘELÉHO</t>
  </si>
  <si>
    <t>51911</t>
  </si>
  <si>
    <t>ORGANIZACE A KOORDINACE ODBĚRU ORGÁNŮ ZEMŘELÉHO DÁ</t>
  </si>
  <si>
    <t>51827</t>
  </si>
  <si>
    <t>MULTIORGÁNOVÝ ODBĚR</t>
  </si>
  <si>
    <t>08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</si>
  <si>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</si>
  <si>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</si>
  <si>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</si>
  <si>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</si>
  <si>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</si>
  <si>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</si>
  <si>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</si>
  <si>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</si>
  <si>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</si>
  <si>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</si>
  <si>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</si>
  <si>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</si>
  <si>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</si>
  <si>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</si>
  <si>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</si>
  <si>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</si>
  <si>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</si>
  <si>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</si>
  <si>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00131</t>
  </si>
  <si>
    <t>A</t>
  </si>
  <si>
    <t xml:space="preserve">DLOUHODOBÁ MECHANICKÁ VENTILACE &gt; 96 HODIN (5-10 DNÍ) S EKONO                                       </t>
  </si>
  <si>
    <t>00132</t>
  </si>
  <si>
    <t>01011</t>
  </si>
  <si>
    <t xml:space="preserve">KRANIOTOMIE BEZ CC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</si>
  <si>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</si>
  <si>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</si>
  <si>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</si>
  <si>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</si>
  <si>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</si>
  <si>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</si>
  <si>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01080</t>
  </si>
  <si>
    <t xml:space="preserve">ENDOVASKULÁRNÍ VÝKONY PŘI JINÝCH ONEMOCNĚNÍCH NERVOVÉHO SYSTÉ                                       </t>
  </si>
  <si>
    <t>01312</t>
  </si>
  <si>
    <t xml:space="preserve">MALIGNÍ ONEMOCNĚNÍ, NĚKTERÉ INFEKCE A DEGENERATIVNÍ PORUCHY N                                       </t>
  </si>
  <si>
    <t>01351</t>
  </si>
  <si>
    <t xml:space="preserve">NESPECIFICKÁ CÉVNÍ MOZKOVÁ PŘÍHODA A PRECEREBRÁLNÍ OKLUZE BEZ                                       </t>
  </si>
  <si>
    <t>03301</t>
  </si>
  <si>
    <t xml:space="preserve">MALIGNÍ ONEMOCNĚNÍ UCHA, NOSU, ÚST A HRDLA BEZ CC                                                   </t>
  </si>
  <si>
    <t>03342</t>
  </si>
  <si>
    <t xml:space="preserve">NEMOCI ZUBŮ A ÚST S CC    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</si>
  <si>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</si>
  <si>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</si>
  <si>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04033</t>
  </si>
  <si>
    <t xml:space="preserve">JINÉ VÝKONY PŘI PORUCHÁCH A ONEMOCNĚNÍCH DÝCHACÍHO SYSTÉMU S                                        </t>
  </si>
  <si>
    <t>05000</t>
  </si>
  <si>
    <t xml:space="preserve">ÚMRTÍ DO 5 DNÍ OD PŘÍJMU PŘI HLAVNÍ DIAGNÓZE OBĚHOVÉHO SYSTÉM                                       </t>
  </si>
  <si>
    <t>05012</t>
  </si>
  <si>
    <t xml:space="preserve">SRDEČNÍ DEFIBRILÁTOR A IMPLANTÁT PRO PODPORU FUNKCE SRDCE S C                                       </t>
  </si>
  <si>
    <t>05042</t>
  </si>
  <si>
    <t xml:space="preserve">VÝKONY NA SRDEČNÍ CHLOPNI BEZ SRDEČNÍ KATETRIZACE S CC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</si>
  <si>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</si>
  <si>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</si>
  <si>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</si>
  <si>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</si>
  <si>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</si>
  <si>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</si>
  <si>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</si>
  <si>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</si>
  <si>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</si>
  <si>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</si>
  <si>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</si>
  <si>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</si>
  <si>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</si>
  <si>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</si>
  <si>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</si>
  <si>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SYSTÉMU, KROMĚ HORNÍCH KONČET                                       </t>
  </si>
  <si>
    <t>05152</t>
  </si>
  <si>
    <t>05153</t>
  </si>
  <si>
    <t>05191</t>
  </si>
  <si>
    <t xml:space="preserve">LIGATURA A STRIPPING CÉV BEZ CC                                                                     </t>
  </si>
  <si>
    <t>05192</t>
  </si>
  <si>
    <t xml:space="preserve">LIGATURA A STRIPPING CÉV S CC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</si>
  <si>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</si>
  <si>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</si>
  <si>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05281</t>
  </si>
  <si>
    <t xml:space="preserve">PERKUTÁNNÍ KORONÁRNÍ ANGIOPLASTIKA, &gt;=3 NEPOTAHOVANÉ STENTY B                                       </t>
  </si>
  <si>
    <t>05361</t>
  </si>
  <si>
    <t xml:space="preserve">HLUBOKÁ ŽILNÍ TROMBÓZA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</si>
  <si>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</si>
  <si>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</si>
  <si>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</si>
  <si>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</si>
  <si>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</si>
  <si>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</si>
  <si>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05461</t>
  </si>
  <si>
    <t xml:space="preserve">SELHÁNÍ, REAKCE A KOMPLIKACE SRDEČNÍHO ČI VASKULÁRNÍHO PŘÍSTR                                       </t>
  </si>
  <si>
    <t>05481</t>
  </si>
  <si>
    <t xml:space="preserve">ENDOVASKULÁRNÍ VÝKONY PRO AKUTNÍ ISCHÉMII V OBLASTI PERIFERNÍ                                       </t>
  </si>
  <si>
    <t>05482</t>
  </si>
  <si>
    <t>05483</t>
  </si>
  <si>
    <t>05491</t>
  </si>
  <si>
    <t xml:space="preserve">ENDOVASKULÁRNÍ VÝKONY PRO KRITICKOU ISCHÉMII V OBLASTI PERIFE                                       </t>
  </si>
  <si>
    <t>05492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</si>
  <si>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</si>
  <si>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</si>
  <si>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</si>
  <si>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</si>
  <si>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</si>
  <si>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</si>
  <si>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06032</t>
  </si>
  <si>
    <t xml:space="preserve">MENŠÍ VÝKONY NA TLUSTÉM A TENKÉM STŘEVU S CC      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</si>
  <si>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</si>
  <si>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</si>
  <si>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</si>
  <si>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06102</t>
  </si>
  <si>
    <t xml:space="preserve">JINÉ VÝKONY PŘI PORUCHÁCH A ONEMOCNĚNÍCH TRÁVICÍHO SYSTÉMU S                                        </t>
  </si>
  <si>
    <t>06301</t>
  </si>
  <si>
    <t xml:space="preserve">MALIGNÍ ONEMOCNĚNÍ TRÁVICÍHO SYSTÉMU BEZ CC                                                         </t>
  </si>
  <si>
    <t>06341</t>
  </si>
  <si>
    <t xml:space="preserve">VASKULÁRNÍ INSUFICIENCE GASTROINTESTINÁLNÍHO SYSTÉMU BEZ CC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</si>
  <si>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</si>
  <si>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</si>
  <si>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</si>
  <si>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</si>
  <si>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</si>
  <si>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</si>
  <si>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07013</t>
  </si>
  <si>
    <t xml:space="preserve">VÝKONY NA PANKREATU, JÁTRECH A SPOJKY S MCC                                                         </t>
  </si>
  <si>
    <t>07323</t>
  </si>
  <si>
    <t xml:space="preserve">PORUCHY PANKREATU, KROMĚ MALIGNÍHO ONEMOCNĚNÍ S MCC                                                 </t>
  </si>
  <si>
    <t xml:space="preserve">JINÉ PORUCHY ŽLUČOVÝCH CEST BEZ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</si>
  <si>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</si>
  <si>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</si>
  <si>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08081</t>
  </si>
  <si>
    <t xml:space="preserve">VÝKONY NA KYČLÍCH A STEHENNÍ KOSTI, KROMĚ REPLANTACE VELKÝCH                                        </t>
  </si>
  <si>
    <t>08083</t>
  </si>
  <si>
    <t>08103</t>
  </si>
  <si>
    <t xml:space="preserve">VÝKONY NA ZÁDECH A KRKU, KROMĚ FÚZE PÁTEŘE S MCC                                                    </t>
  </si>
  <si>
    <t>08111</t>
  </si>
  <si>
    <t xml:space="preserve">VÝKONY NA KOLENU, BÉRCI A HLEZNU, KROMĚ CHODIDLA A ALOPLASTIK                                       </t>
  </si>
  <si>
    <t>08171</t>
  </si>
  <si>
    <t xml:space="preserve">JINÉ VÝKONY PŘI PORUCHÁCH A ONEMOCNĚNÍCH MUSKULOSKELETÁLNÍHO                                        </t>
  </si>
  <si>
    <t>08181</t>
  </si>
  <si>
    <t xml:space="preserve">TOTÁLNÍ ENDOPROTÉZY KOLENA, HLEZNA bez CC                                                           </t>
  </si>
  <si>
    <t>08311</t>
  </si>
  <si>
    <t xml:space="preserve">ZLOMENINA PÁNVE, NEBO DISLOKACE KYČLE BEZ CC                 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</si>
  <si>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</si>
  <si>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</si>
  <si>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</si>
  <si>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</si>
  <si>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</si>
  <si>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</si>
  <si>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</si>
  <si>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</si>
  <si>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08401</t>
  </si>
  <si>
    <t xml:space="preserve">MUSKULOSKELETÁLNÍ PŘÍZNAKY, SYMPTOMY, VÝRONY A MÉNĚ VÝZNAMNÉ                                        </t>
  </si>
  <si>
    <t>09031</t>
  </si>
  <si>
    <t xml:space="preserve">JINÉ VÝKONY PŘI PORUCHÁCH A ONEMOCNĚNÍCH KŮŽE, PODKOŽNÍ TKÁNĚ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</si>
  <si>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</si>
  <si>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</si>
  <si>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</si>
  <si>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</si>
  <si>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</si>
  <si>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</si>
  <si>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</si>
  <si>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</si>
  <si>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10023</t>
  </si>
  <si>
    <t xml:space="preserve">KOŽNÍ ŠTĚP A DEBRIDEMENT RÁNY PŘI ENDOKRINNÍCH, NUTRIČNÍCH A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</si>
  <si>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</si>
  <si>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</si>
  <si>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</si>
  <si>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</si>
  <si>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10053</t>
  </si>
  <si>
    <t xml:space="preserve">VÝKONY NA ŠTÍTNÉ A PŘÍŠTITNÉ ŽLÁZE, THYROGLOSSÁLNÍ VÝKONY S M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</si>
  <si>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</si>
  <si>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</si>
  <si>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</si>
  <si>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</si>
  <si>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</si>
  <si>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</si>
  <si>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</si>
  <si>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11011</t>
  </si>
  <si>
    <t xml:space="preserve">TRANSPLANTACE LEDVIN BEZ CC                                                                         </t>
  </si>
  <si>
    <t>11012</t>
  </si>
  <si>
    <t xml:space="preserve">TRANSPLANTACE LEDVIN S CC                                                                           </t>
  </si>
  <si>
    <t>11013</t>
  </si>
  <si>
    <t xml:space="preserve">TRANSPLANTACE LEDVIN S MCC  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</si>
  <si>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</si>
  <si>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</si>
  <si>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</si>
  <si>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</si>
  <si>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</si>
  <si>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</si>
  <si>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</si>
  <si>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</si>
  <si>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</si>
  <si>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</si>
  <si>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</si>
  <si>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</si>
  <si>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11053</t>
  </si>
  <si>
    <t xml:space="preserve">MENŠÍ VÝKONY NA LEDVINÁCH, MOČOVÝCH CESTÁCH A MOČOVÉM MĚCHÝŘI                                       </t>
  </si>
  <si>
    <t>11081</t>
  </si>
  <si>
    <t xml:space="preserve">JINÉ VÝKONY PŘI PORUCHÁCH A ONEMOCNĚNÍCH LEDVIN A MOČOVÝCH CE                                       </t>
  </si>
  <si>
    <t>11082</t>
  </si>
  <si>
    <t>11083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</si>
  <si>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</si>
  <si>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</si>
  <si>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</si>
  <si>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</si>
  <si>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11341</t>
  </si>
  <si>
    <t xml:space="preserve">MOČOVÉ KAMENY BEZ EXTRAKORPORÁLNÍ LITOTRYPSE BEZ CC                                                 </t>
  </si>
  <si>
    <t>11362</t>
  </si>
  <si>
    <t xml:space="preserve">PŘÍZNAKY A SYMPTOMY NA LEDVINÁCH A MOČOVÝCH CESTÁCH S CC                                            </t>
  </si>
  <si>
    <t>12032</t>
  </si>
  <si>
    <t xml:space="preserve">TRANSURETRÁLNÍ PROSTATEKTOMIE S CC     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</si>
  <si>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</si>
  <si>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</si>
  <si>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</si>
  <si>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17041</t>
  </si>
  <si>
    <t xml:space="preserve">MYELOPROLIFERATIVNÍ PORUCHY A ŠPATNĚ DIFERENCOVANÉ NÁDORY S J                                       </t>
  </si>
  <si>
    <t>17042</t>
  </si>
  <si>
    <t>17311</t>
  </si>
  <si>
    <t xml:space="preserve">LYMFOM A NEAKUTNÍ LEUKÉMIE BEZ CC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</si>
  <si>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</si>
  <si>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</si>
  <si>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</si>
  <si>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</si>
  <si>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</si>
  <si>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</si>
  <si>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</si>
  <si>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</si>
  <si>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</si>
  <si>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</si>
  <si>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</si>
  <si>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</si>
  <si>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</si>
  <si>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</si>
  <si>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</si>
  <si>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</si>
  <si>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</si>
  <si>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</si>
  <si>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</si>
  <si>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</si>
  <si>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</si>
  <si>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</si>
  <si>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</si>
  <si>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</si>
  <si>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</si>
  <si>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</si>
  <si>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</si>
  <si>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</si>
  <si>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</si>
  <si>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</si>
  <si>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</si>
  <si>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89198</t>
  </si>
  <si>
    <t>SKIASKOPIE</t>
  </si>
  <si>
    <t>89169</t>
  </si>
  <si>
    <t>CYSTOURETROGRAFIE</t>
  </si>
  <si>
    <t>407</t>
  </si>
  <si>
    <t>0093626</t>
  </si>
  <si>
    <t>ULTRAVIST 370</t>
  </si>
  <si>
    <t>0002018</t>
  </si>
  <si>
    <t>99mTc-makrosalb inj.</t>
  </si>
  <si>
    <t>0002061</t>
  </si>
  <si>
    <t>99mTc-leukocyty značené HM PAO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</si>
  <si>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</si>
  <si>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</si>
  <si>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</si>
  <si>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</si>
  <si>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</si>
  <si>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</si>
  <si>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</si>
  <si>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</si>
  <si>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</si>
  <si>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</si>
  <si>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</si>
  <si>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</si>
  <si>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47022</t>
  </si>
  <si>
    <t>CÍLENÉ VYŠETŘENÍ LÉKAŘEM SE SPECIALIZOVANOU ZPŮSOB</t>
  </si>
  <si>
    <t>816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</si>
  <si>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</si>
  <si>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</si>
  <si>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</si>
  <si>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</si>
  <si>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</si>
  <si>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</si>
  <si>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</si>
  <si>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</si>
  <si>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</si>
  <si>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</si>
  <si>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</si>
  <si>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</si>
  <si>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</si>
  <si>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</si>
  <si>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</si>
  <si>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</si>
  <si>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</si>
  <si>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</si>
  <si>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</si>
  <si>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</si>
  <si>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</si>
  <si>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</si>
  <si>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</si>
  <si>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</si>
  <si>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</si>
  <si>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</si>
  <si>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</si>
  <si>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</si>
  <si>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</si>
  <si>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</si>
  <si>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</si>
  <si>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</si>
  <si>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</si>
  <si>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</si>
  <si>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</si>
  <si>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</si>
  <si>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</si>
  <si>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</si>
  <si>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</si>
  <si>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</si>
  <si>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</si>
  <si>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</si>
  <si>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</si>
  <si>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</si>
  <si>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</si>
  <si>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</si>
  <si>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</si>
  <si>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</si>
  <si>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</si>
  <si>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</si>
  <si>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</si>
  <si>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</si>
  <si>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</si>
  <si>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</si>
  <si>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</si>
  <si>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</si>
  <si>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</si>
  <si>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</si>
  <si>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</si>
  <si>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</si>
  <si>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</si>
  <si>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</si>
  <si>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</si>
  <si>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</si>
  <si>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</si>
  <si>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</si>
  <si>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</si>
  <si>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</si>
  <si>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</si>
  <si>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</si>
  <si>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</si>
  <si>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</si>
  <si>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</si>
  <si>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</si>
  <si>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</si>
  <si>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</si>
  <si>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</si>
  <si>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</si>
  <si>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</si>
  <si>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</si>
  <si>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</si>
  <si>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</si>
  <si>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</si>
  <si>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96893</t>
  </si>
  <si>
    <t>STATIMOVÉ VYŠETŘENÍ FUNKČNÍ AKTIVITY VON WILLEBRAN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</si>
  <si>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</si>
  <si>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</si>
  <si>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</si>
  <si>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</si>
  <si>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</si>
  <si>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</si>
  <si>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</si>
  <si>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</si>
  <si>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</si>
  <si>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</si>
  <si>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</si>
  <si>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</si>
  <si>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</si>
  <si>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</si>
  <si>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</si>
  <si>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</si>
  <si>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</si>
  <si>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</si>
  <si>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</si>
  <si>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</si>
  <si>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</si>
  <si>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</si>
  <si>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</si>
  <si>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</si>
  <si>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</si>
  <si>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</si>
  <si>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</si>
  <si>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</si>
  <si>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</si>
  <si>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</si>
  <si>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</si>
  <si>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</si>
  <si>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</si>
  <si>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</si>
  <si>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</si>
  <si>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</si>
  <si>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</si>
  <si>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</si>
  <si>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</si>
  <si>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</si>
  <si>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</si>
  <si>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</si>
  <si>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</si>
  <si>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</si>
  <si>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</si>
  <si>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</si>
  <si>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</si>
  <si>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</si>
  <si>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</si>
  <si>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</si>
  <si>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</si>
  <si>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</si>
  <si>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</si>
  <si>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</si>
  <si>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</si>
  <si>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</si>
  <si>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</si>
  <si>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</si>
  <si>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</si>
  <si>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</si>
  <si>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</si>
  <si>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</si>
  <si>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</si>
  <si>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</si>
  <si>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</si>
  <si>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</si>
  <si>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</si>
  <si>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</si>
  <si>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</si>
  <si>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</si>
  <si>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93171</t>
  </si>
  <si>
    <t>PARATHORMON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</si>
  <si>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</si>
  <si>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</si>
  <si>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</si>
  <si>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</si>
  <si>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</si>
  <si>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</si>
  <si>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</si>
  <si>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</si>
  <si>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</si>
  <si>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</si>
  <si>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</si>
  <si>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</si>
  <si>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</si>
  <si>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</si>
  <si>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</si>
  <si>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</si>
  <si>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</si>
  <si>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</si>
  <si>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</si>
  <si>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</si>
  <si>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</si>
  <si>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</si>
  <si>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</si>
  <si>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</si>
  <si>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</si>
  <si>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</si>
  <si>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</si>
  <si>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</si>
  <si>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</si>
  <si>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</si>
  <si>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</si>
  <si>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</si>
  <si>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</si>
  <si>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</si>
  <si>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</si>
  <si>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</si>
  <si>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</si>
  <si>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</si>
  <si>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</si>
  <si>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</si>
  <si>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</si>
  <si>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</si>
  <si>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</si>
  <si>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</si>
  <si>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</si>
  <si>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</si>
  <si>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</si>
  <si>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</si>
  <si>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</si>
  <si>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</si>
  <si>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</si>
  <si>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</si>
  <si>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</si>
  <si>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</si>
  <si>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</si>
  <si>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</si>
  <si>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</si>
  <si>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</si>
  <si>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</si>
  <si>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</si>
  <si>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</si>
  <si>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</si>
  <si>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</si>
  <si>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</si>
  <si>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</si>
  <si>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</si>
  <si>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</si>
  <si>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</si>
  <si>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</si>
  <si>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</si>
  <si>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</si>
  <si>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</si>
  <si>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</si>
  <si>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</si>
  <si>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</si>
  <si>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</si>
  <si>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</si>
  <si>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</si>
  <si>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</si>
  <si>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</si>
  <si>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</si>
  <si>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</si>
  <si>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</si>
  <si>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</si>
  <si>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</si>
  <si>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</si>
  <si>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</si>
  <si>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</si>
  <si>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</si>
  <si>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</si>
  <si>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</si>
  <si>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</si>
  <si>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</si>
  <si>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</si>
  <si>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</si>
  <si>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</si>
  <si>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</si>
  <si>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</si>
  <si>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</si>
  <si>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</si>
  <si>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</si>
  <si>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</si>
  <si>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</si>
  <si>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</si>
  <si>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81123</t>
  </si>
  <si>
    <t>BILIRUBIN KONJUGOVANÝ STATIM</t>
  </si>
  <si>
    <t>81475</t>
  </si>
  <si>
    <t>CHOLINESTERÁZA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</si>
  <si>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</si>
  <si>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</si>
  <si>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</si>
  <si>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</si>
  <si>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</si>
  <si>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</si>
  <si>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</si>
  <si>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</si>
  <si>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</si>
  <si>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</si>
  <si>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</si>
  <si>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</si>
  <si>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</si>
  <si>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</si>
  <si>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</si>
  <si>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</si>
  <si>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</si>
  <si>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</si>
  <si>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81679</t>
  </si>
  <si>
    <t>1,25-DIHYDROXYVITAMIN D (1,25 (OH)2D)</t>
  </si>
  <si>
    <t>93139</t>
  </si>
  <si>
    <t>ADRENOKORTIKOTROPIN (ACTH)</t>
  </si>
  <si>
    <t>81245</t>
  </si>
  <si>
    <t>POČÍTÁNÍ LEUKOCYTŮ A ERYTROCYTŮ V PERITONEÁLNÍM DI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</si>
  <si>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</si>
  <si>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</si>
  <si>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</si>
  <si>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</si>
  <si>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</si>
  <si>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</si>
  <si>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81299</t>
  </si>
  <si>
    <t>STANOVENÍ LIDSKÉHO EPIDIDYMÁLNÍHO PROTEINU 4 (HE4)</t>
  </si>
  <si>
    <t>81733</t>
  </si>
  <si>
    <t>KVANTITATIVNÍ STANOVENÍ KRVE VE STOLICI NA ANALYZÁ</t>
  </si>
  <si>
    <t>81301</t>
  </si>
  <si>
    <t>STANOVENÍ INTERLEUKINU IL6</t>
  </si>
  <si>
    <t>813</t>
  </si>
  <si>
    <t>91197</t>
  </si>
  <si>
    <t>STANOVENÍ CYTOKINU ELISA</t>
  </si>
  <si>
    <t>34</t>
  </si>
  <si>
    <t>0003132</t>
  </si>
  <si>
    <t>GADOVIST</t>
  </si>
  <si>
    <t>0003134</t>
  </si>
  <si>
    <t>0042433</t>
  </si>
  <si>
    <t>0042439</t>
  </si>
  <si>
    <t>0059494</t>
  </si>
  <si>
    <t>LIPIODOL ULTRA-FLUIDE</t>
  </si>
  <si>
    <t>LIPIODOL ULTRA FLUIDE</t>
  </si>
  <si>
    <t>0077019</t>
  </si>
  <si>
    <t>0095607</t>
  </si>
  <si>
    <t>MICROPAQUE</t>
  </si>
  <si>
    <t>0151208</t>
  </si>
  <si>
    <t>0224707</t>
  </si>
  <si>
    <t>ULTRAVIST</t>
  </si>
  <si>
    <t>0224716</t>
  </si>
  <si>
    <t>0224709</t>
  </si>
  <si>
    <t>0207733</t>
  </si>
  <si>
    <t>0207745</t>
  </si>
  <si>
    <t>0224696</t>
  </si>
  <si>
    <t>0034038</t>
  </si>
  <si>
    <t>JEHLA BIOPTICKÁ ASPIRAČNÍ, CHIBA,ECHOTIP</t>
  </si>
  <si>
    <t>0037821</t>
  </si>
  <si>
    <t>VODIČ ANGIOGRAFICKÝ</t>
  </si>
  <si>
    <t>0038462</t>
  </si>
  <si>
    <t>0038471</t>
  </si>
  <si>
    <t>0038483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</si>
  <si>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</si>
  <si>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</si>
  <si>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</si>
  <si>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</si>
  <si>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</si>
  <si>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</si>
  <si>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</si>
  <si>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0048264</t>
  </si>
  <si>
    <t>DRÁT NEUROINTERVENČNÍ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</si>
  <si>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</si>
  <si>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</si>
  <si>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</si>
  <si>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</si>
  <si>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</si>
  <si>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</si>
  <si>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0049926</t>
  </si>
  <si>
    <t>STENT PERIFERNÍ VASKULÁRNÍ; BILIÁRNÍ - ABSOLUTE.03</t>
  </si>
  <si>
    <t>0049983</t>
  </si>
  <si>
    <t>KATETR BALÓNKOVÝ ZELOS</t>
  </si>
  <si>
    <t>0049984</t>
  </si>
  <si>
    <t>0051591</t>
  </si>
  <si>
    <t>0051593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</si>
  <si>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</si>
  <si>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</si>
  <si>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</si>
  <si>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</si>
  <si>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</si>
  <si>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</si>
  <si>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</si>
  <si>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</si>
  <si>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</si>
  <si>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</si>
  <si>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</si>
  <si>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</si>
  <si>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</si>
  <si>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</si>
  <si>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</si>
  <si>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</si>
  <si>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</si>
  <si>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</si>
  <si>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</si>
  <si>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</si>
  <si>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0054419</t>
  </si>
  <si>
    <t>POUZDRO - SUPER SHEATH FEMORÁLNÍ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</si>
  <si>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</si>
  <si>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</si>
  <si>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</si>
  <si>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</si>
  <si>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</si>
  <si>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</si>
  <si>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</si>
  <si>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</si>
  <si>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0056476</t>
  </si>
  <si>
    <t>STENTGRAFT KORONÁRNÍ - GRAFTMASTER RX</t>
  </si>
  <si>
    <t>0056503</t>
  </si>
  <si>
    <t>SPIRÁLA GDC VORTX 3530XX</t>
  </si>
  <si>
    <t>0057298</t>
  </si>
  <si>
    <t>STENT PERIFERNÍ VASKULÁRNÍ - E-LUMINEXX; SAMOEXPAN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</si>
  <si>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</si>
  <si>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</si>
  <si>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</si>
  <si>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</si>
  <si>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</si>
  <si>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</si>
  <si>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</si>
  <si>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</si>
  <si>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</si>
  <si>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</si>
  <si>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</si>
  <si>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</si>
  <si>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</si>
  <si>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</si>
  <si>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</si>
  <si>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0058504</t>
  </si>
  <si>
    <t>STENT KAROTICKÝ - ACCULINK; SAMOEXPANDIBILNÍ; COCR</t>
  </si>
  <si>
    <t>0058692</t>
  </si>
  <si>
    <t>STENTGRAFT AORTÁLNÍ BŘIŠNÍ - ZENITH FLEX - EXTENZE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</si>
  <si>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</si>
  <si>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</si>
  <si>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</si>
  <si>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</si>
  <si>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</si>
  <si>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</si>
  <si>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</si>
  <si>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</si>
  <si>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</si>
  <si>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</si>
  <si>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</si>
  <si>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</si>
  <si>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</si>
  <si>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</si>
  <si>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</si>
  <si>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</si>
  <si>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0094736</t>
  </si>
  <si>
    <t>STENT PERIFERNÍ VASKULÁRNÍ - EPIC; SAMOEXPANDIBILN</t>
  </si>
  <si>
    <t>0141644</t>
  </si>
  <si>
    <t>STENT INTRAKRANIÁLNÍ - SOLITAIRE AB; SAMOEXPANDIBI</t>
  </si>
  <si>
    <t>0141815</t>
  </si>
  <si>
    <t>STENT PERIFERNĺ VASKULÁRNÍ - OMNILINK ELITE ; BALO</t>
  </si>
  <si>
    <t>0193339</t>
  </si>
  <si>
    <t>STENTGRAFT AORTÁLNÍ BŘIŠNÍ - ZENITH - NOHA SPIRÁLN</t>
  </si>
  <si>
    <t>0057776</t>
  </si>
  <si>
    <t>KATETR MICROFERRET, SET</t>
  </si>
  <si>
    <t>0192083</t>
  </si>
  <si>
    <t>OKLUDER AVP - AMPLATZER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</si>
  <si>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</si>
  <si>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</si>
  <si>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</si>
  <si>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</si>
  <si>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</si>
  <si>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</si>
  <si>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0111638</t>
  </si>
  <si>
    <t>STENT PERIFERNÍ VASKUL. - ISTHMUS LOGIC CARBOSTENT</t>
  </si>
  <si>
    <t>0151037</t>
  </si>
  <si>
    <t>EXTRAKTOR PRO FILTR VENAKAVÁLNÍ</t>
  </si>
  <si>
    <t>0059796</t>
  </si>
  <si>
    <t>DRÁT VODÍCÍ ANGIODYN J3 SFC-FS 150-0,35</t>
  </si>
  <si>
    <t>0046127</t>
  </si>
  <si>
    <t>KATETR BALONKOVÝ PTA - ŘEZACÍ - CUTTING</t>
  </si>
  <si>
    <t>0038891</t>
  </si>
  <si>
    <t>STENT PERIFERNÍ VASKULÁRNÍ -PALMAZŮV; BALONEXPANDI</t>
  </si>
  <si>
    <t>0057846</t>
  </si>
  <si>
    <t>TĚLÍSKO EMBOLIZAČNÍ HILAL</t>
  </si>
  <si>
    <t>0054477</t>
  </si>
  <si>
    <t>STENTGRAFT AORTÁLNÍ BŘIŠNÍ - ZENITH AAA AOUNI EMER</t>
  </si>
  <si>
    <t>0054478</t>
  </si>
  <si>
    <t>STENTGRAFT AORTÁLNÍ BŘIŠNÍ - ZENITH FLEX AAA; BIFU</t>
  </si>
  <si>
    <t>0059984</t>
  </si>
  <si>
    <t>MIKROKATETR - NEUROVASKULÁRNÍ - REBAR; APOLLO ONYX</t>
  </si>
  <si>
    <t>0193334</t>
  </si>
  <si>
    <t>STENTGRAFT AORTÁLNÍ BŘIŠNÍ - ZENITH BIFURKOVANÝ PR</t>
  </si>
  <si>
    <t>0151349</t>
  </si>
  <si>
    <t>KATETR PODPŮR.PRO MIKROKAT - SYSTÉM MERCI - MULTIF</t>
  </si>
  <si>
    <t>0048344</t>
  </si>
  <si>
    <t>VODIČ SPIDER RX FX EMBOLIC PROTECTION SPD 030..070</t>
  </si>
  <si>
    <t>0193320</t>
  </si>
  <si>
    <t>VODÍCÍ KATETR CXI</t>
  </si>
  <si>
    <t>0047805</t>
  </si>
  <si>
    <t>SADA AG-JEHLA ANGIOGRAFICKÁ</t>
  </si>
  <si>
    <t>0054370</t>
  </si>
  <si>
    <t>ZAVADĚČ KE KATETRŮM 402604A-402611A</t>
  </si>
  <si>
    <t>0038476</t>
  </si>
  <si>
    <t>0141714</t>
  </si>
  <si>
    <t>0051321</t>
  </si>
  <si>
    <t>KATETR MĚŘÍCÍ ANGIOGRAFICKÝ</t>
  </si>
  <si>
    <t>0059570</t>
  </si>
  <si>
    <t>0059986</t>
  </si>
  <si>
    <t>SYSTÉM BALÓN UZÁVĚROVÝ EQUINOX 104-4011..104-4470</t>
  </si>
  <si>
    <t>0049005</t>
  </si>
  <si>
    <t>KATETR TROMBEKTOMICKÝ - ROTAREX-ANTEGRADNÍ(KATETR,</t>
  </si>
  <si>
    <t>0051173</t>
  </si>
  <si>
    <t>VODIČ - PTA-SPECIÁLNÍ(DILATAČNÍ,REKANALIZAČNÍ)-OUT</t>
  </si>
  <si>
    <t>0152417</t>
  </si>
  <si>
    <t>STENT PERIFERNÍ VASKULÁRNÍ - LIFESTREAM; POTAH PTF</t>
  </si>
  <si>
    <t>0152036</t>
  </si>
  <si>
    <t>KATETR BALONKOVÝ PTA - LEGFLOW OTW/RX; POTAH PACLI</t>
  </si>
  <si>
    <t>0049004</t>
  </si>
  <si>
    <t>KATETR TROMBEKTOMICKÝ - ROTAREX-CROOS OVER(KATETR,</t>
  </si>
  <si>
    <t>0152789</t>
  </si>
  <si>
    <t>STENTGRAFT AORTÁLNÍ JUXTARENÁLNÍ - ZENITH FENESTRA</t>
  </si>
  <si>
    <t>0152790</t>
  </si>
  <si>
    <t>STENTGRAFT AORTÁLNÍ BŘIŠNÍ - ZENITH FENESTRATED; T</t>
  </si>
  <si>
    <t>0038497</t>
  </si>
  <si>
    <t>KATETR ANGIOGRAFICKÝ GLIDECATH</t>
  </si>
  <si>
    <t>0152522</t>
  </si>
  <si>
    <t>STENT PERIFERNÍ VASKULÁRNÍ - RADIX2; BALONEXPANDIB</t>
  </si>
  <si>
    <t>0151925</t>
  </si>
  <si>
    <t>DRÁT VODÍCÍ NEUROVASKULÁRNÍ ASAHI CHIKAI 10 200/30</t>
  </si>
  <si>
    <t>0151924</t>
  </si>
  <si>
    <t>DRÁT VODÍCÍ NEUROVASKULÁRNÍ ASAHI CHIKAI 200/300CM</t>
  </si>
  <si>
    <t>0092453</t>
  </si>
  <si>
    <t>KATETR TROMBEKTOMICKÝ ASPIRAČNÍ- ASPIREX 6F,8F/85,</t>
  </si>
  <si>
    <t>0043993</t>
  </si>
  <si>
    <t>LEPIDLO TKÁŇOVÉ,HISTOACRYL -1050052, 1050060</t>
  </si>
  <si>
    <t>0115223</t>
  </si>
  <si>
    <t>KATETR VODÍCÍ INTRAKRANIÁLNÍ FUBUKI (VČETNĚ DILATÁ</t>
  </si>
  <si>
    <t>0152788</t>
  </si>
  <si>
    <t>STENTGRAFT AORT BŘIŠ - ZENITH UNIVERSAL DISTAL BOD</t>
  </si>
  <si>
    <t>0152787</t>
  </si>
  <si>
    <t>STENTGRAFT THORAKOABDOMINÁLNÍ - ZENITH T-BRANCH (S</t>
  </si>
  <si>
    <t>0152464</t>
  </si>
  <si>
    <t>KATETR BALÓNKOVÝ PTA - SENRI</t>
  </si>
  <si>
    <t>0192117</t>
  </si>
  <si>
    <t xml:space="preserve">KATETR DIAGNOSTICKÝ HYDROFILNÍ 4,5 F,BENTSON 1,2, </t>
  </si>
  <si>
    <t>0047493</t>
  </si>
  <si>
    <t>DRÁT VODÍCÍ THRUWAY,JOURNEY</t>
  </si>
  <si>
    <t>0152385</t>
  </si>
  <si>
    <t>FILTR KAVÁLNÍ PERMANENTNÍ I DOČASNÝ - OPTION ELITE</t>
  </si>
  <si>
    <t>0152791</t>
  </si>
  <si>
    <t>STENTGRAFT AORTÁLNÍ BŘIŠNÍ - ZENITH ALPHA; BIFURKA</t>
  </si>
  <si>
    <t>0152792</t>
  </si>
  <si>
    <t>STENTGRAFT AORTÁLNÍ BŘIŠNÍ - ZENITH ALPHA - SPIRAL</t>
  </si>
  <si>
    <t>0151036</t>
  </si>
  <si>
    <t>KATETR BALÓNKOVÝ PTA - ADVANCE; 4F/80,135CM</t>
  </si>
  <si>
    <t>0038421</t>
  </si>
  <si>
    <t>EXTRAKTOR - KOŠÍK - MEMORY, MEMORY II - 5,7,8F/200</t>
  </si>
  <si>
    <t>0152419</t>
  </si>
  <si>
    <t>KATETR BALÓNKOVÝ PTA - ULTRAVERSE 035</t>
  </si>
  <si>
    <t>0059357</t>
  </si>
  <si>
    <t>KATETR BALÓNKOVÝ PTCA - AVION PLUS RX2</t>
  </si>
  <si>
    <t>0048639</t>
  </si>
  <si>
    <t>ZAVADĚČ UROLOGICKÝ PERKUTÁNNÍ</t>
  </si>
  <si>
    <t>0049253</t>
  </si>
  <si>
    <t>INDEFLÁTOR - ZAŘÍZENÍ INSUFLAČNÍ</t>
  </si>
  <si>
    <t>0051196</t>
  </si>
  <si>
    <t>KATETR BALÓNKOVÝ PTA - ADMIRAL XTREME; OTW</t>
  </si>
  <si>
    <t>0092603</t>
  </si>
  <si>
    <t>KATETR BALÓNKOVÝ PTA - CLEARPAC OMEGA; .035</t>
  </si>
  <si>
    <t>0056396</t>
  </si>
  <si>
    <t>ZAVADĚČ CHECK-FLO III BLUE TYP MULLINS RADIOOPÁKNÍ</t>
  </si>
  <si>
    <t>0056384</t>
  </si>
  <si>
    <t>ZAVADĚČ CHECK-FLO III BLUE VELKÁ CHLOPEŇ J VODIČ</t>
  </si>
  <si>
    <t>0049920</t>
  </si>
  <si>
    <t>KATETR BALÓNKOVÝ PTCA - VOYAGER NC, NC TREK RX/OTW</t>
  </si>
  <si>
    <t>0152785</t>
  </si>
  <si>
    <t>STENTGRAFT AORTÁLNÍ HRUDNÍ - ZENITH TX2 DISSECTION</t>
  </si>
  <si>
    <t>0052316</t>
  </si>
  <si>
    <t>ZAVADĚČ KE KATETRŮM  401623M-923M, 824M</t>
  </si>
  <si>
    <t>0051237</t>
  </si>
  <si>
    <t>KATETR BALÓNKOVÝ PTA - STERLING OTW</t>
  </si>
  <si>
    <t>0048262</t>
  </si>
  <si>
    <t>KATETR BALÓNKOVÝ PTA - ULTRA SOFT</t>
  </si>
  <si>
    <t>0192085</t>
  </si>
  <si>
    <t>STENTGRAFT AORTÁLNÍ BŘIŠNÍ - ZENITH LP - PROX. EXT</t>
  </si>
  <si>
    <t>0092600</t>
  </si>
  <si>
    <t>0047552</t>
  </si>
  <si>
    <t>KATETR DIAGNOSTICKÝ PERFORMA, IMPRESS 4-5F</t>
  </si>
  <si>
    <t>0058849</t>
  </si>
  <si>
    <t>SADA AG - ZAVADĚČ (SHEATH) PRO ZENITH AAA</t>
  </si>
  <si>
    <t>0049201</t>
  </si>
  <si>
    <t>STENT PERIFERNÍ VASKULÁRNÍ - ADVANTA V12;  KRYTÝ S</t>
  </si>
  <si>
    <t>0048669</t>
  </si>
  <si>
    <t>0152545</t>
  </si>
  <si>
    <t>STENT AORTÁLNÍ - VASCUFLEX AORTIC; SAMOEXPANDIBILN</t>
  </si>
  <si>
    <t>0151948</t>
  </si>
  <si>
    <t>0053397</t>
  </si>
  <si>
    <t>DRÁT VODÍCÍ MICRO SORCERER/STEEL</t>
  </si>
  <si>
    <t>0193273</t>
  </si>
  <si>
    <t>KATETR BALÓNKOVÝ PTA - COYOTE ES MR</t>
  </si>
  <si>
    <t>0152139</t>
  </si>
  <si>
    <t>DRÁT VODÍCÍ PERIFERNÍ, KORONÁRNÍ - ACCOAT SELDINGE</t>
  </si>
  <si>
    <t>0049606</t>
  </si>
  <si>
    <t>SADA AG - JEHLA,VODIČ,DILATÁTOR -  VENA-STICK</t>
  </si>
  <si>
    <t>0049252</t>
  </si>
  <si>
    <t>KATETR ASPIRAČNÍ S PŘÍSLUŠENSTVÍM</t>
  </si>
  <si>
    <t>0038498</t>
  </si>
  <si>
    <t>0048347</t>
  </si>
  <si>
    <t>KATETR INFUZNÍ CRAGG MAC NAMMARA</t>
  </si>
  <si>
    <t>0193331</t>
  </si>
  <si>
    <t>STENTGRAFT AORTÁLNÍ BŘIŠNÍ - ZENITH - EXTENZE TĚLA</t>
  </si>
  <si>
    <t>0151576</t>
  </si>
  <si>
    <t>EXTRAKTOR-KATETR SE SMYČKOU-SYSTÉM EN SNARE-STANDA</t>
  </si>
  <si>
    <t>0059341</t>
  </si>
  <si>
    <t>KATETR ANGIOGRAFICKÝ ANGIODYN</t>
  </si>
  <si>
    <t>0152795</t>
  </si>
  <si>
    <t>KATETR VODÍCÍ PTA SPECIÁLNÍ - OUTBACK ELITE; SUBIN</t>
  </si>
  <si>
    <t>0057840</t>
  </si>
  <si>
    <t>TĚLÍSKO EMBOLIZAČNÍ IMWCE</t>
  </si>
  <si>
    <t>0038485</t>
  </si>
  <si>
    <t>KATETR ANGIOGRAFICKÝ</t>
  </si>
  <si>
    <t>0056358</t>
  </si>
  <si>
    <t>0050237</t>
  </si>
  <si>
    <t>DRÁT VODÍCÍ CHOICE PLUS</t>
  </si>
  <si>
    <t>0152990</t>
  </si>
  <si>
    <t>STENTGRAFT PERIFERNÍ VASKULÁRNÍ - BEGRAFT PERIPHER</t>
  </si>
  <si>
    <t>0048349</t>
  </si>
  <si>
    <t>KATETR INFUZNÍ VODIČ PROSTREAM 41271..41278</t>
  </si>
  <si>
    <t>0153044</t>
  </si>
  <si>
    <t>STENTGRAFT PERIF. VASKUL. - COVERA PLUS; KRYTÝ STE</t>
  </si>
  <si>
    <t>0142768</t>
  </si>
  <si>
    <t xml:space="preserve">DRÁT VODÍCÍ PTCA - HI-TORQUE TURNTRAC, ŘIDITELNÝ, </t>
  </si>
  <si>
    <t>0058687</t>
  </si>
  <si>
    <t>TĚLÍSKO EMBOLIZAČNÍ DETACH-11, 18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</si>
  <si>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</si>
  <si>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</si>
  <si>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</si>
  <si>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</si>
  <si>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</si>
  <si>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</si>
  <si>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</si>
  <si>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</si>
  <si>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</si>
  <si>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</si>
  <si>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</si>
  <si>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</si>
  <si>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</si>
  <si>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</si>
  <si>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</si>
  <si>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</si>
  <si>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</si>
  <si>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</si>
  <si>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89333</t>
  </si>
  <si>
    <t>PERKUTÁNNÍ DRENÁŽ ŽLUČOVÝCH CEST (EV. ZAVEDENÍ STE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</si>
  <si>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</si>
  <si>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</si>
  <si>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</si>
  <si>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</si>
  <si>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</si>
  <si>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</si>
  <si>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</si>
  <si>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</si>
  <si>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</si>
  <si>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</si>
  <si>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</si>
  <si>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</si>
  <si>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</si>
  <si>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</si>
  <si>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</si>
  <si>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</si>
  <si>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</si>
  <si>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</si>
  <si>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</si>
  <si>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</si>
  <si>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</si>
  <si>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</si>
  <si>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</si>
  <si>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</si>
  <si>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</si>
  <si>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</si>
  <si>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</si>
  <si>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</si>
  <si>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</si>
  <si>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</si>
  <si>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</si>
  <si>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</si>
  <si>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</si>
  <si>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</si>
  <si>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</si>
  <si>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</si>
  <si>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</si>
  <si>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</si>
  <si>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</si>
  <si>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</si>
  <si>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</si>
  <si>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</si>
  <si>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</si>
  <si>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</si>
  <si>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</si>
  <si>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</si>
  <si>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</si>
  <si>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</si>
  <si>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</si>
  <si>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</si>
  <si>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</si>
  <si>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</si>
  <si>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</si>
  <si>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</si>
  <si>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</si>
  <si>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89421</t>
  </si>
  <si>
    <t>MĚŘENÍ TLAKU PŘI ANGIOGRAFII</t>
  </si>
  <si>
    <t>89362</t>
  </si>
  <si>
    <t>MECHANICKÁ ATEREKTOMIE/TROMBEKTOMIE PERIFERNÍCH CÉ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</si>
  <si>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</si>
  <si>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</si>
  <si>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</si>
  <si>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</si>
  <si>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</si>
  <si>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</si>
  <si>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</si>
  <si>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</si>
  <si>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</si>
  <si>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</si>
  <si>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</si>
  <si>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</si>
  <si>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</si>
  <si>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</si>
  <si>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</si>
  <si>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</si>
  <si>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</si>
  <si>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</si>
  <si>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</si>
  <si>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</si>
  <si>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</si>
  <si>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</si>
  <si>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</si>
  <si>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</si>
  <si>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</si>
  <si>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</si>
  <si>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</si>
  <si>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</si>
  <si>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</si>
  <si>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</si>
  <si>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</si>
  <si>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</si>
  <si>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</si>
  <si>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</si>
  <si>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</si>
  <si>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</si>
  <si>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</si>
  <si>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</si>
  <si>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</si>
  <si>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</si>
  <si>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</si>
  <si>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</si>
  <si>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</si>
  <si>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</si>
  <si>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</si>
  <si>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</si>
  <si>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</si>
  <si>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</si>
  <si>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</si>
  <si>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</si>
  <si>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</si>
  <si>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</si>
  <si>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</si>
  <si>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</si>
  <si>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</si>
  <si>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</si>
  <si>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</si>
  <si>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</si>
  <si>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</si>
  <si>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</si>
  <si>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</si>
  <si>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</si>
  <si>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</si>
  <si>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</si>
  <si>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</si>
  <si>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</si>
  <si>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</si>
  <si>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</si>
  <si>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</si>
  <si>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</si>
  <si>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</si>
  <si>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</si>
  <si>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</si>
  <si>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</si>
  <si>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</si>
  <si>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</si>
  <si>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</si>
  <si>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</si>
  <si>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</si>
  <si>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</si>
  <si>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</si>
  <si>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</si>
  <si>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</si>
  <si>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</si>
  <si>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</si>
  <si>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</si>
  <si>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</si>
  <si>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</si>
  <si>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</si>
  <si>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</si>
  <si>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</si>
  <si>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</si>
  <si>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</si>
  <si>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</si>
  <si>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</si>
  <si>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</si>
  <si>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</si>
  <si>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</si>
  <si>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</si>
  <si>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</si>
  <si>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</si>
  <si>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</si>
  <si>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</si>
  <si>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</si>
  <si>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</si>
  <si>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</si>
  <si>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</si>
  <si>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</si>
  <si>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</si>
  <si>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</si>
  <si>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</si>
  <si>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</si>
  <si>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</si>
  <si>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</si>
  <si>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82027</t>
  </si>
  <si>
    <t>VYŠETŘENÍ ANAEROBNÍ METODOU</t>
  </si>
  <si>
    <t>82041</t>
  </si>
  <si>
    <t>AMPLIFIKACE EXTRAHUMÁNNÍHO GENOMU METODOU POLYMERÁ</t>
  </si>
  <si>
    <t>82057</t>
  </si>
  <si>
    <t>IDENTIFIKACE KMENE ORIENTAČNÍ JEDNODUCHÝM TESTEM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</si>
  <si>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</si>
  <si>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</si>
  <si>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</si>
  <si>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</si>
  <si>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</si>
  <si>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</si>
  <si>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</si>
  <si>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</si>
  <si>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</si>
  <si>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</si>
  <si>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</si>
  <si>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</si>
  <si>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</si>
  <si>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</si>
  <si>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</si>
  <si>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</si>
  <si>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</si>
  <si>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</si>
  <si>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</si>
  <si>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</si>
  <si>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</si>
  <si>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</si>
  <si>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</si>
  <si>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</si>
  <si>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</si>
  <si>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</si>
  <si>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</si>
  <si>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</si>
  <si>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</si>
  <si>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</si>
  <si>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</si>
  <si>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86213</t>
  </si>
  <si>
    <t>URČOVÁNÍ HLA ANTIGENŮ I. TŘÍDY - KOMBINOVANÝ SET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</si>
  <si>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</si>
  <si>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</si>
  <si>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</si>
  <si>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</si>
  <si>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</si>
  <si>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</si>
  <si>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</si>
  <si>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</si>
  <si>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</si>
  <si>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</si>
  <si>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</si>
  <si>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</si>
  <si>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91427</t>
  </si>
  <si>
    <t>IZOLACE MONONUKLEÁRŮ Z PERIFERNÍ KRVE GRADIENTOVOU</t>
  </si>
  <si>
    <t>86123</t>
  </si>
  <si>
    <t>STATIM - CROSS MATCH NEPŘÍBUZNÝCH DÁRCŮ JEDNODUCHÝ</t>
  </si>
  <si>
    <t>91355</t>
  </si>
  <si>
    <t>STANOVENÍ CIK METODOU PEG-IKEM</t>
  </si>
  <si>
    <t>91189</t>
  </si>
  <si>
    <t>STANOVENÍ IgE</t>
  </si>
  <si>
    <t>91115</t>
  </si>
  <si>
    <t>STANOVENÍ IgG3</t>
  </si>
  <si>
    <t>91159</t>
  </si>
  <si>
    <t>STANOVENÍ C3 SLOŽKY KOMPLEMENTU</t>
  </si>
  <si>
    <t>91113</t>
  </si>
  <si>
    <t>STANOVENÍ IgG2</t>
  </si>
  <si>
    <t>86419</t>
  </si>
  <si>
    <t>ZMRAŽOVÁNÍ A UCHOVÁVÁNÍ LYMFOCYTŮ STUPŇOVITĚ</t>
  </si>
  <si>
    <t>86415</t>
  </si>
  <si>
    <t>SCREENING PROTILÁTEK NA PANELU 100 DÁRCŮ POMOCÍ DT</t>
  </si>
  <si>
    <t>91579</t>
  </si>
  <si>
    <t>MOLEKULÁRNĚ GENETICKÁ TYPIZACE JEDNOHO HLA GENU (L</t>
  </si>
  <si>
    <t>91583</t>
  </si>
  <si>
    <t>STANOVENÍ PROTILÁTEK PROTI HLA ANTIGENŮM XMAP TECH</t>
  </si>
  <si>
    <t>44</t>
  </si>
  <si>
    <t>94201</t>
  </si>
  <si>
    <t>(VZP) FLUORESCENČNÍ IN SITU HYBRIDIZACE LIDSKÉ DNA</t>
  </si>
  <si>
    <t>94115</t>
  </si>
  <si>
    <t>IN SITU HYBRIDIZACE LIDSKÉ DNA SE ZNAČENOU SONDOU</t>
  </si>
  <si>
    <t>99791</t>
  </si>
  <si>
    <t>(VZP) AMPLIFIKACE HER2-ISH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</si>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</sst>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71" fillId="0" borderId="154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0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4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1.7431627723889156</c:v>
                </c:pt>
                <c:pt idx="1">
                  <c:v>1.7567918772165851</c:v>
                </c:pt>
                <c:pt idx="2">
                  <c:v>1.5570447480381466</c:v>
                </c:pt>
                <c:pt idx="3">
                  <c:v>1.4229938121862689</c:v>
                </c:pt>
                <c:pt idx="4">
                  <c:v>1.3565094278076388</c:v>
                </c:pt>
                <c:pt idx="5">
                  <c:v>1.5040722332311653</c:v>
                </c:pt>
                <c:pt idx="6">
                  <c:v>1.4171615171810743</c:v>
                </c:pt>
                <c:pt idx="7">
                  <c:v>1.4585356280849471</c:v>
                </c:pt>
                <c:pt idx="8">
                  <c:v>1.4520623613566828</c:v>
                </c:pt>
                <c:pt idx="9">
                  <c:v>1.3493661729718414</c:v>
                </c:pt>
                <c:pt idx="10">
                  <c:v>1.24334884181866</c:v>
                </c:pt>
                <c:pt idx="11">
                  <c:v>1.2088264330480849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0.81600955794504182</c:v>
                </c:pt>
                <c:pt idx="1">
                  <c:v>0.79965055329062318</c:v>
                </c:pt>
                <c:pt idx="2">
                  <c:v>0.81271186440677967</c:v>
                </c:pt>
                <c:pt idx="3">
                  <c:v>0.81761238025055272</c:v>
                </c:pt>
                <c:pt idx="4">
                  <c:v>0.82447901379512767</c:v>
                </c:pt>
                <c:pt idx="5">
                  <c:v>0.82185491276400369</c:v>
                </c:pt>
                <c:pt idx="6">
                  <c:v>0.80734307145677064</c:v>
                </c:pt>
                <c:pt idx="7">
                  <c:v>0.81311306143520912</c:v>
                </c:pt>
                <c:pt idx="8">
                  <c:v>0.82388014065127657</c:v>
                </c:pt>
                <c:pt idx="9">
                  <c:v>0.82304526748971196</c:v>
                </c:pt>
                <c:pt idx="10">
                  <c:v>0.84669626534343168</c:v>
                </c:pt>
                <c:pt idx="11">
                  <c:v>0.84661402249341944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87" totalsRowShown="0">
  <autoFilter ref="C3:S18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2023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3458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3459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3500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4137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4170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4177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4321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4323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5181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5397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6311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3CFCF617-2F3D-406E-BAF2-760BDC97F91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68575.726649999997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3715.6265999999996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0.96004707584344873</v>
      </c>
      <c r="E8" s="285">
        <f t="shared" si="0"/>
        <v>1.0667189731593874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0.25582990397805211</v>
      </c>
      <c r="E9" s="285">
        <f>IF(C9=0,0,D9/C9)</f>
        <v>0.85276634659350703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0.64527002272549761</v>
      </c>
      <c r="E11" s="285">
        <f t="shared" si="0"/>
        <v>1.0754500378758294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0.95739675275721192</v>
      </c>
      <c r="E12" s="285">
        <f t="shared" si="0"/>
        <v>1.1967459409465149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8243.7279199999994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49133.356039999999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100389.31898</v>
      </c>
      <c r="D18" s="303">
        <f ca="1">IF(ISERROR(VLOOKUP("Výnosy celkem",INDIRECT("HI!$A:$G"),5,0)),0,VLOOKUP("Výnosy celkem",INDIRECT("HI!$A:$G"),5,0))</f>
        <v>82896.150980000006</v>
      </c>
      <c r="E18" s="304">
        <f t="shared" ref="E18:E31" ca="1" si="1">IF(C18=0,0,D18/C18)</f>
        <v>0.82574672108807656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2377.8789800000004</v>
      </c>
      <c r="D19" s="284">
        <f ca="1">IF(ISERROR(VLOOKUP("Ambulance *",INDIRECT("HI!$A:$G"),5,0)),0,VLOOKUP("Ambulance *",INDIRECT("HI!$A:$G"),5,0))</f>
        <v>2173.9209800000003</v>
      </c>
      <c r="E19" s="285">
        <f t="shared" ca="1" si="1"/>
        <v>0.914226921674542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0.91422692167454211</v>
      </c>
      <c r="E20" s="285">
        <f t="shared" si="1"/>
        <v>0.91422692167454211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0.91422692167454223</v>
      </c>
      <c r="E21" s="285">
        <f t="shared" si="1"/>
        <v>0.91422692167454223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0.87163757423650523</v>
      </c>
      <c r="E23" s="285">
        <f t="shared" si="1"/>
        <v>1.0254559696900061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98011.44</v>
      </c>
      <c r="D24" s="284">
        <f ca="1">IF(ISERROR(VLOOKUP("Hospitalizace *",INDIRECT("HI!$A:$G"),5,0)),0,VLOOKUP("Hospitalizace *",INDIRECT("HI!$A:$G"),5,0))</f>
        <v>80722.23000000001</v>
      </c>
      <c r="E24" s="285">
        <f ca="1">IF(C24=0,0,D24/C24)</f>
        <v>0.82360008178637112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0.82360008178637112</v>
      </c>
      <c r="E25" s="285">
        <f t="shared" si="1"/>
        <v>0.82360008178637112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0.82712034048633876</v>
      </c>
      <c r="E26" s="285">
        <f t="shared" si="1"/>
        <v>0.82712034048633876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0.25</v>
      </c>
      <c r="E27" s="285">
        <f t="shared" si="1"/>
        <v>0.25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0.78291139240506324</v>
      </c>
      <c r="E29" s="285">
        <f t="shared" si="1"/>
        <v>0.82411725516322454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0.84661402249341944</v>
      </c>
      <c r="E30" s="285">
        <f t="shared" si="1"/>
        <v>0.84661402249341944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0.59720016357274219</v>
      </c>
      <c r="D31" s="289">
        <f>IF(ISERROR(VLOOKUP("Celkem:",'ZV Vyžád.'!$A:$M,7,0)),"",VLOOKUP("Celkem:",'ZV Vyžád.'!$A:$M,7,0))</f>
        <v>0.80627033893218902</v>
      </c>
      <c r="E31" s="285">
        <f t="shared" si="1"/>
        <v>1.3500839217938041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EB3303B-ED48-450E-BC04-1677E112158C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3795.9199200000007</v>
      </c>
      <c r="C5" s="33">
        <v>3949.5082200000002</v>
      </c>
      <c r="D5" s="12"/>
      <c r="E5" s="226">
        <v>3715.6265999999996</v>
      </c>
      <c r="F5" s="32">
        <v>0</v>
      </c>
      <c r="G5" s="225">
        <f>E5-F5</f>
        <v>3715.6265999999996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8000.9891900000002</v>
      </c>
      <c r="C6" s="35">
        <v>7796.401789999999</v>
      </c>
      <c r="D6" s="12"/>
      <c r="E6" s="227">
        <v>8243.7279199999994</v>
      </c>
      <c r="F6" s="34">
        <v>0</v>
      </c>
      <c r="G6" s="228">
        <f>E6-F6</f>
        <v>8243.7279199999994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40201.844799999999</v>
      </c>
      <c r="C7" s="35">
        <v>42197.655899999998</v>
      </c>
      <c r="D7" s="12"/>
      <c r="E7" s="227">
        <v>49133.356039999999</v>
      </c>
      <c r="F7" s="34">
        <v>0</v>
      </c>
      <c r="G7" s="228">
        <f>E7-F7</f>
        <v>49133.356039999999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6507.9435500000036</v>
      </c>
      <c r="C8" s="37">
        <v>7036.0113900000224</v>
      </c>
      <c r="D8" s="12"/>
      <c r="E8" s="229">
        <v>7483.0160899999992</v>
      </c>
      <c r="F8" s="36">
        <v>0</v>
      </c>
      <c r="G8" s="230">
        <f>E8-F8</f>
        <v>7483.0160899999992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58506.697460000003</v>
      </c>
      <c r="C9" s="39">
        <v>60979.577300000019</v>
      </c>
      <c r="D9" s="12"/>
      <c r="E9" s="3">
        <v>68575.726649999997</v>
      </c>
      <c r="F9" s="38">
        <v>0</v>
      </c>
      <c r="G9" s="38">
        <f>E9-F9</f>
        <v>68575.726649999997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2408.0356000000006</v>
      </c>
      <c r="C11" s="33">
        <f>IF(ISERROR(VLOOKUP("Celkem:",'ZV Vykáz.-A'!A:H,5,0)),0,VLOOKUP("Celkem:",'ZV Vykáz.-A'!A:H,5,0)/1000)</f>
        <v>2377.8789800000004</v>
      </c>
      <c r="D11" s="12"/>
      <c r="E11" s="226">
        <f>IF(ISERROR(VLOOKUP("Celkem:",'ZV Vykáz.-A'!A:H,8,0)),0,VLOOKUP("Celkem:",'ZV Vykáz.-A'!A:H,8,0)/1000)</f>
        <v>2173.9209800000003</v>
      </c>
      <c r="F11" s="32">
        <f>C11</f>
        <v>2377.8789800000004</v>
      </c>
      <c r="G11" s="225">
        <f>E11-F11</f>
        <v>-203.95800000000008</v>
      </c>
      <c r="H11" s="231">
        <f>IF(F11&lt;0.00000001,"",E11/F11)</f>
        <v>0.914226921674542</v>
      </c>
      <c r="I11" s="225">
        <f>E11-B11</f>
        <v>-234.11462000000029</v>
      </c>
      <c r="J11" s="231">
        <f>IF(B11&lt;0.00000001,"",E11/B11)</f>
        <v>0.90277775793680115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104005.47</v>
      </c>
      <c r="C12" s="37">
        <f>IF(ISERROR(VLOOKUP("Celkem",CaseMix!A:D,3,0)),0,VLOOKUP("Celkem",CaseMix!A:D,3,0)*30)</f>
        <v>98011.44</v>
      </c>
      <c r="D12" s="12"/>
      <c r="E12" s="229">
        <f>IF(ISERROR(VLOOKUP("Celkem",CaseMix!A:D,4,0)),0,VLOOKUP("Celkem",CaseMix!A:D,4,0)*30)</f>
        <v>80722.23000000001</v>
      </c>
      <c r="F12" s="36">
        <f>C12</f>
        <v>98011.44</v>
      </c>
      <c r="G12" s="230">
        <f>E12-F12</f>
        <v>-17289.209999999992</v>
      </c>
      <c r="H12" s="233">
        <f>IF(F12&lt;0.00000001,"",E12/F12)</f>
        <v>0.82360008178637112</v>
      </c>
      <c r="I12" s="230">
        <f>E12-B12</f>
        <v>-23283.239999999991</v>
      </c>
      <c r="J12" s="233">
        <f>IF(B12&lt;0.00000001,"",E12/B12)</f>
        <v>0.77613446677371878</v>
      </c>
    </row>
    <row r="13" spans="1:10" ht="14.45" customHeight="1" thickBot="1" x14ac:dyDescent="0.25">
      <c r="A13" s="4" t="s">
        <v>100</v>
      </c>
      <c r="B13" s="9">
        <f>SUM(B11:B12)</f>
        <v>106413.5056</v>
      </c>
      <c r="C13" s="41">
        <f>SUM(C11:C12)</f>
        <v>100389.31898</v>
      </c>
      <c r="D13" s="12"/>
      <c r="E13" s="9">
        <f>SUM(E11:E12)</f>
        <v>82896.150980000006</v>
      </c>
      <c r="F13" s="40">
        <f>SUM(F11:F12)</f>
        <v>100389.31898</v>
      </c>
      <c r="G13" s="40">
        <f>E13-F13</f>
        <v>-17493.167999999991</v>
      </c>
      <c r="H13" s="235">
        <f>IF(F13&lt;0.00000001,"",E13/F13)</f>
        <v>0.82574672108807656</v>
      </c>
      <c r="I13" s="40">
        <f>SUM(I11:I12)</f>
        <v>-23517.354619999991</v>
      </c>
      <c r="J13" s="235">
        <f>IF(B13&lt;0.00000001,"",E13/B13)</f>
        <v>0.77900028302422553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1.8188260527395694</v>
      </c>
      <c r="C15" s="43">
        <f>IF(C9=0,"",C13/C9)</f>
        <v>1.64627771173481</v>
      </c>
      <c r="D15" s="12"/>
      <c r="E15" s="10">
        <f>IF(E9=0,"",E13/E9)</f>
        <v>1.2088264321731399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814B35A3-32B4-4BC4-AF00-E21DEFF73CB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1.7431627723889156</v>
      </c>
      <c r="C4" s="323">
        <f t="shared" ref="C4:M4" si="0">(C10+C8)/C6</f>
        <v>1.7567918772165851</v>
      </c>
      <c r="D4" s="323">
        <f t="shared" si="0"/>
        <v>1.5570447480381466</v>
      </c>
      <c r="E4" s="323">
        <f t="shared" si="0"/>
        <v>1.4229938121862689</v>
      </c>
      <c r="F4" s="323">
        <f t="shared" si="0"/>
        <v>1.3565094278076388</v>
      </c>
      <c r="G4" s="323">
        <f t="shared" si="0"/>
        <v>1.5040722332311653</v>
      </c>
      <c r="H4" s="323">
        <f t="shared" si="0"/>
        <v>1.4171615171810743</v>
      </c>
      <c r="I4" s="323">
        <f t="shared" si="0"/>
        <v>1.4585356280849471</v>
      </c>
      <c r="J4" s="323">
        <f t="shared" si="0"/>
        <v>1.4520623613566828</v>
      </c>
      <c r="K4" s="323">
        <f t="shared" si="0"/>
        <v>1.3493661729718414</v>
      </c>
      <c r="L4" s="323">
        <f t="shared" si="0"/>
        <v>1.24334884181866</v>
      </c>
      <c r="M4" s="323">
        <f t="shared" si="0"/>
        <v>1.2088264330480849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4698.1707100000003</v>
      </c>
      <c r="C5" s="323">
        <f>IF(ISERROR(VLOOKUP($A5,'Man Tab'!$A:$Q,COLUMN()+2,0)),0,VLOOKUP($A5,'Man Tab'!$A:$Q,COLUMN()+2,0))</f>
        <v>4776.9714999999997</v>
      </c>
      <c r="D5" s="323">
        <f>IF(ISERROR(VLOOKUP($A5,'Man Tab'!$A:$Q,COLUMN()+2,0)),0,VLOOKUP($A5,'Man Tab'!$A:$Q,COLUMN()+2,0))</f>
        <v>5430.0886700000001</v>
      </c>
      <c r="E5" s="323">
        <f>IF(ISERROR(VLOOKUP($A5,'Man Tab'!$A:$Q,COLUMN()+2,0)),0,VLOOKUP($A5,'Man Tab'!$A:$Q,COLUMN()+2,0))</f>
        <v>3832.7281200000002</v>
      </c>
      <c r="F5" s="323">
        <f>IF(ISERROR(VLOOKUP($A5,'Man Tab'!$A:$Q,COLUMN()+2,0)),0,VLOOKUP($A5,'Man Tab'!$A:$Q,COLUMN()+2,0))</f>
        <v>5247.8363899999995</v>
      </c>
      <c r="G5" s="323">
        <f>IF(ISERROR(VLOOKUP($A5,'Man Tab'!$A:$Q,COLUMN()+2,0)),0,VLOOKUP($A5,'Man Tab'!$A:$Q,COLUMN()+2,0))</f>
        <v>4630.7973700000002</v>
      </c>
      <c r="H5" s="323">
        <f>IF(ISERROR(VLOOKUP($A5,'Man Tab'!$A:$Q,COLUMN()+2,0)),0,VLOOKUP($A5,'Man Tab'!$A:$Q,COLUMN()+2,0))</f>
        <v>6667.1046900000001</v>
      </c>
      <c r="I5" s="323">
        <f>IF(ISERROR(VLOOKUP($A5,'Man Tab'!$A:$Q,COLUMN()+2,0)),0,VLOOKUP($A5,'Man Tab'!$A:$Q,COLUMN()+2,0))</f>
        <v>4606.9815499999995</v>
      </c>
      <c r="J5" s="323">
        <f>IF(ISERROR(VLOOKUP($A5,'Man Tab'!$A:$Q,COLUMN()+2,0)),0,VLOOKUP($A5,'Man Tab'!$A:$Q,COLUMN()+2,0))</f>
        <v>5600.2036699999999</v>
      </c>
      <c r="K5" s="323">
        <f>IF(ISERROR(VLOOKUP($A5,'Man Tab'!$A:$Q,COLUMN()+2,0)),0,VLOOKUP($A5,'Man Tab'!$A:$Q,COLUMN()+2,0))</f>
        <v>9083.1374700000015</v>
      </c>
      <c r="L5" s="323">
        <f>IF(ISERROR(VLOOKUP($A5,'Man Tab'!$A:$Q,COLUMN()+2,0)),0,VLOOKUP($A5,'Man Tab'!$A:$Q,COLUMN()+2,0))</f>
        <v>7158.8407100000004</v>
      </c>
      <c r="M5" s="323">
        <f>IF(ISERROR(VLOOKUP($A5,'Man Tab'!$A:$Q,COLUMN()+2,0)),0,VLOOKUP($A5,'Man Tab'!$A:$Q,COLUMN()+2,0))</f>
        <v>6842.8657999999996</v>
      </c>
    </row>
    <row r="6" spans="1:13" ht="14.45" customHeight="1" x14ac:dyDescent="0.2">
      <c r="A6" s="324" t="s">
        <v>97</v>
      </c>
      <c r="B6" s="325">
        <f>B5</f>
        <v>4698.1707100000003</v>
      </c>
      <c r="C6" s="325">
        <f t="shared" ref="C6:M6" si="1">C5+B6</f>
        <v>9475.14221</v>
      </c>
      <c r="D6" s="325">
        <f t="shared" si="1"/>
        <v>14905.230879999999</v>
      </c>
      <c r="E6" s="325">
        <f t="shared" si="1"/>
        <v>18737.958999999999</v>
      </c>
      <c r="F6" s="325">
        <f t="shared" si="1"/>
        <v>23985.795389999999</v>
      </c>
      <c r="G6" s="325">
        <f t="shared" si="1"/>
        <v>28616.59276</v>
      </c>
      <c r="H6" s="325">
        <f t="shared" si="1"/>
        <v>35283.69745</v>
      </c>
      <c r="I6" s="325">
        <f t="shared" si="1"/>
        <v>39890.678999999996</v>
      </c>
      <c r="J6" s="325">
        <f t="shared" si="1"/>
        <v>45490.882669999999</v>
      </c>
      <c r="K6" s="325">
        <f t="shared" si="1"/>
        <v>54574.020140000001</v>
      </c>
      <c r="L6" s="325">
        <f t="shared" si="1"/>
        <v>61732.860849999997</v>
      </c>
      <c r="M6" s="325">
        <f t="shared" si="1"/>
        <v>68575.726649999997</v>
      </c>
    </row>
    <row r="7" spans="1:13" ht="14.45" customHeight="1" x14ac:dyDescent="0.2">
      <c r="A7" s="324" t="s">
        <v>125</v>
      </c>
      <c r="B7" s="324">
        <v>264.84800000000001</v>
      </c>
      <c r="C7" s="324">
        <v>539.23800000000006</v>
      </c>
      <c r="D7" s="324">
        <v>753.43600000000004</v>
      </c>
      <c r="E7" s="324">
        <v>865.58500000000004</v>
      </c>
      <c r="F7" s="324">
        <v>1053.9490000000001</v>
      </c>
      <c r="G7" s="324">
        <v>1395.9190000000001</v>
      </c>
      <c r="H7" s="324">
        <v>1621.7550000000001</v>
      </c>
      <c r="I7" s="324">
        <v>1888.192</v>
      </c>
      <c r="J7" s="324">
        <v>2142.0050000000001</v>
      </c>
      <c r="K7" s="324">
        <v>2388.2570000000001</v>
      </c>
      <c r="L7" s="324">
        <v>2486.0520000000001</v>
      </c>
      <c r="M7" s="324">
        <v>2690.741</v>
      </c>
    </row>
    <row r="8" spans="1:13" ht="14.45" customHeight="1" x14ac:dyDescent="0.2">
      <c r="A8" s="324" t="s">
        <v>98</v>
      </c>
      <c r="B8" s="325">
        <f>B7*30</f>
        <v>7945.4400000000005</v>
      </c>
      <c r="C8" s="325">
        <f t="shared" ref="C8:M8" si="2">C7*30</f>
        <v>16177.140000000001</v>
      </c>
      <c r="D8" s="325">
        <f t="shared" si="2"/>
        <v>22603.08</v>
      </c>
      <c r="E8" s="325">
        <f t="shared" si="2"/>
        <v>25967.550000000003</v>
      </c>
      <c r="F8" s="325">
        <f t="shared" si="2"/>
        <v>31618.47</v>
      </c>
      <c r="G8" s="325">
        <f t="shared" si="2"/>
        <v>41877.57</v>
      </c>
      <c r="H8" s="325">
        <f t="shared" si="2"/>
        <v>48652.65</v>
      </c>
      <c r="I8" s="325">
        <f t="shared" si="2"/>
        <v>56645.760000000002</v>
      </c>
      <c r="J8" s="325">
        <f t="shared" si="2"/>
        <v>64260.15</v>
      </c>
      <c r="K8" s="325">
        <f t="shared" si="2"/>
        <v>71647.710000000006</v>
      </c>
      <c r="L8" s="325">
        <f t="shared" si="2"/>
        <v>74581.56</v>
      </c>
      <c r="M8" s="325">
        <f t="shared" si="2"/>
        <v>80722.23</v>
      </c>
    </row>
    <row r="9" spans="1:13" ht="14.45" customHeight="1" x14ac:dyDescent="0.2">
      <c r="A9" s="324" t="s">
        <v>126</v>
      </c>
      <c r="B9" s="324">
        <v>244236.28</v>
      </c>
      <c r="C9" s="324">
        <v>224476.58999999997</v>
      </c>
      <c r="D9" s="324">
        <v>136318.59</v>
      </c>
      <c r="E9" s="324">
        <v>91418.25</v>
      </c>
      <c r="F9" s="324">
        <v>222037.87000000005</v>
      </c>
      <c r="G9" s="324">
        <v>245365</v>
      </c>
      <c r="H9" s="324">
        <v>186195.63</v>
      </c>
      <c r="I9" s="324">
        <v>186168.34000000003</v>
      </c>
      <c r="J9" s="324">
        <v>259231.96000000002</v>
      </c>
      <c r="K9" s="324">
        <v>197178.19</v>
      </c>
      <c r="L9" s="324">
        <v>181294.34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244.23627999999999</v>
      </c>
      <c r="C10" s="325">
        <f t="shared" ref="C10:M10" si="3">C9/1000+B10</f>
        <v>468.71286999999995</v>
      </c>
      <c r="D10" s="325">
        <f t="shared" si="3"/>
        <v>605.03145999999992</v>
      </c>
      <c r="E10" s="325">
        <f t="shared" si="3"/>
        <v>696.44970999999987</v>
      </c>
      <c r="F10" s="325">
        <f t="shared" si="3"/>
        <v>918.48757999999998</v>
      </c>
      <c r="G10" s="325">
        <f t="shared" si="3"/>
        <v>1163.85258</v>
      </c>
      <c r="H10" s="325">
        <f t="shared" si="3"/>
        <v>1350.0482099999999</v>
      </c>
      <c r="I10" s="325">
        <f t="shared" si="3"/>
        <v>1536.2165499999999</v>
      </c>
      <c r="J10" s="325">
        <f t="shared" si="3"/>
        <v>1795.4485099999999</v>
      </c>
      <c r="K10" s="325">
        <f t="shared" si="3"/>
        <v>1992.6267</v>
      </c>
      <c r="L10" s="325">
        <f t="shared" si="3"/>
        <v>2173.9210400000002</v>
      </c>
      <c r="M10" s="325">
        <f t="shared" si="3"/>
        <v>2173.9210400000002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AA49BB4B-EB8A-4D43-A11F-A1C14A4D88F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4090.0000000999999</v>
      </c>
      <c r="C7" s="56">
        <v>340.83333334166667</v>
      </c>
      <c r="D7" s="56">
        <v>211.68735999999998</v>
      </c>
      <c r="E7" s="56">
        <v>206.32028</v>
      </c>
      <c r="F7" s="56">
        <v>301.67874999999998</v>
      </c>
      <c r="G7" s="56">
        <v>90.245639999999995</v>
      </c>
      <c r="H7" s="56">
        <v>242.68079999999998</v>
      </c>
      <c r="I7" s="56">
        <v>353.98763000000002</v>
      </c>
      <c r="J7" s="56">
        <v>227.58473999999998</v>
      </c>
      <c r="K7" s="56">
        <v>414.80752000000001</v>
      </c>
      <c r="L7" s="56">
        <v>431.57716999999997</v>
      </c>
      <c r="M7" s="56">
        <v>375.12756999999999</v>
      </c>
      <c r="N7" s="56">
        <v>198.80874</v>
      </c>
      <c r="O7" s="56">
        <v>661.12040000000002</v>
      </c>
      <c r="P7" s="57">
        <v>3715.6266000000005</v>
      </c>
      <c r="Q7" s="185">
        <v>0.90846616134698144</v>
      </c>
    </row>
    <row r="8" spans="1:17" ht="14.45" customHeight="1" x14ac:dyDescent="0.2">
      <c r="A8" s="19" t="s">
        <v>36</v>
      </c>
      <c r="B8" s="55">
        <v>1243.8373101</v>
      </c>
      <c r="C8" s="56">
        <v>103.653109175</v>
      </c>
      <c r="D8" s="56">
        <v>78.915000000000006</v>
      </c>
      <c r="E8" s="56">
        <v>86.49</v>
      </c>
      <c r="F8" s="56">
        <v>93.99</v>
      </c>
      <c r="G8" s="56">
        <v>40.130000000000003</v>
      </c>
      <c r="H8" s="56">
        <v>55.02</v>
      </c>
      <c r="I8" s="56">
        <v>53.78</v>
      </c>
      <c r="J8" s="56">
        <v>34.93</v>
      </c>
      <c r="K8" s="56">
        <v>87.51</v>
      </c>
      <c r="L8" s="56">
        <v>160.59</v>
      </c>
      <c r="M8" s="56">
        <v>90.02</v>
      </c>
      <c r="N8" s="56">
        <v>22.82</v>
      </c>
      <c r="O8" s="56">
        <v>39.58</v>
      </c>
      <c r="P8" s="57">
        <v>843.77500000000009</v>
      </c>
      <c r="Q8" s="185">
        <v>0.67836443974506899</v>
      </c>
    </row>
    <row r="9" spans="1:17" ht="14.45" customHeight="1" x14ac:dyDescent="0.2">
      <c r="A9" s="19" t="s">
        <v>37</v>
      </c>
      <c r="B9" s="55">
        <v>7807.0000000999999</v>
      </c>
      <c r="C9" s="56">
        <v>650.58333334166662</v>
      </c>
      <c r="D9" s="56">
        <v>554.75470999999993</v>
      </c>
      <c r="E9" s="56">
        <v>604.24311</v>
      </c>
      <c r="F9" s="56">
        <v>1247.37608</v>
      </c>
      <c r="G9" s="56">
        <v>127.47341</v>
      </c>
      <c r="H9" s="56">
        <v>1033.0760600000001</v>
      </c>
      <c r="I9" s="56">
        <v>419.90906999999999</v>
      </c>
      <c r="J9" s="56">
        <v>522.32518000000005</v>
      </c>
      <c r="K9" s="56">
        <v>152.41448</v>
      </c>
      <c r="L9" s="56">
        <v>1061.97883</v>
      </c>
      <c r="M9" s="56">
        <v>868.63582999999994</v>
      </c>
      <c r="N9" s="56">
        <v>1034.9627800000001</v>
      </c>
      <c r="O9" s="56">
        <v>616.57838000000004</v>
      </c>
      <c r="P9" s="57">
        <v>8243.7279200000012</v>
      </c>
      <c r="Q9" s="185">
        <v>1.0559405558978363</v>
      </c>
    </row>
    <row r="10" spans="1:17" ht="14.45" customHeight="1" x14ac:dyDescent="0.2">
      <c r="A10" s="19" t="s">
        <v>38</v>
      </c>
      <c r="B10" s="55">
        <v>496.76554090000002</v>
      </c>
      <c r="C10" s="56">
        <v>41.397128408333337</v>
      </c>
      <c r="D10" s="56">
        <v>42.242160000000005</v>
      </c>
      <c r="E10" s="56">
        <v>36.319379999999995</v>
      </c>
      <c r="F10" s="56">
        <v>30.677009999999999</v>
      </c>
      <c r="G10" s="56">
        <v>22.37049</v>
      </c>
      <c r="H10" s="56">
        <v>43.773319999999998</v>
      </c>
      <c r="I10" s="56">
        <v>50.308019999999999</v>
      </c>
      <c r="J10" s="56">
        <v>34.803050000000006</v>
      </c>
      <c r="K10" s="56">
        <v>42.800539999999998</v>
      </c>
      <c r="L10" s="56">
        <v>48.903529999999996</v>
      </c>
      <c r="M10" s="56">
        <v>49.342269999999999</v>
      </c>
      <c r="N10" s="56">
        <v>24.479650000000003</v>
      </c>
      <c r="O10" s="56">
        <v>35.88655</v>
      </c>
      <c r="P10" s="57">
        <v>461.90596999999997</v>
      </c>
      <c r="Q10" s="185">
        <v>0.92982691424843145</v>
      </c>
    </row>
    <row r="11" spans="1:17" ht="14.45" customHeight="1" x14ac:dyDescent="0.2">
      <c r="A11" s="19" t="s">
        <v>39</v>
      </c>
      <c r="B11" s="55">
        <v>299.51407919999997</v>
      </c>
      <c r="C11" s="56">
        <v>24.959506599999997</v>
      </c>
      <c r="D11" s="56">
        <v>19.76135</v>
      </c>
      <c r="E11" s="56">
        <v>13.10215</v>
      </c>
      <c r="F11" s="56">
        <v>35.179269999999995</v>
      </c>
      <c r="G11" s="56">
        <v>19.16581</v>
      </c>
      <c r="H11" s="56">
        <v>25.56588</v>
      </c>
      <c r="I11" s="56">
        <v>46.09319</v>
      </c>
      <c r="J11" s="56">
        <v>22.667020000000001</v>
      </c>
      <c r="K11" s="56">
        <v>22.668800000000001</v>
      </c>
      <c r="L11" s="56">
        <v>21.732830000000003</v>
      </c>
      <c r="M11" s="56">
        <v>43.089400000000005</v>
      </c>
      <c r="N11" s="56">
        <v>49.625109999999999</v>
      </c>
      <c r="O11" s="56">
        <v>42.875709999999998</v>
      </c>
      <c r="P11" s="57">
        <v>361.52652</v>
      </c>
      <c r="Q11" s="185">
        <v>1.2070434917972299</v>
      </c>
    </row>
    <row r="12" spans="1:17" ht="14.45" customHeight="1" x14ac:dyDescent="0.2">
      <c r="A12" s="19" t="s">
        <v>40</v>
      </c>
      <c r="B12" s="55">
        <v>114.41503489999999</v>
      </c>
      <c r="C12" s="56">
        <v>9.5345862416666662</v>
      </c>
      <c r="D12" s="56">
        <v>10.133149999999999</v>
      </c>
      <c r="E12" s="56">
        <v>0</v>
      </c>
      <c r="F12" s="56">
        <v>1.80321</v>
      </c>
      <c r="G12" s="56">
        <v>1.16797</v>
      </c>
      <c r="H12" s="56">
        <v>3.5000000000000003E-2</v>
      </c>
      <c r="I12" s="56">
        <v>14.41855</v>
      </c>
      <c r="J12" s="56">
        <v>7.9031199999999995</v>
      </c>
      <c r="K12" s="56">
        <v>0.57649000000000006</v>
      </c>
      <c r="L12" s="56">
        <v>0.23799999999999999</v>
      </c>
      <c r="M12" s="56">
        <v>1.1228800000000001</v>
      </c>
      <c r="N12" s="56">
        <v>2.1779999999999999</v>
      </c>
      <c r="O12" s="56">
        <v>0.73220000000000007</v>
      </c>
      <c r="P12" s="57">
        <v>40.308569999999996</v>
      </c>
      <c r="Q12" s="185">
        <v>0.3523013390262052</v>
      </c>
    </row>
    <row r="13" spans="1:17" ht="14.45" customHeight="1" x14ac:dyDescent="0.2">
      <c r="A13" s="19" t="s">
        <v>41</v>
      </c>
      <c r="B13" s="55">
        <v>32.999999600000002</v>
      </c>
      <c r="C13" s="56">
        <v>2.749999966666667</v>
      </c>
      <c r="D13" s="56">
        <v>3.8424699999999996</v>
      </c>
      <c r="E13" s="56">
        <v>0.87763999999999998</v>
      </c>
      <c r="F13" s="56">
        <v>8.1456099999999996</v>
      </c>
      <c r="G13" s="56">
        <v>54.714829999999999</v>
      </c>
      <c r="H13" s="56">
        <v>17.665330000000001</v>
      </c>
      <c r="I13" s="56">
        <v>15.799770000000001</v>
      </c>
      <c r="J13" s="56">
        <v>27.541220000000003</v>
      </c>
      <c r="K13" s="56">
        <v>0.37269999999999998</v>
      </c>
      <c r="L13" s="56">
        <v>26.401109999999999</v>
      </c>
      <c r="M13" s="56">
        <v>156.20076</v>
      </c>
      <c r="N13" s="56">
        <v>135.09091000000001</v>
      </c>
      <c r="O13" s="56">
        <v>26.798729999999999</v>
      </c>
      <c r="P13" s="57">
        <v>473.45107999999999</v>
      </c>
      <c r="Q13" s="185">
        <v>14.347002598145485</v>
      </c>
    </row>
    <row r="14" spans="1:17" ht="14.45" customHeight="1" x14ac:dyDescent="0.2">
      <c r="A14" s="19" t="s">
        <v>42</v>
      </c>
      <c r="B14" s="55">
        <v>1343.0834546999999</v>
      </c>
      <c r="C14" s="56">
        <v>111.92362122499999</v>
      </c>
      <c r="D14" s="56">
        <v>141.91499999999999</v>
      </c>
      <c r="E14" s="56">
        <v>113.73399999999999</v>
      </c>
      <c r="F14" s="56">
        <v>115.04600000000001</v>
      </c>
      <c r="G14" s="56">
        <v>73.235950000000003</v>
      </c>
      <c r="H14" s="56">
        <v>98.513000000000005</v>
      </c>
      <c r="I14" s="56">
        <v>92.661000000000001</v>
      </c>
      <c r="J14" s="56">
        <v>96.17</v>
      </c>
      <c r="K14" s="56">
        <v>96.245000000000005</v>
      </c>
      <c r="L14" s="56">
        <v>95.084000000000003</v>
      </c>
      <c r="M14" s="56">
        <v>109.663</v>
      </c>
      <c r="N14" s="56">
        <v>117.474</v>
      </c>
      <c r="O14" s="56">
        <v>119.52200000000001</v>
      </c>
      <c r="P14" s="57">
        <v>1269.2629499999998</v>
      </c>
      <c r="Q14" s="185">
        <v>0.94503654673008453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2899.7415739000003</v>
      </c>
      <c r="C17" s="56">
        <v>241.64513115833336</v>
      </c>
      <c r="D17" s="56">
        <v>17.348089999999999</v>
      </c>
      <c r="E17" s="56">
        <v>19.068249999999999</v>
      </c>
      <c r="F17" s="56">
        <v>6.2218299999999997</v>
      </c>
      <c r="G17" s="56">
        <v>22.095400000000001</v>
      </c>
      <c r="H17" s="56">
        <v>11.584940000000001</v>
      </c>
      <c r="I17" s="56">
        <v>24.12416</v>
      </c>
      <c r="J17" s="56">
        <v>120.87322999999999</v>
      </c>
      <c r="K17" s="56">
        <v>49.438540000000003</v>
      </c>
      <c r="L17" s="56">
        <v>5.9260299999999999</v>
      </c>
      <c r="M17" s="56">
        <v>6.9476199999999997</v>
      </c>
      <c r="N17" s="56">
        <v>2.5772399999999998</v>
      </c>
      <c r="O17" s="56">
        <v>160.58248999999998</v>
      </c>
      <c r="P17" s="57">
        <v>446.78782000000001</v>
      </c>
      <c r="Q17" s="185">
        <v>0.15407849582923136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3.3809999999999998</v>
      </c>
      <c r="F18" s="56">
        <v>0.41499999999999998</v>
      </c>
      <c r="G18" s="56">
        <v>0</v>
      </c>
      <c r="H18" s="56">
        <v>0</v>
      </c>
      <c r="I18" s="56">
        <v>1.077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4.8729999999999993</v>
      </c>
      <c r="Q18" s="185" t="s">
        <v>329</v>
      </c>
    </row>
    <row r="19" spans="1:17" ht="14.45" customHeight="1" x14ac:dyDescent="0.2">
      <c r="A19" s="19" t="s">
        <v>47</v>
      </c>
      <c r="B19" s="55">
        <v>1961.7967716999999</v>
      </c>
      <c r="C19" s="56">
        <v>163.48306430833333</v>
      </c>
      <c r="D19" s="56">
        <v>179.66476999999998</v>
      </c>
      <c r="E19" s="56">
        <v>140.72451000000001</v>
      </c>
      <c r="F19" s="56">
        <v>163.38571999999999</v>
      </c>
      <c r="G19" s="56">
        <v>130.48338999999999</v>
      </c>
      <c r="H19" s="56">
        <v>169.30889000000002</v>
      </c>
      <c r="I19" s="56">
        <v>161.86870999999999</v>
      </c>
      <c r="J19" s="56">
        <v>208.95095999999998</v>
      </c>
      <c r="K19" s="56">
        <v>251.22360999999998</v>
      </c>
      <c r="L19" s="56">
        <v>176.52082000000001</v>
      </c>
      <c r="M19" s="56">
        <v>169.14913000000001</v>
      </c>
      <c r="N19" s="56">
        <v>189.77076</v>
      </c>
      <c r="O19" s="56">
        <v>200.85282000000001</v>
      </c>
      <c r="P19" s="57">
        <v>2141.90409</v>
      </c>
      <c r="Q19" s="185">
        <v>1.0918073272920761</v>
      </c>
    </row>
    <row r="20" spans="1:17" ht="14.45" customHeight="1" x14ac:dyDescent="0.2">
      <c r="A20" s="19" t="s">
        <v>48</v>
      </c>
      <c r="B20" s="55">
        <v>46575.756064000001</v>
      </c>
      <c r="C20" s="56">
        <v>3881.3130053333334</v>
      </c>
      <c r="D20" s="56">
        <v>3327.7395299999998</v>
      </c>
      <c r="E20" s="56">
        <v>3440.90031</v>
      </c>
      <c r="F20" s="56">
        <v>3301.3048199999998</v>
      </c>
      <c r="G20" s="56">
        <v>3146.2423199999998</v>
      </c>
      <c r="H20" s="56">
        <v>3441.6957900000002</v>
      </c>
      <c r="I20" s="56">
        <v>3272.7293</v>
      </c>
      <c r="J20" s="56">
        <v>5243.3030199999994</v>
      </c>
      <c r="K20" s="56">
        <v>3373.9208599999997</v>
      </c>
      <c r="L20" s="56">
        <v>3427.1844700000001</v>
      </c>
      <c r="M20" s="56">
        <v>7080.0296100000005</v>
      </c>
      <c r="N20" s="56">
        <v>5259.4472500000002</v>
      </c>
      <c r="O20" s="56">
        <v>4818.8587600000001</v>
      </c>
      <c r="P20" s="57">
        <v>49133.356039999999</v>
      </c>
      <c r="Q20" s="185">
        <v>1.0549126883197684</v>
      </c>
    </row>
    <row r="21" spans="1:17" ht="14.45" customHeight="1" x14ac:dyDescent="0.2">
      <c r="A21" s="20" t="s">
        <v>49</v>
      </c>
      <c r="B21" s="55">
        <v>1248.0035586000001</v>
      </c>
      <c r="C21" s="56">
        <v>104.00029655000002</v>
      </c>
      <c r="D21" s="56">
        <v>109.24311999999999</v>
      </c>
      <c r="E21" s="56">
        <v>109.24311999999999</v>
      </c>
      <c r="F21" s="56">
        <v>109.24311999999999</v>
      </c>
      <c r="G21" s="56">
        <v>105.40291000000001</v>
      </c>
      <c r="H21" s="56">
        <v>108.91738000000001</v>
      </c>
      <c r="I21" s="56">
        <v>108.91597</v>
      </c>
      <c r="J21" s="56">
        <v>108.89264999999999</v>
      </c>
      <c r="K21" s="56">
        <v>108.88865</v>
      </c>
      <c r="L21" s="56">
        <v>109.64715</v>
      </c>
      <c r="M21" s="56">
        <v>116.65589999999999</v>
      </c>
      <c r="N21" s="56">
        <v>117.06877</v>
      </c>
      <c r="O21" s="56">
        <v>117.22742</v>
      </c>
      <c r="P21" s="57">
        <v>1329.3461600000001</v>
      </c>
      <c r="Q21" s="185">
        <v>1.0651781806545884</v>
      </c>
    </row>
    <row r="22" spans="1:17" ht="14.45" customHeight="1" x14ac:dyDescent="0.2">
      <c r="A22" s="19" t="s">
        <v>50</v>
      </c>
      <c r="B22" s="55">
        <v>10.495414199999999</v>
      </c>
      <c r="C22" s="56">
        <v>0.87461784999999992</v>
      </c>
      <c r="D22" s="56">
        <v>0</v>
      </c>
      <c r="E22" s="56">
        <v>0</v>
      </c>
      <c r="F22" s="56">
        <v>15.29585</v>
      </c>
      <c r="G22" s="56">
        <v>0</v>
      </c>
      <c r="H22" s="56">
        <v>0</v>
      </c>
      <c r="I22" s="56">
        <v>15.125</v>
      </c>
      <c r="J22" s="56">
        <v>10.999000000000001</v>
      </c>
      <c r="K22" s="56">
        <v>6.0378999999999996</v>
      </c>
      <c r="L22" s="56">
        <v>34.228480000000005</v>
      </c>
      <c r="M22" s="56">
        <v>17.000499999999999</v>
      </c>
      <c r="N22" s="56">
        <v>4.5374999999999996</v>
      </c>
      <c r="O22" s="56">
        <v>0</v>
      </c>
      <c r="P22" s="57">
        <v>103.22423000000001</v>
      </c>
      <c r="Q22" s="185">
        <v>9.835174489826235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37.759936799993739</v>
      </c>
      <c r="C24" s="56">
        <v>3.1466613999994784</v>
      </c>
      <c r="D24" s="56">
        <v>0.92399999999997817</v>
      </c>
      <c r="E24" s="56">
        <v>2.5677499999992506</v>
      </c>
      <c r="F24" s="56">
        <v>0.32639999999992142</v>
      </c>
      <c r="G24" s="56">
        <v>0</v>
      </c>
      <c r="H24" s="56">
        <v>0</v>
      </c>
      <c r="I24" s="56">
        <v>0</v>
      </c>
      <c r="J24" s="56">
        <v>0.16150000000197906</v>
      </c>
      <c r="K24" s="56">
        <v>7.6459999999315187E-2</v>
      </c>
      <c r="L24" s="56">
        <v>0.19124999999985448</v>
      </c>
      <c r="M24" s="56">
        <v>0.15300000000206637</v>
      </c>
      <c r="N24" s="56">
        <v>0</v>
      </c>
      <c r="O24" s="56">
        <v>2.2503399999995963</v>
      </c>
      <c r="P24" s="57">
        <v>6.6507000000019616</v>
      </c>
      <c r="Q24" s="185">
        <v>0.17613112106699988</v>
      </c>
    </row>
    <row r="25" spans="1:17" ht="14.45" customHeight="1" x14ac:dyDescent="0.2">
      <c r="A25" s="21" t="s">
        <v>53</v>
      </c>
      <c r="B25" s="58">
        <v>68161.168738799999</v>
      </c>
      <c r="C25" s="59">
        <v>5680.0973948999999</v>
      </c>
      <c r="D25" s="59">
        <v>4698.1707100000003</v>
      </c>
      <c r="E25" s="59">
        <v>4776.9714999999997</v>
      </c>
      <c r="F25" s="59">
        <v>5430.0886700000001</v>
      </c>
      <c r="G25" s="59">
        <v>3832.7281200000002</v>
      </c>
      <c r="H25" s="59">
        <v>5247.8363899999995</v>
      </c>
      <c r="I25" s="59">
        <v>4630.7973700000002</v>
      </c>
      <c r="J25" s="59">
        <v>6667.1046900000001</v>
      </c>
      <c r="K25" s="59">
        <v>4606.9815499999995</v>
      </c>
      <c r="L25" s="59">
        <v>5600.2036699999999</v>
      </c>
      <c r="M25" s="59">
        <v>9083.1374700000015</v>
      </c>
      <c r="N25" s="59">
        <v>7158.8407100000004</v>
      </c>
      <c r="O25" s="59">
        <v>6842.8657999999996</v>
      </c>
      <c r="P25" s="60">
        <v>68575.726649999997</v>
      </c>
      <c r="Q25" s="186">
        <v>1.00608202469046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595.31256000000008</v>
      </c>
      <c r="E26" s="56">
        <v>441.94165999999996</v>
      </c>
      <c r="F26" s="56">
        <v>490.10427000000004</v>
      </c>
      <c r="G26" s="56">
        <v>506.64671999999996</v>
      </c>
      <c r="H26" s="56">
        <v>422.37877000000003</v>
      </c>
      <c r="I26" s="56">
        <v>650.73552000000007</v>
      </c>
      <c r="J26" s="56">
        <v>554.33956000000001</v>
      </c>
      <c r="K26" s="56">
        <v>619.89668999999992</v>
      </c>
      <c r="L26" s="56">
        <v>627.95560999999998</v>
      </c>
      <c r="M26" s="56">
        <v>677.39657999999997</v>
      </c>
      <c r="N26" s="56">
        <v>635.53645999999992</v>
      </c>
      <c r="O26" s="56">
        <v>989.30781000000002</v>
      </c>
      <c r="P26" s="57">
        <v>7211.5522099999998</v>
      </c>
      <c r="Q26" s="185" t="s">
        <v>329</v>
      </c>
    </row>
    <row r="27" spans="1:17" ht="14.45" customHeight="1" x14ac:dyDescent="0.2">
      <c r="A27" s="22" t="s">
        <v>55</v>
      </c>
      <c r="B27" s="58">
        <v>68161.168738799999</v>
      </c>
      <c r="C27" s="59">
        <v>5680.0973948999999</v>
      </c>
      <c r="D27" s="59">
        <v>5293.4832700000006</v>
      </c>
      <c r="E27" s="59">
        <v>5218.9131600000001</v>
      </c>
      <c r="F27" s="59">
        <v>5920.1929399999999</v>
      </c>
      <c r="G27" s="59">
        <v>4339.3748400000004</v>
      </c>
      <c r="H27" s="59">
        <v>5670.2151599999997</v>
      </c>
      <c r="I27" s="59">
        <v>5281.5328900000004</v>
      </c>
      <c r="J27" s="59">
        <v>7221.4442500000005</v>
      </c>
      <c r="K27" s="59">
        <v>5226.8782399999991</v>
      </c>
      <c r="L27" s="59">
        <v>6228.1592799999999</v>
      </c>
      <c r="M27" s="59">
        <v>9760.534050000002</v>
      </c>
      <c r="N27" s="59">
        <v>7794.3771700000007</v>
      </c>
      <c r="O27" s="59">
        <v>7832.1736099999998</v>
      </c>
      <c r="P27" s="60">
        <v>75787.278860000006</v>
      </c>
      <c r="Q27" s="186">
        <v>1.1118834999796434</v>
      </c>
    </row>
    <row r="28" spans="1:17" ht="14.45" customHeight="1" x14ac:dyDescent="0.2">
      <c r="A28" s="20" t="s">
        <v>56</v>
      </c>
      <c r="B28" s="55">
        <v>125.96581639999999</v>
      </c>
      <c r="C28" s="56">
        <v>10.497151366666666</v>
      </c>
      <c r="D28" s="56">
        <v>19.155999999999999</v>
      </c>
      <c r="E28" s="56">
        <v>10.57212</v>
      </c>
      <c r="F28" s="56">
        <v>1.6</v>
      </c>
      <c r="G28" s="56">
        <v>0</v>
      </c>
      <c r="H28" s="56">
        <v>10.94384</v>
      </c>
      <c r="I28" s="56">
        <v>44.425059999999995</v>
      </c>
      <c r="J28" s="56">
        <v>5.6</v>
      </c>
      <c r="K28" s="56">
        <v>2.4</v>
      </c>
      <c r="L28" s="56">
        <v>12.8</v>
      </c>
      <c r="M28" s="56">
        <v>2.4</v>
      </c>
      <c r="N28" s="56">
        <v>0.14216999999999999</v>
      </c>
      <c r="O28" s="56">
        <v>11.2</v>
      </c>
      <c r="P28" s="57">
        <v>121.23918999999999</v>
      </c>
      <c r="Q28" s="185">
        <v>0.96247691210930775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7536277F-3994-4443-A9B9-C0012B280CE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-13814.238304</v>
      </c>
      <c r="C6" s="707">
        <v>-20728.416799999999</v>
      </c>
      <c r="D6" s="707">
        <v>-6914.1784959999986</v>
      </c>
      <c r="E6" s="708">
        <v>1.5005110194166806</v>
      </c>
      <c r="F6" s="706">
        <v>-68016.042972700001</v>
      </c>
      <c r="G6" s="707">
        <v>-68016.042972700001</v>
      </c>
      <c r="H6" s="707">
        <v>-3450.3037100000001</v>
      </c>
      <c r="I6" s="707">
        <v>-22250.271850000001</v>
      </c>
      <c r="J6" s="707">
        <v>45765.771122699996</v>
      </c>
      <c r="K6" s="709">
        <v>0.32713270101482855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57142.697328999806</v>
      </c>
      <c r="C7" s="707">
        <v>60979.577299999903</v>
      </c>
      <c r="D7" s="707">
        <v>3836.8799710000967</v>
      </c>
      <c r="E7" s="708">
        <v>1.0671455872814195</v>
      </c>
      <c r="F7" s="706">
        <v>68161.168738799999</v>
      </c>
      <c r="G7" s="707">
        <v>68161.168738799999</v>
      </c>
      <c r="H7" s="707">
        <v>6842.8657999999996</v>
      </c>
      <c r="I7" s="707">
        <v>68575.726650000011</v>
      </c>
      <c r="J7" s="707">
        <v>414.55791120001231</v>
      </c>
      <c r="K7" s="709">
        <v>1.0060820246904603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15682.277382999999</v>
      </c>
      <c r="C8" s="707">
        <v>15317.038630000001</v>
      </c>
      <c r="D8" s="707">
        <v>-365.23875299999781</v>
      </c>
      <c r="E8" s="708">
        <v>0.97671009483635796</v>
      </c>
      <c r="F8" s="706">
        <v>15427.615419600001</v>
      </c>
      <c r="G8" s="707">
        <v>15427.615419600001</v>
      </c>
      <c r="H8" s="707">
        <v>1543.09431</v>
      </c>
      <c r="I8" s="707">
        <v>15410.50891</v>
      </c>
      <c r="J8" s="707">
        <v>-17.106509600000209</v>
      </c>
      <c r="K8" s="709">
        <v>0.99889117604148547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14315.219057</v>
      </c>
      <c r="C9" s="707">
        <v>13919.515630000002</v>
      </c>
      <c r="D9" s="707">
        <v>-395.70342699999856</v>
      </c>
      <c r="E9" s="708">
        <v>0.97235785038116451</v>
      </c>
      <c r="F9" s="706">
        <v>14084.531964899999</v>
      </c>
      <c r="G9" s="707">
        <v>14084.531964900001</v>
      </c>
      <c r="H9" s="707">
        <v>1423.57231</v>
      </c>
      <c r="I9" s="707">
        <v>14141.24596</v>
      </c>
      <c r="J9" s="707">
        <v>56.713995099999011</v>
      </c>
      <c r="K9" s="709">
        <v>1.0040266865268463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4.1999999999999996E-4</v>
      </c>
      <c r="D10" s="707">
        <v>4.1999999999999996E-4</v>
      </c>
      <c r="E10" s="708">
        <v>0</v>
      </c>
      <c r="F10" s="706">
        <v>0</v>
      </c>
      <c r="G10" s="707">
        <v>0</v>
      </c>
      <c r="H10" s="707">
        <v>3.4000000000000002E-4</v>
      </c>
      <c r="I10" s="707">
        <v>2.9999999999999997E-4</v>
      </c>
      <c r="J10" s="707">
        <v>2.9999999999999997E-4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4.1999999999999996E-4</v>
      </c>
      <c r="D11" s="707">
        <v>4.1999999999999996E-4</v>
      </c>
      <c r="E11" s="708">
        <v>0</v>
      </c>
      <c r="F11" s="706">
        <v>0</v>
      </c>
      <c r="G11" s="707">
        <v>0</v>
      </c>
      <c r="H11" s="707">
        <v>3.4000000000000002E-4</v>
      </c>
      <c r="I11" s="707">
        <v>2.9999999999999997E-4</v>
      </c>
      <c r="J11" s="707">
        <v>2.9999999999999997E-4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4173.9621860000007</v>
      </c>
      <c r="C12" s="707">
        <v>3949.5082200000002</v>
      </c>
      <c r="D12" s="707">
        <v>-224.45396600000049</v>
      </c>
      <c r="E12" s="708">
        <v>0.94622520377571995</v>
      </c>
      <c r="F12" s="706">
        <v>4090.0000000999999</v>
      </c>
      <c r="G12" s="707">
        <v>4090.0000000999999</v>
      </c>
      <c r="H12" s="707">
        <v>661.12040000000002</v>
      </c>
      <c r="I12" s="707">
        <v>3715.6266000000001</v>
      </c>
      <c r="J12" s="707">
        <v>-374.3734000999998</v>
      </c>
      <c r="K12" s="709">
        <v>0.90846616134698133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3323.962391</v>
      </c>
      <c r="C13" s="707">
        <v>3284.4908</v>
      </c>
      <c r="D13" s="707">
        <v>-39.471590999999989</v>
      </c>
      <c r="E13" s="708">
        <v>0.98812513910901223</v>
      </c>
      <c r="F13" s="706">
        <v>3249.9999999000001</v>
      </c>
      <c r="G13" s="707">
        <v>3249.9999999000001</v>
      </c>
      <c r="H13" s="707">
        <v>524.72158999999999</v>
      </c>
      <c r="I13" s="707">
        <v>3047.6150400000001</v>
      </c>
      <c r="J13" s="707">
        <v>-202.38495990000001</v>
      </c>
      <c r="K13" s="709">
        <v>0.93772770464423782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155</v>
      </c>
      <c r="C14" s="707">
        <v>154.4495</v>
      </c>
      <c r="D14" s="707">
        <v>-0.55049999999999955</v>
      </c>
      <c r="E14" s="708">
        <v>0.99644838709677419</v>
      </c>
      <c r="F14" s="706">
        <v>170.00000009999999</v>
      </c>
      <c r="G14" s="707">
        <v>170.00000009999999</v>
      </c>
      <c r="H14" s="707">
        <v>26.874890000000001</v>
      </c>
      <c r="I14" s="707">
        <v>121.44911</v>
      </c>
      <c r="J14" s="707">
        <v>-48.55089009999999</v>
      </c>
      <c r="K14" s="709">
        <v>0.71440652899152557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15</v>
      </c>
      <c r="C15" s="707">
        <v>14.956329999999999</v>
      </c>
      <c r="D15" s="707">
        <v>-4.3670000000000542E-2</v>
      </c>
      <c r="E15" s="708">
        <v>0.99708866666666662</v>
      </c>
      <c r="F15" s="706">
        <v>14.999999900000001</v>
      </c>
      <c r="G15" s="707">
        <v>14.999999899999999</v>
      </c>
      <c r="H15" s="707">
        <v>1.6795599999999999</v>
      </c>
      <c r="I15" s="707">
        <v>14.987500000000001</v>
      </c>
      <c r="J15" s="707">
        <v>-1.2499899999998121E-2</v>
      </c>
      <c r="K15" s="709">
        <v>0.99916667332777787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100</v>
      </c>
      <c r="C16" s="707">
        <v>36.08408</v>
      </c>
      <c r="D16" s="707">
        <v>-63.91592</v>
      </c>
      <c r="E16" s="708">
        <v>0.36084080000000002</v>
      </c>
      <c r="F16" s="706">
        <v>85</v>
      </c>
      <c r="G16" s="707">
        <v>85</v>
      </c>
      <c r="H16" s="707">
        <v>0</v>
      </c>
      <c r="I16" s="707">
        <v>53.542809999999996</v>
      </c>
      <c r="J16" s="707">
        <v>-31.457190000000004</v>
      </c>
      <c r="K16" s="709">
        <v>0.62991541176470578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100.000001</v>
      </c>
      <c r="C17" s="707">
        <v>106.98893</v>
      </c>
      <c r="D17" s="707">
        <v>6.9889289999999988</v>
      </c>
      <c r="E17" s="708">
        <v>1.0698892893011072</v>
      </c>
      <c r="F17" s="706">
        <v>100.00000019999999</v>
      </c>
      <c r="G17" s="707">
        <v>100.00000019999999</v>
      </c>
      <c r="H17" s="707">
        <v>9.7262599999999999</v>
      </c>
      <c r="I17" s="707">
        <v>108.22110000000001</v>
      </c>
      <c r="J17" s="707">
        <v>8.2210998000000188</v>
      </c>
      <c r="K17" s="709">
        <v>1.0822109978355783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9.9997959999999999</v>
      </c>
      <c r="C18" s="707">
        <v>0</v>
      </c>
      <c r="D18" s="707">
        <v>-9.9997959999999999</v>
      </c>
      <c r="E18" s="708">
        <v>0</v>
      </c>
      <c r="F18" s="706">
        <v>0</v>
      </c>
      <c r="G18" s="707">
        <v>0</v>
      </c>
      <c r="H18" s="707">
        <v>0</v>
      </c>
      <c r="I18" s="707">
        <v>0.91298999999999997</v>
      </c>
      <c r="J18" s="707">
        <v>0.91298999999999997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59.999997999999998</v>
      </c>
      <c r="C19" s="707">
        <v>44.028959999999998</v>
      </c>
      <c r="D19" s="707">
        <v>-15.971038</v>
      </c>
      <c r="E19" s="708">
        <v>0.73381602446053418</v>
      </c>
      <c r="F19" s="706">
        <v>60</v>
      </c>
      <c r="G19" s="707">
        <v>60</v>
      </c>
      <c r="H19" s="707">
        <v>29.233979999999999</v>
      </c>
      <c r="I19" s="707">
        <v>29.233979999999999</v>
      </c>
      <c r="J19" s="707">
        <v>-30.766020000000001</v>
      </c>
      <c r="K19" s="709">
        <v>0.48723299999999997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139.999999</v>
      </c>
      <c r="C20" s="707">
        <v>123.01394999999999</v>
      </c>
      <c r="D20" s="707">
        <v>-16.986049000000008</v>
      </c>
      <c r="E20" s="708">
        <v>0.87867107770479336</v>
      </c>
      <c r="F20" s="706">
        <v>140</v>
      </c>
      <c r="G20" s="707">
        <v>140</v>
      </c>
      <c r="H20" s="707">
        <v>27.435029999999998</v>
      </c>
      <c r="I20" s="707">
        <v>181.2355</v>
      </c>
      <c r="J20" s="707">
        <v>41.235500000000002</v>
      </c>
      <c r="K20" s="709">
        <v>1.2945392857142857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10.000001000000001</v>
      </c>
      <c r="C21" s="707">
        <v>8.5863199999999988</v>
      </c>
      <c r="D21" s="707">
        <v>-1.4136810000000022</v>
      </c>
      <c r="E21" s="708">
        <v>0.85863191413680839</v>
      </c>
      <c r="F21" s="706">
        <v>10.000000099999999</v>
      </c>
      <c r="G21" s="707">
        <v>10.000000099999999</v>
      </c>
      <c r="H21" s="707">
        <v>0</v>
      </c>
      <c r="I21" s="707">
        <v>1.4101900000000001</v>
      </c>
      <c r="J21" s="707">
        <v>-8.5898100999999993</v>
      </c>
      <c r="K21" s="709">
        <v>0.14101899858981004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260</v>
      </c>
      <c r="C22" s="707">
        <v>176.90935000000002</v>
      </c>
      <c r="D22" s="707">
        <v>-83.090649999999982</v>
      </c>
      <c r="E22" s="708">
        <v>0.680420576923077</v>
      </c>
      <c r="F22" s="706">
        <v>259.99999989999998</v>
      </c>
      <c r="G22" s="707">
        <v>259.99999989999998</v>
      </c>
      <c r="H22" s="707">
        <v>41.449089999999998</v>
      </c>
      <c r="I22" s="707">
        <v>157.01838000000001</v>
      </c>
      <c r="J22" s="707">
        <v>-102.98161989999997</v>
      </c>
      <c r="K22" s="709">
        <v>0.60391684638612197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1484.5290319999999</v>
      </c>
      <c r="C23" s="707">
        <v>1180.21</v>
      </c>
      <c r="D23" s="707">
        <v>-304.31903199999988</v>
      </c>
      <c r="E23" s="708">
        <v>0.79500634515041269</v>
      </c>
      <c r="F23" s="706">
        <v>1243.8373101</v>
      </c>
      <c r="G23" s="707">
        <v>1243.8373101</v>
      </c>
      <c r="H23" s="707">
        <v>39.58</v>
      </c>
      <c r="I23" s="707">
        <v>843.77499999999998</v>
      </c>
      <c r="J23" s="707">
        <v>-400.06231009999999</v>
      </c>
      <c r="K23" s="709">
        <v>0.67836443974506888</v>
      </c>
      <c r="L23" s="270"/>
      <c r="M23" s="705" t="str">
        <f t="shared" si="0"/>
        <v>X</v>
      </c>
    </row>
    <row r="24" spans="1:13" ht="14.45" customHeight="1" x14ac:dyDescent="0.2">
      <c r="A24" s="710" t="s">
        <v>348</v>
      </c>
      <c r="B24" s="706">
        <v>1382.9254850000002</v>
      </c>
      <c r="C24" s="707">
        <v>1129.9100000000001</v>
      </c>
      <c r="D24" s="707">
        <v>-253.01548500000013</v>
      </c>
      <c r="E24" s="708">
        <v>0.81704329861272307</v>
      </c>
      <c r="F24" s="706">
        <v>1189.8770632000001</v>
      </c>
      <c r="G24" s="707">
        <v>1189.8770632000001</v>
      </c>
      <c r="H24" s="707">
        <v>37.869999999999997</v>
      </c>
      <c r="I24" s="707">
        <v>809.79499999999996</v>
      </c>
      <c r="J24" s="707">
        <v>-380.08206320000011</v>
      </c>
      <c r="K24" s="709">
        <v>0.6805703085175665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101.60354700000001</v>
      </c>
      <c r="C25" s="707">
        <v>50.3</v>
      </c>
      <c r="D25" s="707">
        <v>-51.303547000000009</v>
      </c>
      <c r="E25" s="708">
        <v>0.49506145686035935</v>
      </c>
      <c r="F25" s="706">
        <v>53.960246900000001</v>
      </c>
      <c r="G25" s="707">
        <v>53.960246900000001</v>
      </c>
      <c r="H25" s="707">
        <v>1.71</v>
      </c>
      <c r="I25" s="707">
        <v>33.979999999999997</v>
      </c>
      <c r="J25" s="707">
        <v>-19.980246900000004</v>
      </c>
      <c r="K25" s="709">
        <v>0.62972284139048285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7807.0039560000005</v>
      </c>
      <c r="C26" s="707">
        <v>7796.4017899999999</v>
      </c>
      <c r="D26" s="707">
        <v>-10.60216600000058</v>
      </c>
      <c r="E26" s="708">
        <v>0.99864196738470301</v>
      </c>
      <c r="F26" s="706">
        <v>7807.0000000999999</v>
      </c>
      <c r="G26" s="707">
        <v>7807.0000000999989</v>
      </c>
      <c r="H26" s="707">
        <v>616.57838000000004</v>
      </c>
      <c r="I26" s="707">
        <v>8243.7279199999994</v>
      </c>
      <c r="J26" s="707">
        <v>436.72791990000042</v>
      </c>
      <c r="K26" s="709">
        <v>1.0559405558978361</v>
      </c>
      <c r="L26" s="270"/>
      <c r="M26" s="705" t="str">
        <f t="shared" si="0"/>
        <v>X</v>
      </c>
    </row>
    <row r="27" spans="1:13" ht="14.45" customHeight="1" x14ac:dyDescent="0.2">
      <c r="A27" s="710" t="s">
        <v>351</v>
      </c>
      <c r="B27" s="706">
        <v>5630.0039500000003</v>
      </c>
      <c r="C27" s="707">
        <v>6048.20831</v>
      </c>
      <c r="D27" s="707">
        <v>418.20435999999972</v>
      </c>
      <c r="E27" s="708">
        <v>1.0742813617386537</v>
      </c>
      <c r="F27" s="706">
        <v>6048</v>
      </c>
      <c r="G27" s="707">
        <v>6048</v>
      </c>
      <c r="H27" s="707">
        <v>499.59350000000001</v>
      </c>
      <c r="I27" s="707">
        <v>6382.7937300000003</v>
      </c>
      <c r="J27" s="707">
        <v>334.79373000000032</v>
      </c>
      <c r="K27" s="709">
        <v>1.0553561061507937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9.999998999999999</v>
      </c>
      <c r="C28" s="707">
        <v>10.878360000000001</v>
      </c>
      <c r="D28" s="707">
        <v>0.87836100000000172</v>
      </c>
      <c r="E28" s="708">
        <v>1.087836108783611</v>
      </c>
      <c r="F28" s="706">
        <v>10.000000099999999</v>
      </c>
      <c r="G28" s="707">
        <v>10.000000099999999</v>
      </c>
      <c r="H28" s="707">
        <v>2.0199500000000001</v>
      </c>
      <c r="I28" s="707">
        <v>7.0507200000000001</v>
      </c>
      <c r="J28" s="707">
        <v>-2.9492800999999993</v>
      </c>
      <c r="K28" s="709">
        <v>0.70507199294928014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127</v>
      </c>
      <c r="C29" s="707">
        <v>0</v>
      </c>
      <c r="D29" s="707">
        <v>-127</v>
      </c>
      <c r="E29" s="708">
        <v>0</v>
      </c>
      <c r="F29" s="706">
        <v>0</v>
      </c>
      <c r="G29" s="707">
        <v>0</v>
      </c>
      <c r="H29" s="707">
        <v>0</v>
      </c>
      <c r="I29" s="707">
        <v>0</v>
      </c>
      <c r="J29" s="707">
        <v>0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380.00000199999999</v>
      </c>
      <c r="C30" s="707">
        <v>402.95913999999999</v>
      </c>
      <c r="D30" s="707">
        <v>22.959137999999996</v>
      </c>
      <c r="E30" s="708">
        <v>1.0604187838925327</v>
      </c>
      <c r="F30" s="706">
        <v>402.99999989999998</v>
      </c>
      <c r="G30" s="707">
        <v>402.99999989999998</v>
      </c>
      <c r="H30" s="707">
        <v>27.94877</v>
      </c>
      <c r="I30" s="707">
        <v>426.75337000000002</v>
      </c>
      <c r="J30" s="707">
        <v>23.753370100000041</v>
      </c>
      <c r="K30" s="709">
        <v>1.0589413650270327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460.00000199999999</v>
      </c>
      <c r="C31" s="707">
        <v>447.54184000000004</v>
      </c>
      <c r="D31" s="707">
        <v>-12.458161999999959</v>
      </c>
      <c r="E31" s="708">
        <v>0.97291703924818684</v>
      </c>
      <c r="F31" s="706">
        <v>462</v>
      </c>
      <c r="G31" s="707">
        <v>462</v>
      </c>
      <c r="H31" s="707">
        <v>39.097760000000001</v>
      </c>
      <c r="I31" s="707">
        <v>453.86715000000004</v>
      </c>
      <c r="J31" s="707">
        <v>-8.1328499999999622</v>
      </c>
      <c r="K31" s="709">
        <v>0.98239642857142861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40.000003</v>
      </c>
      <c r="C32" s="707">
        <v>39.988150000000005</v>
      </c>
      <c r="D32" s="707">
        <v>-1.1852999999995006E-2</v>
      </c>
      <c r="E32" s="708">
        <v>0.99970367502222446</v>
      </c>
      <c r="F32" s="706">
        <v>39.999999900000006</v>
      </c>
      <c r="G32" s="707">
        <v>39.999999900000006</v>
      </c>
      <c r="H32" s="707">
        <v>2.7434000000000003</v>
      </c>
      <c r="I32" s="707">
        <v>39.765650000000001</v>
      </c>
      <c r="J32" s="707">
        <v>-0.23434990000000511</v>
      </c>
      <c r="K32" s="709">
        <v>0.99414125248535301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60</v>
      </c>
      <c r="C33" s="707">
        <v>61.044440000000002</v>
      </c>
      <c r="D33" s="707">
        <v>1.0444400000000016</v>
      </c>
      <c r="E33" s="708">
        <v>1.0174073333333333</v>
      </c>
      <c r="F33" s="706">
        <v>60</v>
      </c>
      <c r="G33" s="707">
        <v>60</v>
      </c>
      <c r="H33" s="707">
        <v>0</v>
      </c>
      <c r="I33" s="707">
        <v>55.038150000000002</v>
      </c>
      <c r="J33" s="707">
        <v>-4.9618499999999983</v>
      </c>
      <c r="K33" s="709">
        <v>0.91730250000000002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19.999997</v>
      </c>
      <c r="C34" s="707">
        <v>19.78</v>
      </c>
      <c r="D34" s="707">
        <v>-0.21999699999999933</v>
      </c>
      <c r="E34" s="708">
        <v>0.98900014835002226</v>
      </c>
      <c r="F34" s="706">
        <v>19.999999899999999</v>
      </c>
      <c r="G34" s="707">
        <v>19.999999899999999</v>
      </c>
      <c r="H34" s="707">
        <v>0.69399999999999995</v>
      </c>
      <c r="I34" s="707">
        <v>12.587999999999999</v>
      </c>
      <c r="J34" s="707">
        <v>-7.4119998999999996</v>
      </c>
      <c r="K34" s="709">
        <v>0.62940000314700006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50.000000999999997</v>
      </c>
      <c r="C35" s="707">
        <v>50.365110000000001</v>
      </c>
      <c r="D35" s="707">
        <v>0.3651090000000039</v>
      </c>
      <c r="E35" s="708">
        <v>1.0073021798539565</v>
      </c>
      <c r="F35" s="706">
        <v>50.000000099999994</v>
      </c>
      <c r="G35" s="707">
        <v>50.000000099999994</v>
      </c>
      <c r="H35" s="707">
        <v>28.388000000000002</v>
      </c>
      <c r="I35" s="707">
        <v>114.6125</v>
      </c>
      <c r="J35" s="707">
        <v>64.612499900000003</v>
      </c>
      <c r="K35" s="709">
        <v>2.2922499954155002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1000</v>
      </c>
      <c r="C36" s="707">
        <v>690.46471999999994</v>
      </c>
      <c r="D36" s="707">
        <v>-309.53528000000006</v>
      </c>
      <c r="E36" s="708">
        <v>0.69046471999999992</v>
      </c>
      <c r="F36" s="706">
        <v>690.00000009999997</v>
      </c>
      <c r="G36" s="707">
        <v>690.00000009999997</v>
      </c>
      <c r="H36" s="707">
        <v>13.068</v>
      </c>
      <c r="I36" s="707">
        <v>718.36725000000001</v>
      </c>
      <c r="J36" s="707">
        <v>28.367249900000047</v>
      </c>
      <c r="K36" s="709">
        <v>1.0411119563708535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20.000002000000002</v>
      </c>
      <c r="C37" s="707">
        <v>21.178720000000002</v>
      </c>
      <c r="D37" s="707">
        <v>1.1787179999999999</v>
      </c>
      <c r="E37" s="708">
        <v>1.0589358941064106</v>
      </c>
      <c r="F37" s="706">
        <v>20.000000100000001</v>
      </c>
      <c r="G37" s="707">
        <v>20.000000100000001</v>
      </c>
      <c r="H37" s="707">
        <v>3.0249999999999999</v>
      </c>
      <c r="I37" s="707">
        <v>26.907599999999999</v>
      </c>
      <c r="J37" s="707">
        <v>6.9075998999999975</v>
      </c>
      <c r="K37" s="709">
        <v>1.3453799932730999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10</v>
      </c>
      <c r="C38" s="707">
        <v>3.9929999999999999</v>
      </c>
      <c r="D38" s="707">
        <v>-6.0069999999999997</v>
      </c>
      <c r="E38" s="708">
        <v>0.39929999999999999</v>
      </c>
      <c r="F38" s="706">
        <v>4</v>
      </c>
      <c r="G38" s="707">
        <v>4</v>
      </c>
      <c r="H38" s="707">
        <v>0</v>
      </c>
      <c r="I38" s="707">
        <v>2.9039999999999999</v>
      </c>
      <c r="J38" s="707">
        <v>-1.0960000000000001</v>
      </c>
      <c r="K38" s="709">
        <v>0.72599999999999998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</v>
      </c>
      <c r="D39" s="707">
        <v>0</v>
      </c>
      <c r="E39" s="708">
        <v>0</v>
      </c>
      <c r="F39" s="706">
        <v>0</v>
      </c>
      <c r="G39" s="707">
        <v>0</v>
      </c>
      <c r="H39" s="707">
        <v>0</v>
      </c>
      <c r="I39" s="707">
        <v>3.0798000000000001</v>
      </c>
      <c r="J39" s="707">
        <v>3.0798000000000001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444.26180099999999</v>
      </c>
      <c r="C40" s="707">
        <v>495.26383000000004</v>
      </c>
      <c r="D40" s="707">
        <v>51.00202900000005</v>
      </c>
      <c r="E40" s="708">
        <v>1.1148017427678867</v>
      </c>
      <c r="F40" s="706">
        <v>496.76554090000002</v>
      </c>
      <c r="G40" s="707">
        <v>496.76554090000002</v>
      </c>
      <c r="H40" s="707">
        <v>35.88655</v>
      </c>
      <c r="I40" s="707">
        <v>461.90596999999997</v>
      </c>
      <c r="J40" s="707">
        <v>-34.859570900000051</v>
      </c>
      <c r="K40" s="709">
        <v>0.92982691424843145</v>
      </c>
      <c r="L40" s="270"/>
      <c r="M40" s="705" t="str">
        <f t="shared" si="0"/>
        <v>X</v>
      </c>
    </row>
    <row r="41" spans="1:13" ht="14.45" customHeight="1" x14ac:dyDescent="0.2">
      <c r="A41" s="710" t="s">
        <v>365</v>
      </c>
      <c r="B41" s="706">
        <v>395.45668199999994</v>
      </c>
      <c r="C41" s="707">
        <v>450.71559999999999</v>
      </c>
      <c r="D41" s="707">
        <v>55.258918000000051</v>
      </c>
      <c r="E41" s="708">
        <v>1.1397344399910787</v>
      </c>
      <c r="F41" s="706">
        <v>449.7193029</v>
      </c>
      <c r="G41" s="707">
        <v>449.7193029</v>
      </c>
      <c r="H41" s="707">
        <v>31.48479</v>
      </c>
      <c r="I41" s="707">
        <v>402.04613000000001</v>
      </c>
      <c r="J41" s="707">
        <v>-47.673172899999997</v>
      </c>
      <c r="K41" s="709">
        <v>0.89399349195691369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48.805118999999998</v>
      </c>
      <c r="C42" s="707">
        <v>44.548230000000004</v>
      </c>
      <c r="D42" s="707">
        <v>-4.2568889999999939</v>
      </c>
      <c r="E42" s="708">
        <v>0.91277781742525832</v>
      </c>
      <c r="F42" s="706">
        <v>47.046237999999995</v>
      </c>
      <c r="G42" s="707">
        <v>47.046237999999995</v>
      </c>
      <c r="H42" s="707">
        <v>4.4017600000000003</v>
      </c>
      <c r="I42" s="707">
        <v>59.859839999999998</v>
      </c>
      <c r="J42" s="707">
        <v>12.813602000000003</v>
      </c>
      <c r="K42" s="709">
        <v>1.2723618836430663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305.25085100000001</v>
      </c>
      <c r="C43" s="707">
        <v>325.15159</v>
      </c>
      <c r="D43" s="707">
        <v>19.900738999999987</v>
      </c>
      <c r="E43" s="708">
        <v>1.0651947044039527</v>
      </c>
      <c r="F43" s="706">
        <v>299.51407919999997</v>
      </c>
      <c r="G43" s="707">
        <v>299.51407919999997</v>
      </c>
      <c r="H43" s="707">
        <v>42.875709999999998</v>
      </c>
      <c r="I43" s="707">
        <v>361.52652</v>
      </c>
      <c r="J43" s="707">
        <v>62.012440800000036</v>
      </c>
      <c r="K43" s="709">
        <v>1.2070434917972299</v>
      </c>
      <c r="L43" s="270"/>
      <c r="M43" s="705" t="str">
        <f t="shared" si="0"/>
        <v>X</v>
      </c>
    </row>
    <row r="44" spans="1:13" ht="14.45" customHeight="1" x14ac:dyDescent="0.2">
      <c r="A44" s="710" t="s">
        <v>368</v>
      </c>
      <c r="B44" s="706">
        <v>0</v>
      </c>
      <c r="C44" s="707">
        <v>9.252790000000001</v>
      </c>
      <c r="D44" s="707">
        <v>9.252790000000001</v>
      </c>
      <c r="E44" s="708">
        <v>0</v>
      </c>
      <c r="F44" s="706">
        <v>0</v>
      </c>
      <c r="G44" s="707">
        <v>0</v>
      </c>
      <c r="H44" s="707">
        <v>0</v>
      </c>
      <c r="I44" s="707">
        <v>0</v>
      </c>
      <c r="J44" s="707">
        <v>0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29.999998999999999</v>
      </c>
      <c r="C45" s="707">
        <v>28.97156</v>
      </c>
      <c r="D45" s="707">
        <v>-1.0284389999999988</v>
      </c>
      <c r="E45" s="708">
        <v>0.96571869885729</v>
      </c>
      <c r="F45" s="706">
        <v>30</v>
      </c>
      <c r="G45" s="707">
        <v>30</v>
      </c>
      <c r="H45" s="707">
        <v>4.9205399999999999</v>
      </c>
      <c r="I45" s="707">
        <v>32.633879999999998</v>
      </c>
      <c r="J45" s="707">
        <v>2.6338799999999978</v>
      </c>
      <c r="K45" s="709">
        <v>1.087796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115.000001</v>
      </c>
      <c r="C46" s="707">
        <v>109.39417999999999</v>
      </c>
      <c r="D46" s="707">
        <v>-5.6058210000000059</v>
      </c>
      <c r="E46" s="708">
        <v>0.95125373085866316</v>
      </c>
      <c r="F46" s="706">
        <v>115</v>
      </c>
      <c r="G46" s="707">
        <v>115</v>
      </c>
      <c r="H46" s="707">
        <v>14.54318</v>
      </c>
      <c r="I46" s="707">
        <v>117.29486</v>
      </c>
      <c r="J46" s="707">
        <v>2.2948599999999999</v>
      </c>
      <c r="K46" s="709">
        <v>1.019955304347826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74.347864000000001</v>
      </c>
      <c r="C47" s="707">
        <v>71.325990000000004</v>
      </c>
      <c r="D47" s="707">
        <v>-3.0218739999999968</v>
      </c>
      <c r="E47" s="708">
        <v>0.95935493183771903</v>
      </c>
      <c r="F47" s="706">
        <v>75</v>
      </c>
      <c r="G47" s="707">
        <v>75</v>
      </c>
      <c r="H47" s="707">
        <v>9.697379999999999</v>
      </c>
      <c r="I47" s="707">
        <v>79.493649999999988</v>
      </c>
      <c r="J47" s="707">
        <v>4.4936499999999882</v>
      </c>
      <c r="K47" s="709">
        <v>1.0599153333333331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7.6256519999999997</v>
      </c>
      <c r="C48" s="707">
        <v>4.9390000000000001</v>
      </c>
      <c r="D48" s="707">
        <v>-2.6866519999999996</v>
      </c>
      <c r="E48" s="708">
        <v>0.64768232277056448</v>
      </c>
      <c r="F48" s="706">
        <v>4.4210060000000002</v>
      </c>
      <c r="G48" s="707">
        <v>4.4210060000000002</v>
      </c>
      <c r="H48" s="707">
        <v>1.5372699999999999</v>
      </c>
      <c r="I48" s="707">
        <v>3.30152</v>
      </c>
      <c r="J48" s="707">
        <v>-1.1194860000000002</v>
      </c>
      <c r="K48" s="709">
        <v>0.7467802577060515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0</v>
      </c>
      <c r="D49" s="707">
        <v>0</v>
      </c>
      <c r="E49" s="708">
        <v>0</v>
      </c>
      <c r="F49" s="706">
        <v>0</v>
      </c>
      <c r="G49" s="707">
        <v>0</v>
      </c>
      <c r="H49" s="707">
        <v>0</v>
      </c>
      <c r="I49" s="707">
        <v>0.11434999999999999</v>
      </c>
      <c r="J49" s="707">
        <v>0.11434999999999999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11.863760000000001</v>
      </c>
      <c r="D50" s="707">
        <v>11.863760000000001</v>
      </c>
      <c r="E50" s="708">
        <v>0</v>
      </c>
      <c r="F50" s="706">
        <v>0</v>
      </c>
      <c r="G50" s="707">
        <v>0</v>
      </c>
      <c r="H50" s="707">
        <v>1.1737</v>
      </c>
      <c r="I50" s="707">
        <v>7.98116</v>
      </c>
      <c r="J50" s="707">
        <v>7.98116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4.1406099999999997</v>
      </c>
      <c r="D51" s="707">
        <v>4.1406099999999997</v>
      </c>
      <c r="E51" s="708">
        <v>0</v>
      </c>
      <c r="F51" s="706">
        <v>0</v>
      </c>
      <c r="G51" s="707">
        <v>0</v>
      </c>
      <c r="H51" s="707">
        <v>0.29826999999999998</v>
      </c>
      <c r="I51" s="707">
        <v>6.9046400000000006</v>
      </c>
      <c r="J51" s="707">
        <v>6.9046400000000006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15.277333</v>
      </c>
      <c r="C52" s="707">
        <v>10.760129999999998</v>
      </c>
      <c r="D52" s="707">
        <v>-4.5172030000000021</v>
      </c>
      <c r="E52" s="708">
        <v>0.70431992285564493</v>
      </c>
      <c r="F52" s="706">
        <v>10.0930734</v>
      </c>
      <c r="G52" s="707">
        <v>10.0930734</v>
      </c>
      <c r="H52" s="707">
        <v>1.3213199999999998</v>
      </c>
      <c r="I52" s="707">
        <v>9.8056399999999986</v>
      </c>
      <c r="J52" s="707">
        <v>-0.28743340000000117</v>
      </c>
      <c r="K52" s="709">
        <v>0.97152171706192081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2.4732399999999997</v>
      </c>
      <c r="D53" s="707">
        <v>2.4732399999999997</v>
      </c>
      <c r="E53" s="708">
        <v>0</v>
      </c>
      <c r="F53" s="706">
        <v>0</v>
      </c>
      <c r="G53" s="707">
        <v>0</v>
      </c>
      <c r="H53" s="707">
        <v>0</v>
      </c>
      <c r="I53" s="707">
        <v>0</v>
      </c>
      <c r="J53" s="707">
        <v>0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0</v>
      </c>
      <c r="D54" s="707">
        <v>0</v>
      </c>
      <c r="E54" s="708">
        <v>0</v>
      </c>
      <c r="F54" s="706">
        <v>0</v>
      </c>
      <c r="G54" s="707">
        <v>0</v>
      </c>
      <c r="H54" s="707">
        <v>0</v>
      </c>
      <c r="I54" s="707">
        <v>2.2858899999999998</v>
      </c>
      <c r="J54" s="707">
        <v>2.2858899999999998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7.6447799999999999</v>
      </c>
      <c r="D55" s="707">
        <v>7.6447799999999999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63.000002000000002</v>
      </c>
      <c r="C56" s="707">
        <v>64.385550000000009</v>
      </c>
      <c r="D56" s="707">
        <v>1.3855480000000071</v>
      </c>
      <c r="E56" s="708">
        <v>1.0219928246986405</v>
      </c>
      <c r="F56" s="706">
        <v>64.999999799999998</v>
      </c>
      <c r="G56" s="707">
        <v>64.999999799999998</v>
      </c>
      <c r="H56" s="707">
        <v>9.3840499999999984</v>
      </c>
      <c r="I56" s="707">
        <v>101.71092999999999</v>
      </c>
      <c r="J56" s="707">
        <v>36.710930199999993</v>
      </c>
      <c r="K56" s="709">
        <v>1.5647835432762569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68.146365000000003</v>
      </c>
      <c r="C57" s="707">
        <v>126.04807000000001</v>
      </c>
      <c r="D57" s="707">
        <v>57.901705000000007</v>
      </c>
      <c r="E57" s="708">
        <v>1.8496668164178678</v>
      </c>
      <c r="F57" s="706">
        <v>114.41503489999999</v>
      </c>
      <c r="G57" s="707">
        <v>114.41503489999999</v>
      </c>
      <c r="H57" s="707">
        <v>0.73220000000000007</v>
      </c>
      <c r="I57" s="707">
        <v>40.308570000000003</v>
      </c>
      <c r="J57" s="707">
        <v>-74.106464899999992</v>
      </c>
      <c r="K57" s="709">
        <v>0.35230133902620525</v>
      </c>
      <c r="L57" s="270"/>
      <c r="M57" s="705" t="str">
        <f t="shared" si="0"/>
        <v>X</v>
      </c>
    </row>
    <row r="58" spans="1:13" ht="14.45" customHeight="1" x14ac:dyDescent="0.2">
      <c r="A58" s="710" t="s">
        <v>382</v>
      </c>
      <c r="B58" s="706">
        <v>0</v>
      </c>
      <c r="C58" s="707">
        <v>0.11899999999999999</v>
      </c>
      <c r="D58" s="707">
        <v>0.11899999999999999</v>
      </c>
      <c r="E58" s="708">
        <v>0</v>
      </c>
      <c r="F58" s="706">
        <v>0</v>
      </c>
      <c r="G58" s="707">
        <v>0</v>
      </c>
      <c r="H58" s="707">
        <v>0</v>
      </c>
      <c r="I58" s="707">
        <v>5.1796000000000006</v>
      </c>
      <c r="J58" s="707">
        <v>5.1796000000000006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0.26386399999999999</v>
      </c>
      <c r="C59" s="707">
        <v>0.33273000000000003</v>
      </c>
      <c r="D59" s="707">
        <v>6.8866000000000038E-2</v>
      </c>
      <c r="E59" s="708">
        <v>1.2609905102628629</v>
      </c>
      <c r="F59" s="706">
        <v>0.31391869999999999</v>
      </c>
      <c r="G59" s="707">
        <v>0.31391869999999999</v>
      </c>
      <c r="H59" s="707">
        <v>0</v>
      </c>
      <c r="I59" s="707">
        <v>0.90566999999999998</v>
      </c>
      <c r="J59" s="707">
        <v>0.59175129999999998</v>
      </c>
      <c r="K59" s="709">
        <v>2.8850463511730902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1.278996</v>
      </c>
      <c r="C60" s="707">
        <v>14.904290000000001</v>
      </c>
      <c r="D60" s="707">
        <v>13.625294000000002</v>
      </c>
      <c r="E60" s="708">
        <v>11.653116976128151</v>
      </c>
      <c r="F60" s="706">
        <v>1.3462885000000002</v>
      </c>
      <c r="G60" s="707">
        <v>1.3462885000000002</v>
      </c>
      <c r="H60" s="707">
        <v>0</v>
      </c>
      <c r="I60" s="707">
        <v>0</v>
      </c>
      <c r="J60" s="707">
        <v>-1.3462885000000002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58.118583000000001</v>
      </c>
      <c r="C61" s="707">
        <v>106.24527</v>
      </c>
      <c r="D61" s="707">
        <v>48.126687000000004</v>
      </c>
      <c r="E61" s="708">
        <v>1.8280774326517906</v>
      </c>
      <c r="F61" s="706">
        <v>106.93404059999999</v>
      </c>
      <c r="G61" s="707">
        <v>106.93404059999999</v>
      </c>
      <c r="H61" s="707">
        <v>0</v>
      </c>
      <c r="I61" s="707">
        <v>23.15175</v>
      </c>
      <c r="J61" s="707">
        <v>-83.782290599999982</v>
      </c>
      <c r="K61" s="709">
        <v>0.21650495829108324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1.558951</v>
      </c>
      <c r="C62" s="707">
        <v>0</v>
      </c>
      <c r="D62" s="707">
        <v>-1.558951</v>
      </c>
      <c r="E62" s="708">
        <v>0</v>
      </c>
      <c r="F62" s="706">
        <v>0</v>
      </c>
      <c r="G62" s="707">
        <v>0</v>
      </c>
      <c r="H62" s="707">
        <v>0</v>
      </c>
      <c r="I62" s="707">
        <v>5.4450000000000003</v>
      </c>
      <c r="J62" s="707">
        <v>5.4450000000000003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3.941649</v>
      </c>
      <c r="C63" s="707">
        <v>4.4467799999999995</v>
      </c>
      <c r="D63" s="707">
        <v>0.50513099999999955</v>
      </c>
      <c r="E63" s="708">
        <v>1.1281522022889403</v>
      </c>
      <c r="F63" s="706">
        <v>5.8207870999999995</v>
      </c>
      <c r="G63" s="707">
        <v>5.8207870999999995</v>
      </c>
      <c r="H63" s="707">
        <v>0.53039999999999998</v>
      </c>
      <c r="I63" s="707">
        <v>5.4247500000000004</v>
      </c>
      <c r="J63" s="707">
        <v>-0.39603709999999914</v>
      </c>
      <c r="K63" s="709">
        <v>0.93196158986814703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2.9843220000000001</v>
      </c>
      <c r="C64" s="707">
        <v>0</v>
      </c>
      <c r="D64" s="707">
        <v>-2.9843220000000001</v>
      </c>
      <c r="E64" s="708">
        <v>0</v>
      </c>
      <c r="F64" s="706">
        <v>0</v>
      </c>
      <c r="G64" s="707">
        <v>0</v>
      </c>
      <c r="H64" s="707">
        <v>0.20180000000000001</v>
      </c>
      <c r="I64" s="707">
        <v>0.20180000000000001</v>
      </c>
      <c r="J64" s="707">
        <v>0.20180000000000001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32.064866000000002</v>
      </c>
      <c r="C65" s="707">
        <v>46.007709999999996</v>
      </c>
      <c r="D65" s="707">
        <v>13.942843999999994</v>
      </c>
      <c r="E65" s="708">
        <v>1.4348324424621015</v>
      </c>
      <c r="F65" s="706">
        <v>32.999999600000002</v>
      </c>
      <c r="G65" s="707">
        <v>32.999999600000002</v>
      </c>
      <c r="H65" s="707">
        <v>26.798729999999999</v>
      </c>
      <c r="I65" s="707">
        <v>473.45107999999999</v>
      </c>
      <c r="J65" s="707">
        <v>440.45108039999997</v>
      </c>
      <c r="K65" s="709">
        <v>14.347002598145485</v>
      </c>
      <c r="L65" s="270"/>
      <c r="M65" s="705" t="str">
        <f t="shared" si="0"/>
        <v>X</v>
      </c>
    </row>
    <row r="66" spans="1:13" ht="14.45" customHeight="1" x14ac:dyDescent="0.2">
      <c r="A66" s="710" t="s">
        <v>390</v>
      </c>
      <c r="B66" s="706">
        <v>0</v>
      </c>
      <c r="C66" s="707">
        <v>0.11495</v>
      </c>
      <c r="D66" s="707">
        <v>0.11495</v>
      </c>
      <c r="E66" s="708">
        <v>0</v>
      </c>
      <c r="F66" s="706">
        <v>0</v>
      </c>
      <c r="G66" s="707">
        <v>0</v>
      </c>
      <c r="H66" s="707">
        <v>0</v>
      </c>
      <c r="I66" s="707">
        <v>0</v>
      </c>
      <c r="J66" s="707">
        <v>0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12.131129999999999</v>
      </c>
      <c r="D67" s="707">
        <v>12.131129999999999</v>
      </c>
      <c r="E67" s="708">
        <v>0</v>
      </c>
      <c r="F67" s="706">
        <v>0</v>
      </c>
      <c r="G67" s="707">
        <v>0</v>
      </c>
      <c r="H67" s="707">
        <v>0.41377999999999998</v>
      </c>
      <c r="I67" s="707">
        <v>9.45078</v>
      </c>
      <c r="J67" s="707">
        <v>9.45078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2.0459700000000001</v>
      </c>
      <c r="D68" s="707">
        <v>2.0459700000000001</v>
      </c>
      <c r="E68" s="708">
        <v>0</v>
      </c>
      <c r="F68" s="706">
        <v>0</v>
      </c>
      <c r="G68" s="707">
        <v>0</v>
      </c>
      <c r="H68" s="707">
        <v>0</v>
      </c>
      <c r="I68" s="707">
        <v>0.372</v>
      </c>
      <c r="J68" s="707">
        <v>0.372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0</v>
      </c>
      <c r="D69" s="707">
        <v>0</v>
      </c>
      <c r="E69" s="708">
        <v>0</v>
      </c>
      <c r="F69" s="706">
        <v>0</v>
      </c>
      <c r="G69" s="707">
        <v>0</v>
      </c>
      <c r="H69" s="707">
        <v>0.60792999999999997</v>
      </c>
      <c r="I69" s="707">
        <v>0.75292999999999999</v>
      </c>
      <c r="J69" s="707">
        <v>0.75292999999999999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4.0000010000000001</v>
      </c>
      <c r="C70" s="707">
        <v>3.9781300000000002</v>
      </c>
      <c r="D70" s="707">
        <v>-2.1870999999999974E-2</v>
      </c>
      <c r="E70" s="708">
        <v>0.99453225136693713</v>
      </c>
      <c r="F70" s="706">
        <v>4.9999997999999994</v>
      </c>
      <c r="G70" s="707">
        <v>4.9999997999999994</v>
      </c>
      <c r="H70" s="707">
        <v>16.46236</v>
      </c>
      <c r="I70" s="707">
        <v>277.42737</v>
      </c>
      <c r="J70" s="707">
        <v>272.42737019999998</v>
      </c>
      <c r="K70" s="709">
        <v>55.485476219419056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2.0000010000000001</v>
      </c>
      <c r="C71" s="707">
        <v>1.8779699999999999</v>
      </c>
      <c r="D71" s="707">
        <v>-0.12203100000000022</v>
      </c>
      <c r="E71" s="708">
        <v>0.93898453050773467</v>
      </c>
      <c r="F71" s="706">
        <v>1.9999998999999999</v>
      </c>
      <c r="G71" s="707">
        <v>1.9999998999999999</v>
      </c>
      <c r="H71" s="707">
        <v>0.54107000000000005</v>
      </c>
      <c r="I71" s="707">
        <v>36.855269999999997</v>
      </c>
      <c r="J71" s="707">
        <v>34.855270099999998</v>
      </c>
      <c r="K71" s="709">
        <v>18.427635921381796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26.064864</v>
      </c>
      <c r="C72" s="707">
        <v>25.859560000000002</v>
      </c>
      <c r="D72" s="707">
        <v>-0.20530399999999815</v>
      </c>
      <c r="E72" s="708">
        <v>0.99212334274984137</v>
      </c>
      <c r="F72" s="706">
        <v>25.999999899999999</v>
      </c>
      <c r="G72" s="707">
        <v>25.999999899999999</v>
      </c>
      <c r="H72" s="707">
        <v>8.7735900000000004</v>
      </c>
      <c r="I72" s="707">
        <v>28.851710000000001</v>
      </c>
      <c r="J72" s="707">
        <v>2.8517101000000018</v>
      </c>
      <c r="K72" s="709">
        <v>1.1096811581141584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0</v>
      </c>
      <c r="D73" s="707">
        <v>0</v>
      </c>
      <c r="E73" s="708">
        <v>0</v>
      </c>
      <c r="F73" s="706">
        <v>0</v>
      </c>
      <c r="G73" s="707">
        <v>0</v>
      </c>
      <c r="H73" s="707">
        <v>0</v>
      </c>
      <c r="I73" s="707">
        <v>91.475999999999999</v>
      </c>
      <c r="J73" s="707">
        <v>91.475999999999999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</v>
      </c>
      <c r="D74" s="707">
        <v>0</v>
      </c>
      <c r="E74" s="708">
        <v>0</v>
      </c>
      <c r="F74" s="706">
        <v>0</v>
      </c>
      <c r="G74" s="707">
        <v>0</v>
      </c>
      <c r="H74" s="707">
        <v>0</v>
      </c>
      <c r="I74" s="707">
        <v>8.360100000000001</v>
      </c>
      <c r="J74" s="707">
        <v>8.360100000000001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</v>
      </c>
      <c r="D75" s="707">
        <v>0</v>
      </c>
      <c r="E75" s="708">
        <v>0</v>
      </c>
      <c r="F75" s="706">
        <v>0</v>
      </c>
      <c r="G75" s="707">
        <v>0</v>
      </c>
      <c r="H75" s="707">
        <v>0</v>
      </c>
      <c r="I75" s="707">
        <v>19.904919999999997</v>
      </c>
      <c r="J75" s="707">
        <v>19.904919999999997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0.92400000000000004</v>
      </c>
      <c r="D76" s="707">
        <v>0.92400000000000004</v>
      </c>
      <c r="E76" s="708">
        <v>0</v>
      </c>
      <c r="F76" s="706">
        <v>0</v>
      </c>
      <c r="G76" s="707">
        <v>0</v>
      </c>
      <c r="H76" s="707">
        <v>0</v>
      </c>
      <c r="I76" s="707">
        <v>0.92400000000000004</v>
      </c>
      <c r="J76" s="707">
        <v>0.92400000000000004</v>
      </c>
      <c r="K76" s="709">
        <v>0</v>
      </c>
      <c r="L76" s="270"/>
      <c r="M76" s="705" t="str">
        <f t="shared" si="1"/>
        <v>X</v>
      </c>
    </row>
    <row r="77" spans="1:13" ht="14.45" customHeight="1" x14ac:dyDescent="0.2">
      <c r="A77" s="710" t="s">
        <v>401</v>
      </c>
      <c r="B77" s="706">
        <v>0</v>
      </c>
      <c r="C77" s="707">
        <v>0.92400000000000004</v>
      </c>
      <c r="D77" s="707">
        <v>0.92400000000000004</v>
      </c>
      <c r="E77" s="708">
        <v>0</v>
      </c>
      <c r="F77" s="706">
        <v>0</v>
      </c>
      <c r="G77" s="707">
        <v>0</v>
      </c>
      <c r="H77" s="707">
        <v>0</v>
      </c>
      <c r="I77" s="707">
        <v>0.92400000000000004</v>
      </c>
      <c r="J77" s="707">
        <v>0.92400000000000004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1367.0583259999999</v>
      </c>
      <c r="C78" s="707">
        <v>1397.5229999999999</v>
      </c>
      <c r="D78" s="707">
        <v>30.464674000000059</v>
      </c>
      <c r="E78" s="708">
        <v>1.0222848384890346</v>
      </c>
      <c r="F78" s="706">
        <v>1343.0834546999999</v>
      </c>
      <c r="G78" s="707">
        <v>1343.0834546999999</v>
      </c>
      <c r="H78" s="707">
        <v>119.52200000000001</v>
      </c>
      <c r="I78" s="707">
        <v>1269.26295</v>
      </c>
      <c r="J78" s="707">
        <v>-73.820504699999901</v>
      </c>
      <c r="K78" s="709">
        <v>0.94503654673008464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1367.0583259999999</v>
      </c>
      <c r="C79" s="707">
        <v>1397.5229999999999</v>
      </c>
      <c r="D79" s="707">
        <v>30.464674000000059</v>
      </c>
      <c r="E79" s="708">
        <v>1.0222848384890346</v>
      </c>
      <c r="F79" s="706">
        <v>1343.0834546999999</v>
      </c>
      <c r="G79" s="707">
        <v>1343.0834546999999</v>
      </c>
      <c r="H79" s="707">
        <v>119.52200000000001</v>
      </c>
      <c r="I79" s="707">
        <v>1269.26295</v>
      </c>
      <c r="J79" s="707">
        <v>-73.820504699999901</v>
      </c>
      <c r="K79" s="709">
        <v>0.94503654673008464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813.95385599999997</v>
      </c>
      <c r="C80" s="707">
        <v>865.69600000000003</v>
      </c>
      <c r="D80" s="707">
        <v>51.742144000000053</v>
      </c>
      <c r="E80" s="708">
        <v>1.0635688910600849</v>
      </c>
      <c r="F80" s="706">
        <v>787.76121810000006</v>
      </c>
      <c r="G80" s="707">
        <v>787.76121810000006</v>
      </c>
      <c r="H80" s="707">
        <v>64.033000000000001</v>
      </c>
      <c r="I80" s="707">
        <v>748.85361999999998</v>
      </c>
      <c r="J80" s="707">
        <v>-38.907598100000087</v>
      </c>
      <c r="K80" s="709">
        <v>0.9506099091881659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208.36072899999999</v>
      </c>
      <c r="C81" s="707">
        <v>199.90100000000001</v>
      </c>
      <c r="D81" s="707">
        <v>-8.4597289999999816</v>
      </c>
      <c r="E81" s="708">
        <v>0.95939863984637919</v>
      </c>
      <c r="F81" s="706">
        <v>217.67024380000001</v>
      </c>
      <c r="G81" s="707">
        <v>217.67024380000004</v>
      </c>
      <c r="H81" s="707">
        <v>11.502000000000001</v>
      </c>
      <c r="I81" s="707">
        <v>190.86281</v>
      </c>
      <c r="J81" s="707">
        <v>-26.807433800000041</v>
      </c>
      <c r="K81" s="709">
        <v>0.87684382884859891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344.743741</v>
      </c>
      <c r="C82" s="707">
        <v>331.92599999999999</v>
      </c>
      <c r="D82" s="707">
        <v>-12.817741000000012</v>
      </c>
      <c r="E82" s="708">
        <v>0.96281951062310944</v>
      </c>
      <c r="F82" s="706">
        <v>337.65199280000002</v>
      </c>
      <c r="G82" s="707">
        <v>337.65199280000002</v>
      </c>
      <c r="H82" s="707">
        <v>43.987000000000002</v>
      </c>
      <c r="I82" s="707">
        <v>329.54652000000004</v>
      </c>
      <c r="J82" s="707">
        <v>-8.1054727999999727</v>
      </c>
      <c r="K82" s="709">
        <v>0.97599459510727349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1654.7715000000001</v>
      </c>
      <c r="C83" s="707">
        <v>2017.48035</v>
      </c>
      <c r="D83" s="707">
        <v>362.70884999999998</v>
      </c>
      <c r="E83" s="708">
        <v>1.2191896887274165</v>
      </c>
      <c r="F83" s="706">
        <v>4861.5383456</v>
      </c>
      <c r="G83" s="707">
        <v>4861.5383456</v>
      </c>
      <c r="H83" s="707">
        <v>361.43531000000002</v>
      </c>
      <c r="I83" s="707">
        <v>2593.5649100000001</v>
      </c>
      <c r="J83" s="707">
        <v>-2267.9734355999999</v>
      </c>
      <c r="K83" s="709">
        <v>0.53348646572896841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355.97082599999999</v>
      </c>
      <c r="C84" s="707">
        <v>327.42563000000001</v>
      </c>
      <c r="D84" s="707">
        <v>-28.545195999999976</v>
      </c>
      <c r="E84" s="708">
        <v>0.91981029366715583</v>
      </c>
      <c r="F84" s="706">
        <v>2899.7415739000003</v>
      </c>
      <c r="G84" s="707">
        <v>2899.7415739000003</v>
      </c>
      <c r="H84" s="707">
        <v>160.58248999999998</v>
      </c>
      <c r="I84" s="707">
        <v>446.78782000000001</v>
      </c>
      <c r="J84" s="707">
        <v>-2452.9537539000003</v>
      </c>
      <c r="K84" s="709">
        <v>0.15407849582923136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355.97082599999999</v>
      </c>
      <c r="C85" s="707">
        <v>327.42563000000001</v>
      </c>
      <c r="D85" s="707">
        <v>-28.545195999999976</v>
      </c>
      <c r="E85" s="708">
        <v>0.91981029366715583</v>
      </c>
      <c r="F85" s="706">
        <v>2899.7415739000003</v>
      </c>
      <c r="G85" s="707">
        <v>2899.7415739000003</v>
      </c>
      <c r="H85" s="707">
        <v>160.58248999999998</v>
      </c>
      <c r="I85" s="707">
        <v>446.78782000000001</v>
      </c>
      <c r="J85" s="707">
        <v>-2452.9537539000003</v>
      </c>
      <c r="K85" s="709">
        <v>0.15407849582923136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60.994504999999997</v>
      </c>
      <c r="C86" s="707">
        <v>135.18232</v>
      </c>
      <c r="D86" s="707">
        <v>74.187815000000001</v>
      </c>
      <c r="E86" s="708">
        <v>2.2163032555145747</v>
      </c>
      <c r="F86" s="706">
        <v>138.39569779999999</v>
      </c>
      <c r="G86" s="707">
        <v>138.39569779999999</v>
      </c>
      <c r="H86" s="707">
        <v>33.980429999999998</v>
      </c>
      <c r="I86" s="707">
        <v>94.187070000000006</v>
      </c>
      <c r="J86" s="707">
        <v>-44.208627799999988</v>
      </c>
      <c r="K86" s="709">
        <v>0.68056356879035884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0</v>
      </c>
      <c r="C87" s="707">
        <v>8.4710000000000001</v>
      </c>
      <c r="D87" s="707">
        <v>8.4710000000000001</v>
      </c>
      <c r="E87" s="708">
        <v>0</v>
      </c>
      <c r="F87" s="706">
        <v>8.1951314000000011</v>
      </c>
      <c r="G87" s="707">
        <v>8.1951314000000011</v>
      </c>
      <c r="H87" s="707">
        <v>0</v>
      </c>
      <c r="I87" s="707">
        <v>0</v>
      </c>
      <c r="J87" s="707">
        <v>-8.1951314000000011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0.70172799999999991</v>
      </c>
      <c r="C88" s="707">
        <v>41.046680000000002</v>
      </c>
      <c r="D88" s="707">
        <v>40.344951999999999</v>
      </c>
      <c r="E88" s="708">
        <v>58.493718363810487</v>
      </c>
      <c r="F88" s="706">
        <v>1.7522319</v>
      </c>
      <c r="G88" s="707">
        <v>1.7522319</v>
      </c>
      <c r="H88" s="707">
        <v>3.86232</v>
      </c>
      <c r="I88" s="707">
        <v>4.4823199999999996</v>
      </c>
      <c r="J88" s="707">
        <v>2.7300880999999997</v>
      </c>
      <c r="K88" s="709">
        <v>2.5580632335251972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238.67387200000002</v>
      </c>
      <c r="C89" s="707">
        <v>61.181040000000003</v>
      </c>
      <c r="D89" s="707">
        <v>-177.49283200000002</v>
      </c>
      <c r="E89" s="708">
        <v>0.25633740085299322</v>
      </c>
      <c r="F89" s="706">
        <v>112</v>
      </c>
      <c r="G89" s="707">
        <v>112</v>
      </c>
      <c r="H89" s="707">
        <v>0.55417999999999989</v>
      </c>
      <c r="I89" s="707">
        <v>134.19748000000001</v>
      </c>
      <c r="J89" s="707">
        <v>22.197480000000013</v>
      </c>
      <c r="K89" s="709">
        <v>1.1981917857142859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41.146118000000001</v>
      </c>
      <c r="C90" s="707">
        <v>60.217610000000001</v>
      </c>
      <c r="D90" s="707">
        <v>19.071491999999999</v>
      </c>
      <c r="E90" s="708">
        <v>1.4635064722266145</v>
      </c>
      <c r="F90" s="706">
        <v>53.666617599999995</v>
      </c>
      <c r="G90" s="707">
        <v>53.666617599999995</v>
      </c>
      <c r="H90" s="707">
        <v>4.0354899999999994</v>
      </c>
      <c r="I90" s="707">
        <v>58.353379999999994</v>
      </c>
      <c r="J90" s="707">
        <v>4.6867623999999992</v>
      </c>
      <c r="K90" s="709">
        <v>1.0873310562430527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0.96799999999999997</v>
      </c>
      <c r="D91" s="707">
        <v>0.96799999999999997</v>
      </c>
      <c r="E91" s="708">
        <v>0</v>
      </c>
      <c r="F91" s="706">
        <v>5.7318952000000003</v>
      </c>
      <c r="G91" s="707">
        <v>5.7318952000000003</v>
      </c>
      <c r="H91" s="707">
        <v>0</v>
      </c>
      <c r="I91" s="707">
        <v>0</v>
      </c>
      <c r="J91" s="707">
        <v>-5.7318952000000003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0.63695899999999994</v>
      </c>
      <c r="C92" s="707">
        <v>0</v>
      </c>
      <c r="D92" s="707">
        <v>-0.63695899999999994</v>
      </c>
      <c r="E92" s="708">
        <v>0</v>
      </c>
      <c r="F92" s="706">
        <v>0</v>
      </c>
      <c r="G92" s="707">
        <v>0</v>
      </c>
      <c r="H92" s="707">
        <v>0</v>
      </c>
      <c r="I92" s="707">
        <v>10.696399999999999</v>
      </c>
      <c r="J92" s="707">
        <v>10.696399999999999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10.433729999999999</v>
      </c>
      <c r="C93" s="707">
        <v>0</v>
      </c>
      <c r="D93" s="707">
        <v>-10.433729999999999</v>
      </c>
      <c r="E93" s="708">
        <v>0</v>
      </c>
      <c r="F93" s="706">
        <v>2499.9999996000001</v>
      </c>
      <c r="G93" s="707">
        <v>2499.9999996000001</v>
      </c>
      <c r="H93" s="707">
        <v>118.15007000000001</v>
      </c>
      <c r="I93" s="707">
        <v>118.51307000000001</v>
      </c>
      <c r="J93" s="707">
        <v>-2381.4869296000002</v>
      </c>
      <c r="K93" s="709">
        <v>4.7405228007584836E-2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3.3839140000000003</v>
      </c>
      <c r="C94" s="707">
        <v>20.358979999999999</v>
      </c>
      <c r="D94" s="707">
        <v>16.975065999999998</v>
      </c>
      <c r="E94" s="708">
        <v>6.0163999439702067</v>
      </c>
      <c r="F94" s="706">
        <v>80.000000400000005</v>
      </c>
      <c r="G94" s="707">
        <v>80.000000400000005</v>
      </c>
      <c r="H94" s="707">
        <v>0</v>
      </c>
      <c r="I94" s="707">
        <v>26.3581</v>
      </c>
      <c r="J94" s="707">
        <v>-53.641900400000004</v>
      </c>
      <c r="K94" s="709">
        <v>0.32947624835261874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19.584</v>
      </c>
      <c r="D95" s="707">
        <v>19.584</v>
      </c>
      <c r="E95" s="708">
        <v>0</v>
      </c>
      <c r="F95" s="706">
        <v>0</v>
      </c>
      <c r="G95" s="707">
        <v>0</v>
      </c>
      <c r="H95" s="707">
        <v>0</v>
      </c>
      <c r="I95" s="707">
        <v>4.8730000000000002</v>
      </c>
      <c r="J95" s="707">
        <v>4.8730000000000002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19.584</v>
      </c>
      <c r="D96" s="707">
        <v>19.584</v>
      </c>
      <c r="E96" s="708">
        <v>0</v>
      </c>
      <c r="F96" s="706">
        <v>0</v>
      </c>
      <c r="G96" s="707">
        <v>0</v>
      </c>
      <c r="H96" s="707">
        <v>0</v>
      </c>
      <c r="I96" s="707">
        <v>4.8730000000000002</v>
      </c>
      <c r="J96" s="707">
        <v>4.8730000000000002</v>
      </c>
      <c r="K96" s="709">
        <v>0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0</v>
      </c>
      <c r="C97" s="707">
        <v>15.904</v>
      </c>
      <c r="D97" s="707">
        <v>15.904</v>
      </c>
      <c r="E97" s="708">
        <v>0</v>
      </c>
      <c r="F97" s="706">
        <v>0</v>
      </c>
      <c r="G97" s="707">
        <v>0</v>
      </c>
      <c r="H97" s="707">
        <v>0</v>
      </c>
      <c r="I97" s="707">
        <v>4.8730000000000002</v>
      </c>
      <c r="J97" s="707">
        <v>4.8730000000000002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3.68</v>
      </c>
      <c r="D98" s="707">
        <v>3.68</v>
      </c>
      <c r="E98" s="708">
        <v>0</v>
      </c>
      <c r="F98" s="706">
        <v>0</v>
      </c>
      <c r="G98" s="707">
        <v>0</v>
      </c>
      <c r="H98" s="707">
        <v>0</v>
      </c>
      <c r="I98" s="707">
        <v>0</v>
      </c>
      <c r="J98" s="707">
        <v>0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1298.8006740000001</v>
      </c>
      <c r="C99" s="707">
        <v>1670.47072</v>
      </c>
      <c r="D99" s="707">
        <v>371.67004599999996</v>
      </c>
      <c r="E99" s="708">
        <v>1.2861640384396658</v>
      </c>
      <c r="F99" s="706">
        <v>1961.7967716999999</v>
      </c>
      <c r="G99" s="707">
        <v>1961.7967716999999</v>
      </c>
      <c r="H99" s="707">
        <v>200.85282000000001</v>
      </c>
      <c r="I99" s="707">
        <v>2141.90409</v>
      </c>
      <c r="J99" s="707">
        <v>180.10731830000009</v>
      </c>
      <c r="K99" s="709">
        <v>1.0918073272920761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30.962018</v>
      </c>
      <c r="C100" s="707">
        <v>29.584049999999998</v>
      </c>
      <c r="D100" s="707">
        <v>-1.3779680000000027</v>
      </c>
      <c r="E100" s="708">
        <v>0.95549489054621695</v>
      </c>
      <c r="F100" s="706">
        <v>31.409291499999998</v>
      </c>
      <c r="G100" s="707">
        <v>31.409291500000002</v>
      </c>
      <c r="H100" s="707">
        <v>2.1055700000000002</v>
      </c>
      <c r="I100" s="707">
        <v>28.320460000000001</v>
      </c>
      <c r="J100" s="707">
        <v>-3.0888315000000013</v>
      </c>
      <c r="K100" s="709">
        <v>0.90165867001489042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10.570532</v>
      </c>
      <c r="C101" s="707">
        <v>9.1258999999999997</v>
      </c>
      <c r="D101" s="707">
        <v>-1.4446320000000004</v>
      </c>
      <c r="E101" s="708">
        <v>0.8633340308699694</v>
      </c>
      <c r="F101" s="706">
        <v>9.2506672000000005</v>
      </c>
      <c r="G101" s="707">
        <v>9.2506672000000005</v>
      </c>
      <c r="H101" s="707">
        <v>0.37639999999999996</v>
      </c>
      <c r="I101" s="707">
        <v>6.5594999999999999</v>
      </c>
      <c r="J101" s="707">
        <v>-2.6911672000000006</v>
      </c>
      <c r="K101" s="709">
        <v>0.70908398909864567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20.391486</v>
      </c>
      <c r="C102" s="707">
        <v>20.45815</v>
      </c>
      <c r="D102" s="707">
        <v>6.666399999999939E-2</v>
      </c>
      <c r="E102" s="708">
        <v>1.0032692075506415</v>
      </c>
      <c r="F102" s="706">
        <v>22.1586243</v>
      </c>
      <c r="G102" s="707">
        <v>22.1586243</v>
      </c>
      <c r="H102" s="707">
        <v>1.7291700000000001</v>
      </c>
      <c r="I102" s="707">
        <v>21.760960000000001</v>
      </c>
      <c r="J102" s="707">
        <v>-0.39766429999999886</v>
      </c>
      <c r="K102" s="709">
        <v>0.98205374599902395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54.381228</v>
      </c>
      <c r="C103" s="707">
        <v>52.615670000000001</v>
      </c>
      <c r="D103" s="707">
        <v>-1.7655579999999986</v>
      </c>
      <c r="E103" s="708">
        <v>0.96753368644047544</v>
      </c>
      <c r="F103" s="706">
        <v>55.201591699999994</v>
      </c>
      <c r="G103" s="707">
        <v>55.201591699999994</v>
      </c>
      <c r="H103" s="707">
        <v>0</v>
      </c>
      <c r="I103" s="707">
        <v>53.744790000000002</v>
      </c>
      <c r="J103" s="707">
        <v>-1.4568016999999926</v>
      </c>
      <c r="K103" s="709">
        <v>0.97360942583110344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27.999995999999999</v>
      </c>
      <c r="C104" s="707">
        <v>29.295000000000002</v>
      </c>
      <c r="D104" s="707">
        <v>1.2950040000000023</v>
      </c>
      <c r="E104" s="708">
        <v>1.0462501494643071</v>
      </c>
      <c r="F104" s="706">
        <v>30.51</v>
      </c>
      <c r="G104" s="707">
        <v>30.509999999999998</v>
      </c>
      <c r="H104" s="707">
        <v>0</v>
      </c>
      <c r="I104" s="707">
        <v>27.06429</v>
      </c>
      <c r="J104" s="707">
        <v>-3.4457099999999983</v>
      </c>
      <c r="K104" s="709">
        <v>0.88706293018682392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26.381232000000001</v>
      </c>
      <c r="C105" s="707">
        <v>23.32067</v>
      </c>
      <c r="D105" s="707">
        <v>-3.0605620000000009</v>
      </c>
      <c r="E105" s="708">
        <v>0.883987146619991</v>
      </c>
      <c r="F105" s="706">
        <v>24.6915917</v>
      </c>
      <c r="G105" s="707">
        <v>24.691591700000004</v>
      </c>
      <c r="H105" s="707">
        <v>0</v>
      </c>
      <c r="I105" s="707">
        <v>26.680499999999999</v>
      </c>
      <c r="J105" s="707">
        <v>1.988908299999995</v>
      </c>
      <c r="K105" s="709">
        <v>1.0805500238366568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844.48368400000004</v>
      </c>
      <c r="C106" s="707">
        <v>1269.0691399999998</v>
      </c>
      <c r="D106" s="707">
        <v>424.58545599999979</v>
      </c>
      <c r="E106" s="708">
        <v>1.5027752034105608</v>
      </c>
      <c r="F106" s="706">
        <v>1718.8941955</v>
      </c>
      <c r="G106" s="707">
        <v>1718.8941955</v>
      </c>
      <c r="H106" s="707">
        <v>132.53614000000002</v>
      </c>
      <c r="I106" s="707">
        <v>1640.88696</v>
      </c>
      <c r="J106" s="707">
        <v>-78.007235499999979</v>
      </c>
      <c r="K106" s="709">
        <v>0.95461777943970028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611.64252499999998</v>
      </c>
      <c r="C107" s="707">
        <v>577.97324000000003</v>
      </c>
      <c r="D107" s="707">
        <v>-33.669284999999945</v>
      </c>
      <c r="E107" s="708">
        <v>0.94495267476701372</v>
      </c>
      <c r="F107" s="706">
        <v>715.98057779999999</v>
      </c>
      <c r="G107" s="707">
        <v>715.98057779999999</v>
      </c>
      <c r="H107" s="707">
        <v>60.595610000000001</v>
      </c>
      <c r="I107" s="707">
        <v>696.77601000000004</v>
      </c>
      <c r="J107" s="707">
        <v>-19.20456779999995</v>
      </c>
      <c r="K107" s="709">
        <v>0.97317725033965308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23.300349999999998</v>
      </c>
      <c r="D108" s="707">
        <v>23.300349999999998</v>
      </c>
      <c r="E108" s="708">
        <v>0</v>
      </c>
      <c r="F108" s="706">
        <v>14.2616861</v>
      </c>
      <c r="G108" s="707">
        <v>14.2616861</v>
      </c>
      <c r="H108" s="707">
        <v>1.0280199999999999</v>
      </c>
      <c r="I108" s="707">
        <v>54.071750000000002</v>
      </c>
      <c r="J108" s="707">
        <v>39.810063900000003</v>
      </c>
      <c r="K108" s="709">
        <v>3.7913995316444384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232.841159</v>
      </c>
      <c r="C109" s="707">
        <v>241.86330999999998</v>
      </c>
      <c r="D109" s="707">
        <v>9.0221509999999796</v>
      </c>
      <c r="E109" s="708">
        <v>1.0387480935018021</v>
      </c>
      <c r="F109" s="706">
        <v>243.39993079999999</v>
      </c>
      <c r="G109" s="707">
        <v>243.39993079999999</v>
      </c>
      <c r="H109" s="707">
        <v>21.857299999999999</v>
      </c>
      <c r="I109" s="707">
        <v>239.68520000000001</v>
      </c>
      <c r="J109" s="707">
        <v>-3.7147307999999839</v>
      </c>
      <c r="K109" s="709">
        <v>0.98473815999950987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425.93223999999998</v>
      </c>
      <c r="D110" s="707">
        <v>425.93223999999998</v>
      </c>
      <c r="E110" s="708">
        <v>0</v>
      </c>
      <c r="F110" s="706">
        <v>745.25200080000002</v>
      </c>
      <c r="G110" s="707">
        <v>745.25200080000002</v>
      </c>
      <c r="H110" s="707">
        <v>49.055210000000002</v>
      </c>
      <c r="I110" s="707">
        <v>650.35400000000004</v>
      </c>
      <c r="J110" s="707">
        <v>-94.898000799999977</v>
      </c>
      <c r="K110" s="709">
        <v>0.87266320560276178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368.97374400000001</v>
      </c>
      <c r="C111" s="707">
        <v>319.06028999999995</v>
      </c>
      <c r="D111" s="707">
        <v>-49.913454000000058</v>
      </c>
      <c r="E111" s="708">
        <v>0.86472356146837359</v>
      </c>
      <c r="F111" s="706">
        <v>156.11853669999999</v>
      </c>
      <c r="G111" s="707">
        <v>156.11853669999999</v>
      </c>
      <c r="H111" s="707">
        <v>66.211110000000005</v>
      </c>
      <c r="I111" s="707">
        <v>418.95188000000002</v>
      </c>
      <c r="J111" s="707">
        <v>262.83334330000002</v>
      </c>
      <c r="K111" s="709">
        <v>2.683549877264511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13.02792</v>
      </c>
      <c r="C112" s="707">
        <v>15.981999999999999</v>
      </c>
      <c r="D112" s="707">
        <v>2.9540799999999994</v>
      </c>
      <c r="E112" s="708">
        <v>1.2267499339879273</v>
      </c>
      <c r="F112" s="706">
        <v>13.5682285</v>
      </c>
      <c r="G112" s="707">
        <v>13.5682285</v>
      </c>
      <c r="H112" s="707">
        <v>0</v>
      </c>
      <c r="I112" s="707">
        <v>16.41</v>
      </c>
      <c r="J112" s="707">
        <v>2.8417715000000001</v>
      </c>
      <c r="K112" s="709">
        <v>1.2094430750484486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236.10852199999999</v>
      </c>
      <c r="C113" s="707">
        <v>139.41445000000002</v>
      </c>
      <c r="D113" s="707">
        <v>-96.694071999999977</v>
      </c>
      <c r="E113" s="708">
        <v>0.59046767486012219</v>
      </c>
      <c r="F113" s="706">
        <v>125.814374</v>
      </c>
      <c r="G113" s="707">
        <v>125.814374</v>
      </c>
      <c r="H113" s="707">
        <v>45.914360000000002</v>
      </c>
      <c r="I113" s="707">
        <v>166.82897</v>
      </c>
      <c r="J113" s="707">
        <v>41.014595999999997</v>
      </c>
      <c r="K113" s="709">
        <v>1.3259929266905544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14</v>
      </c>
      <c r="C114" s="707">
        <v>15.740200000000002</v>
      </c>
      <c r="D114" s="707">
        <v>1.7402000000000015</v>
      </c>
      <c r="E114" s="708">
        <v>1.1243000000000001</v>
      </c>
      <c r="F114" s="706">
        <v>12.5</v>
      </c>
      <c r="G114" s="707">
        <v>12.5</v>
      </c>
      <c r="H114" s="707">
        <v>0</v>
      </c>
      <c r="I114" s="707">
        <v>8.7332800000000006</v>
      </c>
      <c r="J114" s="707">
        <v>-3.7667199999999994</v>
      </c>
      <c r="K114" s="709">
        <v>0.69866240000000002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8.8463080000000005</v>
      </c>
      <c r="C115" s="707">
        <v>4.0494899999999996</v>
      </c>
      <c r="D115" s="707">
        <v>-4.7968180000000009</v>
      </c>
      <c r="E115" s="708">
        <v>0.4577604578090656</v>
      </c>
      <c r="F115" s="706">
        <v>4.2359342</v>
      </c>
      <c r="G115" s="707">
        <v>4.2359342</v>
      </c>
      <c r="H115" s="707">
        <v>3.3213000000000004</v>
      </c>
      <c r="I115" s="707">
        <v>9.7291799999999995</v>
      </c>
      <c r="J115" s="707">
        <v>5.4932457999999995</v>
      </c>
      <c r="K115" s="709">
        <v>2.2968203802599199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96.990994000000001</v>
      </c>
      <c r="C116" s="707">
        <v>143.87414999999999</v>
      </c>
      <c r="D116" s="707">
        <v>46.883155999999985</v>
      </c>
      <c r="E116" s="708">
        <v>1.4833763844094636</v>
      </c>
      <c r="F116" s="706">
        <v>0</v>
      </c>
      <c r="G116" s="707">
        <v>0</v>
      </c>
      <c r="H116" s="707">
        <v>16.975450000000002</v>
      </c>
      <c r="I116" s="707">
        <v>177.81077999999999</v>
      </c>
      <c r="J116" s="707">
        <v>177.81077999999999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0</v>
      </c>
      <c r="D117" s="707">
        <v>0</v>
      </c>
      <c r="E117" s="708">
        <v>0</v>
      </c>
      <c r="F117" s="706">
        <v>0</v>
      </c>
      <c r="G117" s="707">
        <v>0</v>
      </c>
      <c r="H117" s="707">
        <v>0</v>
      </c>
      <c r="I117" s="707">
        <v>2.2704</v>
      </c>
      <c r="J117" s="707">
        <v>2.2704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0</v>
      </c>
      <c r="D118" s="707">
        <v>0</v>
      </c>
      <c r="E118" s="708">
        <v>0</v>
      </c>
      <c r="F118" s="706">
        <v>0</v>
      </c>
      <c r="G118" s="707">
        <v>0</v>
      </c>
      <c r="H118" s="707">
        <v>0</v>
      </c>
      <c r="I118" s="707">
        <v>37.169269999999997</v>
      </c>
      <c r="J118" s="707">
        <v>37.169269999999997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0.14157</v>
      </c>
      <c r="D119" s="707">
        <v>0.14157</v>
      </c>
      <c r="E119" s="708">
        <v>0</v>
      </c>
      <c r="F119" s="706">
        <v>0.17315629999999999</v>
      </c>
      <c r="G119" s="707">
        <v>0.17315629999999999</v>
      </c>
      <c r="H119" s="707">
        <v>0</v>
      </c>
      <c r="I119" s="707">
        <v>0</v>
      </c>
      <c r="J119" s="707">
        <v>-0.17315629999999999</v>
      </c>
      <c r="K119" s="709">
        <v>0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0</v>
      </c>
      <c r="C120" s="707">
        <v>0.14157</v>
      </c>
      <c r="D120" s="707">
        <v>0.14157</v>
      </c>
      <c r="E120" s="708">
        <v>0</v>
      </c>
      <c r="F120" s="706">
        <v>0.17315629999999999</v>
      </c>
      <c r="G120" s="707">
        <v>0.17315629999999999</v>
      </c>
      <c r="H120" s="707">
        <v>0</v>
      </c>
      <c r="I120" s="707">
        <v>0</v>
      </c>
      <c r="J120" s="707">
        <v>-0.17315629999999999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38359.648445999999</v>
      </c>
      <c r="C121" s="707">
        <v>42197.655899999998</v>
      </c>
      <c r="D121" s="707">
        <v>3838.0074539999987</v>
      </c>
      <c r="E121" s="708">
        <v>1.1000532489082342</v>
      </c>
      <c r="F121" s="706">
        <v>46575.756064000001</v>
      </c>
      <c r="G121" s="707">
        <v>46575.756064000001</v>
      </c>
      <c r="H121" s="707">
        <v>4818.8587600000001</v>
      </c>
      <c r="I121" s="707">
        <v>49133.356039999999</v>
      </c>
      <c r="J121" s="707">
        <v>2557.5999759999977</v>
      </c>
      <c r="K121" s="709">
        <v>1.0549126883197684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27683.16</v>
      </c>
      <c r="C122" s="707">
        <v>31462.205000000002</v>
      </c>
      <c r="D122" s="707">
        <v>3779.0450000000019</v>
      </c>
      <c r="E122" s="708">
        <v>1.1365106078930296</v>
      </c>
      <c r="F122" s="706">
        <v>34511.587129300002</v>
      </c>
      <c r="G122" s="707">
        <v>34511.587129300002</v>
      </c>
      <c r="H122" s="707">
        <v>3703.35</v>
      </c>
      <c r="I122" s="707">
        <v>36576.368999999999</v>
      </c>
      <c r="J122" s="707">
        <v>2064.7818706999969</v>
      </c>
      <c r="K122" s="709">
        <v>1.0598286558935743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27539.27</v>
      </c>
      <c r="C123" s="707">
        <v>31217.843000000001</v>
      </c>
      <c r="D123" s="707">
        <v>3678.5730000000003</v>
      </c>
      <c r="E123" s="708">
        <v>1.1335755450307869</v>
      </c>
      <c r="F123" s="706">
        <v>34265.173797200005</v>
      </c>
      <c r="G123" s="707">
        <v>34265.173797200005</v>
      </c>
      <c r="H123" s="707">
        <v>3631.413</v>
      </c>
      <c r="I123" s="707">
        <v>33506.1</v>
      </c>
      <c r="J123" s="707">
        <v>-759.07379720000608</v>
      </c>
      <c r="K123" s="709">
        <v>0.97784707581836239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27539.27</v>
      </c>
      <c r="C124" s="707">
        <v>31217.843000000001</v>
      </c>
      <c r="D124" s="707">
        <v>3678.5730000000003</v>
      </c>
      <c r="E124" s="708">
        <v>1.1335755450307869</v>
      </c>
      <c r="F124" s="706">
        <v>34265.173797200005</v>
      </c>
      <c r="G124" s="707">
        <v>34265.173797200005</v>
      </c>
      <c r="H124" s="707">
        <v>3631.413</v>
      </c>
      <c r="I124" s="707">
        <v>33506.1</v>
      </c>
      <c r="J124" s="707">
        <v>-759.07379720000608</v>
      </c>
      <c r="K124" s="709">
        <v>0.97784707581836239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61.32</v>
      </c>
      <c r="C125" s="707">
        <v>49.92</v>
      </c>
      <c r="D125" s="707">
        <v>-11.399999999999999</v>
      </c>
      <c r="E125" s="708">
        <v>0.81409001956947169</v>
      </c>
      <c r="F125" s="706">
        <v>49.92</v>
      </c>
      <c r="G125" s="707">
        <v>49.92</v>
      </c>
      <c r="H125" s="707">
        <v>57.04</v>
      </c>
      <c r="I125" s="707">
        <v>310.98399999999998</v>
      </c>
      <c r="J125" s="707">
        <v>261.06399999999996</v>
      </c>
      <c r="K125" s="709">
        <v>6.2296474358974354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61.32</v>
      </c>
      <c r="C126" s="707">
        <v>49.92</v>
      </c>
      <c r="D126" s="707">
        <v>-11.399999999999999</v>
      </c>
      <c r="E126" s="708">
        <v>0.81409001956947169</v>
      </c>
      <c r="F126" s="706">
        <v>49.92</v>
      </c>
      <c r="G126" s="707">
        <v>49.92</v>
      </c>
      <c r="H126" s="707">
        <v>57.04</v>
      </c>
      <c r="I126" s="707">
        <v>310.98399999999998</v>
      </c>
      <c r="J126" s="707">
        <v>261.06399999999996</v>
      </c>
      <c r="K126" s="709">
        <v>6.2296474358974354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51.61</v>
      </c>
      <c r="C127" s="707">
        <v>136.19200000000001</v>
      </c>
      <c r="D127" s="707">
        <v>84.582000000000008</v>
      </c>
      <c r="E127" s="708">
        <v>2.6388684363495449</v>
      </c>
      <c r="F127" s="706">
        <v>149.88054529999999</v>
      </c>
      <c r="G127" s="707">
        <v>149.88054529999999</v>
      </c>
      <c r="H127" s="707">
        <v>14.897</v>
      </c>
      <c r="I127" s="707">
        <v>206.94300000000001</v>
      </c>
      <c r="J127" s="707">
        <v>57.062454700000018</v>
      </c>
      <c r="K127" s="709">
        <v>1.3807195562691885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51.61</v>
      </c>
      <c r="C128" s="707">
        <v>136.19200000000001</v>
      </c>
      <c r="D128" s="707">
        <v>84.582000000000008</v>
      </c>
      <c r="E128" s="708">
        <v>2.6388684363495449</v>
      </c>
      <c r="F128" s="706">
        <v>149.88054529999999</v>
      </c>
      <c r="G128" s="707">
        <v>149.88054529999999</v>
      </c>
      <c r="H128" s="707">
        <v>14.897</v>
      </c>
      <c r="I128" s="707">
        <v>206.94300000000001</v>
      </c>
      <c r="J128" s="707">
        <v>57.062454700000018</v>
      </c>
      <c r="K128" s="709">
        <v>1.3807195562691885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30.96</v>
      </c>
      <c r="C129" s="707">
        <v>58.25</v>
      </c>
      <c r="D129" s="707">
        <v>27.29</v>
      </c>
      <c r="E129" s="708">
        <v>1.8814599483204133</v>
      </c>
      <c r="F129" s="706">
        <v>46.612786800000002</v>
      </c>
      <c r="G129" s="707">
        <v>46.612786800000002</v>
      </c>
      <c r="H129" s="707">
        <v>0</v>
      </c>
      <c r="I129" s="707">
        <v>34.75</v>
      </c>
      <c r="J129" s="707">
        <v>-11.862786800000002</v>
      </c>
      <c r="K129" s="709">
        <v>0.74550359216025242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30.96</v>
      </c>
      <c r="C130" s="707">
        <v>58.25</v>
      </c>
      <c r="D130" s="707">
        <v>27.29</v>
      </c>
      <c r="E130" s="708">
        <v>1.8814599483204133</v>
      </c>
      <c r="F130" s="706">
        <v>46.612786800000002</v>
      </c>
      <c r="G130" s="707">
        <v>46.612786800000002</v>
      </c>
      <c r="H130" s="707">
        <v>0</v>
      </c>
      <c r="I130" s="707">
        <v>34.75</v>
      </c>
      <c r="J130" s="707">
        <v>-11.862786800000002</v>
      </c>
      <c r="K130" s="709">
        <v>0.74550359216025242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0</v>
      </c>
      <c r="D131" s="707">
        <v>0</v>
      </c>
      <c r="E131" s="708">
        <v>0</v>
      </c>
      <c r="F131" s="706">
        <v>0</v>
      </c>
      <c r="G131" s="707">
        <v>0</v>
      </c>
      <c r="H131" s="707">
        <v>0</v>
      </c>
      <c r="I131" s="707">
        <v>2517.5920000000001</v>
      </c>
      <c r="J131" s="707">
        <v>2517.5920000000001</v>
      </c>
      <c r="K131" s="709">
        <v>0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0</v>
      </c>
      <c r="C132" s="707">
        <v>0</v>
      </c>
      <c r="D132" s="707">
        <v>0</v>
      </c>
      <c r="E132" s="708">
        <v>0</v>
      </c>
      <c r="F132" s="706">
        <v>0</v>
      </c>
      <c r="G132" s="707">
        <v>0</v>
      </c>
      <c r="H132" s="707">
        <v>0</v>
      </c>
      <c r="I132" s="707">
        <v>2517.5920000000001</v>
      </c>
      <c r="J132" s="707">
        <v>2517.5920000000001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9928.27</v>
      </c>
      <c r="C133" s="707">
        <v>10108.32516</v>
      </c>
      <c r="D133" s="707">
        <v>180.05515999999989</v>
      </c>
      <c r="E133" s="708">
        <v>1.0181356026780093</v>
      </c>
      <c r="F133" s="706">
        <v>11232.203105699999</v>
      </c>
      <c r="G133" s="707">
        <v>11232.203105699999</v>
      </c>
      <c r="H133" s="707">
        <v>1042.56123</v>
      </c>
      <c r="I133" s="707">
        <v>11882.665199999999</v>
      </c>
      <c r="J133" s="707">
        <v>650.4620943000009</v>
      </c>
      <c r="K133" s="709">
        <v>1.0579104640629149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2779.2</v>
      </c>
      <c r="C134" s="707">
        <v>2814.8510200000001</v>
      </c>
      <c r="D134" s="707">
        <v>35.651020000000244</v>
      </c>
      <c r="E134" s="708">
        <v>1.0128277993667243</v>
      </c>
      <c r="F134" s="706">
        <v>3101.5500425999999</v>
      </c>
      <c r="G134" s="707">
        <v>3101.5500425999999</v>
      </c>
      <c r="H134" s="707">
        <v>331.58615999999995</v>
      </c>
      <c r="I134" s="707">
        <v>3042.5479999999998</v>
      </c>
      <c r="J134" s="707">
        <v>-59.002042600000095</v>
      </c>
      <c r="K134" s="709">
        <v>0.9809765949961784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2779.2</v>
      </c>
      <c r="C135" s="707">
        <v>2814.8510200000001</v>
      </c>
      <c r="D135" s="707">
        <v>35.651020000000244</v>
      </c>
      <c r="E135" s="708">
        <v>1.0128277993667243</v>
      </c>
      <c r="F135" s="706">
        <v>3101.5500425999999</v>
      </c>
      <c r="G135" s="707">
        <v>3101.5500425999999</v>
      </c>
      <c r="H135" s="707">
        <v>331.58615999999995</v>
      </c>
      <c r="I135" s="707">
        <v>3042.5479999999998</v>
      </c>
      <c r="J135" s="707">
        <v>-59.002042600000095</v>
      </c>
      <c r="K135" s="709">
        <v>0.9809765949961784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7149.07</v>
      </c>
      <c r="C136" s="707">
        <v>7293.4741399999994</v>
      </c>
      <c r="D136" s="707">
        <v>144.40413999999964</v>
      </c>
      <c r="E136" s="708">
        <v>1.0201990105006664</v>
      </c>
      <c r="F136" s="706">
        <v>8130.6530630999996</v>
      </c>
      <c r="G136" s="707">
        <v>8130.6530630999987</v>
      </c>
      <c r="H136" s="707">
        <v>710.97506999999996</v>
      </c>
      <c r="I136" s="707">
        <v>8017.2292900000002</v>
      </c>
      <c r="J136" s="707">
        <v>-113.42377309999847</v>
      </c>
      <c r="K136" s="709">
        <v>0.98604985697707859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7149.07</v>
      </c>
      <c r="C137" s="707">
        <v>7293.4741399999994</v>
      </c>
      <c r="D137" s="707">
        <v>144.40413999999964</v>
      </c>
      <c r="E137" s="708">
        <v>1.0201990105006664</v>
      </c>
      <c r="F137" s="706">
        <v>8130.6530630999996</v>
      </c>
      <c r="G137" s="707">
        <v>8130.6530630999987</v>
      </c>
      <c r="H137" s="707">
        <v>710.97506999999996</v>
      </c>
      <c r="I137" s="707">
        <v>8017.2292900000002</v>
      </c>
      <c r="J137" s="707">
        <v>-113.42377309999847</v>
      </c>
      <c r="K137" s="709">
        <v>0.98604985697707859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0</v>
      </c>
      <c r="D138" s="707">
        <v>0</v>
      </c>
      <c r="E138" s="708">
        <v>0</v>
      </c>
      <c r="F138" s="706">
        <v>0</v>
      </c>
      <c r="G138" s="707">
        <v>0</v>
      </c>
      <c r="H138" s="707">
        <v>0</v>
      </c>
      <c r="I138" s="707">
        <v>226.16335999999998</v>
      </c>
      <c r="J138" s="707">
        <v>226.16335999999998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0</v>
      </c>
      <c r="D139" s="707">
        <v>0</v>
      </c>
      <c r="E139" s="708">
        <v>0</v>
      </c>
      <c r="F139" s="706">
        <v>0</v>
      </c>
      <c r="G139" s="707">
        <v>0</v>
      </c>
      <c r="H139" s="707">
        <v>0</v>
      </c>
      <c r="I139" s="707">
        <v>226.16335999999998</v>
      </c>
      <c r="J139" s="707">
        <v>226.16335999999998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0</v>
      </c>
      <c r="C140" s="707">
        <v>0</v>
      </c>
      <c r="D140" s="707">
        <v>0</v>
      </c>
      <c r="E140" s="708">
        <v>0</v>
      </c>
      <c r="F140" s="706">
        <v>0</v>
      </c>
      <c r="G140" s="707">
        <v>0</v>
      </c>
      <c r="H140" s="707">
        <v>0</v>
      </c>
      <c r="I140" s="707">
        <v>596.72455000000002</v>
      </c>
      <c r="J140" s="707">
        <v>596.72455000000002</v>
      </c>
      <c r="K140" s="709">
        <v>0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0</v>
      </c>
      <c r="C141" s="707">
        <v>0</v>
      </c>
      <c r="D141" s="707">
        <v>0</v>
      </c>
      <c r="E141" s="708">
        <v>0</v>
      </c>
      <c r="F141" s="706">
        <v>0</v>
      </c>
      <c r="G141" s="707">
        <v>0</v>
      </c>
      <c r="H141" s="707">
        <v>0</v>
      </c>
      <c r="I141" s="707">
        <v>596.72455000000002</v>
      </c>
      <c r="J141" s="707">
        <v>596.72455000000002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129.35844599999999</v>
      </c>
      <c r="C142" s="707">
        <v>0</v>
      </c>
      <c r="D142" s="707">
        <v>-129.35844599999999</v>
      </c>
      <c r="E142" s="708">
        <v>0</v>
      </c>
      <c r="F142" s="706">
        <v>141.7340878</v>
      </c>
      <c r="G142" s="707">
        <v>141.7340878</v>
      </c>
      <c r="H142" s="707">
        <v>0</v>
      </c>
      <c r="I142" s="707">
        <v>0</v>
      </c>
      <c r="J142" s="707">
        <v>-141.7340878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129.35844599999999</v>
      </c>
      <c r="C143" s="707">
        <v>0</v>
      </c>
      <c r="D143" s="707">
        <v>-129.35844599999999</v>
      </c>
      <c r="E143" s="708">
        <v>0</v>
      </c>
      <c r="F143" s="706">
        <v>141.7340878</v>
      </c>
      <c r="G143" s="707">
        <v>141.7340878</v>
      </c>
      <c r="H143" s="707">
        <v>0</v>
      </c>
      <c r="I143" s="707">
        <v>0</v>
      </c>
      <c r="J143" s="707">
        <v>-141.7340878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129.35844599999999</v>
      </c>
      <c r="C144" s="707">
        <v>0</v>
      </c>
      <c r="D144" s="707">
        <v>-129.35844599999999</v>
      </c>
      <c r="E144" s="708">
        <v>0</v>
      </c>
      <c r="F144" s="706">
        <v>141.7340878</v>
      </c>
      <c r="G144" s="707">
        <v>141.7340878</v>
      </c>
      <c r="H144" s="707">
        <v>0</v>
      </c>
      <c r="I144" s="707">
        <v>0</v>
      </c>
      <c r="J144" s="707">
        <v>-141.7340878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618.86</v>
      </c>
      <c r="C145" s="707">
        <v>627.12573999999995</v>
      </c>
      <c r="D145" s="707">
        <v>8.265739999999937</v>
      </c>
      <c r="E145" s="708">
        <v>1.01335639724655</v>
      </c>
      <c r="F145" s="706">
        <v>690.2317412000001</v>
      </c>
      <c r="G145" s="707">
        <v>690.2317412000001</v>
      </c>
      <c r="H145" s="707">
        <v>72.94753</v>
      </c>
      <c r="I145" s="707">
        <v>674.32183999999995</v>
      </c>
      <c r="J145" s="707">
        <v>-15.909901200000149</v>
      </c>
      <c r="K145" s="709">
        <v>0.97694991370240369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618.86</v>
      </c>
      <c r="C146" s="707">
        <v>627.12573999999995</v>
      </c>
      <c r="D146" s="707">
        <v>8.265739999999937</v>
      </c>
      <c r="E146" s="708">
        <v>1.01335639724655</v>
      </c>
      <c r="F146" s="706">
        <v>690.2317412000001</v>
      </c>
      <c r="G146" s="707">
        <v>690.2317412000001</v>
      </c>
      <c r="H146" s="707">
        <v>72.94753</v>
      </c>
      <c r="I146" s="707">
        <v>674.32183999999995</v>
      </c>
      <c r="J146" s="707">
        <v>-15.909901200000149</v>
      </c>
      <c r="K146" s="709">
        <v>0.97694991370240369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618.86</v>
      </c>
      <c r="C147" s="707">
        <v>627.12573999999995</v>
      </c>
      <c r="D147" s="707">
        <v>8.265739999999937</v>
      </c>
      <c r="E147" s="708">
        <v>1.01335639724655</v>
      </c>
      <c r="F147" s="706">
        <v>690.2317412000001</v>
      </c>
      <c r="G147" s="707">
        <v>690.2317412000001</v>
      </c>
      <c r="H147" s="707">
        <v>72.94753</v>
      </c>
      <c r="I147" s="707">
        <v>674.32183999999995</v>
      </c>
      <c r="J147" s="707">
        <v>-15.909901200000149</v>
      </c>
      <c r="K147" s="709">
        <v>0.97694991370240369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0</v>
      </c>
      <c r="C148" s="707">
        <v>30.136299999999999</v>
      </c>
      <c r="D148" s="707">
        <v>30.136299999999999</v>
      </c>
      <c r="E148" s="708">
        <v>0</v>
      </c>
      <c r="F148" s="706">
        <v>37.755071999999998</v>
      </c>
      <c r="G148" s="707">
        <v>37.755071999999998</v>
      </c>
      <c r="H148" s="707">
        <v>2.25</v>
      </c>
      <c r="I148" s="707">
        <v>5.7263999999999999</v>
      </c>
      <c r="J148" s="707">
        <v>-32.028672</v>
      </c>
      <c r="K148" s="709">
        <v>0.15167233689820536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30.136299999999999</v>
      </c>
      <c r="D149" s="707">
        <v>30.136299999999999</v>
      </c>
      <c r="E149" s="708">
        <v>0</v>
      </c>
      <c r="F149" s="706">
        <v>37.755071999999998</v>
      </c>
      <c r="G149" s="707">
        <v>37.755071999999998</v>
      </c>
      <c r="H149" s="707">
        <v>2.25</v>
      </c>
      <c r="I149" s="707">
        <v>5.7263999999999999</v>
      </c>
      <c r="J149" s="707">
        <v>-32.028672</v>
      </c>
      <c r="K149" s="709">
        <v>0.15167233689820536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19.436299999999999</v>
      </c>
      <c r="D150" s="707">
        <v>19.436299999999999</v>
      </c>
      <c r="E150" s="708">
        <v>0</v>
      </c>
      <c r="F150" s="706">
        <v>29.721559199999998</v>
      </c>
      <c r="G150" s="707">
        <v>29.721559199999994</v>
      </c>
      <c r="H150" s="707">
        <v>2.25</v>
      </c>
      <c r="I150" s="707">
        <v>3.4264000000000001</v>
      </c>
      <c r="J150" s="707">
        <v>-26.295159199999993</v>
      </c>
      <c r="K150" s="709">
        <v>0.11528331932195537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0</v>
      </c>
      <c r="C151" s="707">
        <v>1.9362999999999999</v>
      </c>
      <c r="D151" s="707">
        <v>1.9362999999999999</v>
      </c>
      <c r="E151" s="708">
        <v>0</v>
      </c>
      <c r="F151" s="706">
        <v>2.0651460000000004</v>
      </c>
      <c r="G151" s="707">
        <v>2.0651460000000004</v>
      </c>
      <c r="H151" s="707">
        <v>0</v>
      </c>
      <c r="I151" s="707">
        <v>1.1764000000000001</v>
      </c>
      <c r="J151" s="707">
        <v>-0.88874600000000026</v>
      </c>
      <c r="K151" s="709">
        <v>0.5696449548845457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17</v>
      </c>
      <c r="D152" s="707">
        <v>17</v>
      </c>
      <c r="E152" s="708">
        <v>0</v>
      </c>
      <c r="F152" s="706">
        <v>27.101420399999999</v>
      </c>
      <c r="G152" s="707">
        <v>27.101420399999995</v>
      </c>
      <c r="H152" s="707">
        <v>2.25</v>
      </c>
      <c r="I152" s="707">
        <v>2.25</v>
      </c>
      <c r="J152" s="707">
        <v>-24.851420399999995</v>
      </c>
      <c r="K152" s="709">
        <v>8.302147882994354E-2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0.5</v>
      </c>
      <c r="D153" s="707">
        <v>0.5</v>
      </c>
      <c r="E153" s="708">
        <v>0</v>
      </c>
      <c r="F153" s="706">
        <v>0.55499279999999995</v>
      </c>
      <c r="G153" s="707">
        <v>0.55499279999999995</v>
      </c>
      <c r="H153" s="707">
        <v>0</v>
      </c>
      <c r="I153" s="707">
        <v>0</v>
      </c>
      <c r="J153" s="707">
        <v>-0.55499279999999995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9.6999999999999993</v>
      </c>
      <c r="D154" s="707">
        <v>9.6999999999999993</v>
      </c>
      <c r="E154" s="708">
        <v>0</v>
      </c>
      <c r="F154" s="706">
        <v>7.6317599999999999</v>
      </c>
      <c r="G154" s="707">
        <v>7.6317599999999999</v>
      </c>
      <c r="H154" s="707">
        <v>0</v>
      </c>
      <c r="I154" s="707">
        <v>2.2999999999999998</v>
      </c>
      <c r="J154" s="707">
        <v>-5.3317600000000001</v>
      </c>
      <c r="K154" s="709">
        <v>0.30137216055012211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9.6999999999999993</v>
      </c>
      <c r="D155" s="707">
        <v>9.6999999999999993</v>
      </c>
      <c r="E155" s="708">
        <v>0</v>
      </c>
      <c r="F155" s="706">
        <v>7.6317599999999999</v>
      </c>
      <c r="G155" s="707">
        <v>7.6317599999999999</v>
      </c>
      <c r="H155" s="707">
        <v>0</v>
      </c>
      <c r="I155" s="707">
        <v>2.2999999999999998</v>
      </c>
      <c r="J155" s="707">
        <v>-5.3317600000000001</v>
      </c>
      <c r="K155" s="709">
        <v>0.30137216055012211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1</v>
      </c>
      <c r="D156" s="707">
        <v>1</v>
      </c>
      <c r="E156" s="708">
        <v>0</v>
      </c>
      <c r="F156" s="706">
        <v>0.40175279999999997</v>
      </c>
      <c r="G156" s="707">
        <v>0.40175280000000002</v>
      </c>
      <c r="H156" s="707">
        <v>0</v>
      </c>
      <c r="I156" s="707">
        <v>0</v>
      </c>
      <c r="J156" s="707">
        <v>-0.40175280000000002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1</v>
      </c>
      <c r="D157" s="707">
        <v>1</v>
      </c>
      <c r="E157" s="708">
        <v>0</v>
      </c>
      <c r="F157" s="706">
        <v>0.40175279999999997</v>
      </c>
      <c r="G157" s="707">
        <v>0.40175280000000002</v>
      </c>
      <c r="H157" s="707">
        <v>0</v>
      </c>
      <c r="I157" s="707">
        <v>0</v>
      </c>
      <c r="J157" s="707">
        <v>-0.40175280000000002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1446</v>
      </c>
      <c r="C158" s="707">
        <v>1417.26196</v>
      </c>
      <c r="D158" s="707">
        <v>-28.738039999999955</v>
      </c>
      <c r="E158" s="708">
        <v>0.98012583679114806</v>
      </c>
      <c r="F158" s="706">
        <v>1258.4989728</v>
      </c>
      <c r="G158" s="707">
        <v>1258.4989728</v>
      </c>
      <c r="H158" s="707">
        <v>117.22742</v>
      </c>
      <c r="I158" s="707">
        <v>1432.5703899999999</v>
      </c>
      <c r="J158" s="707">
        <v>174.07141719999981</v>
      </c>
      <c r="K158" s="709">
        <v>1.138316693904575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1272</v>
      </c>
      <c r="C159" s="707">
        <v>1328.5155400000001</v>
      </c>
      <c r="D159" s="707">
        <v>56.515540000000101</v>
      </c>
      <c r="E159" s="708">
        <v>1.0444304559748427</v>
      </c>
      <c r="F159" s="706">
        <v>1248.0035586000001</v>
      </c>
      <c r="G159" s="707">
        <v>1248.0035586000001</v>
      </c>
      <c r="H159" s="707">
        <v>117.22742</v>
      </c>
      <c r="I159" s="707">
        <v>1329.3461599999998</v>
      </c>
      <c r="J159" s="707">
        <v>81.342601399999694</v>
      </c>
      <c r="K159" s="709">
        <v>1.0651781806545881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1272</v>
      </c>
      <c r="C160" s="707">
        <v>1328.5155400000001</v>
      </c>
      <c r="D160" s="707">
        <v>56.515540000000101</v>
      </c>
      <c r="E160" s="708">
        <v>1.0444304559748427</v>
      </c>
      <c r="F160" s="706">
        <v>1248.0035586000001</v>
      </c>
      <c r="G160" s="707">
        <v>1248.0035586000001</v>
      </c>
      <c r="H160" s="707">
        <v>117.22742</v>
      </c>
      <c r="I160" s="707">
        <v>1329.3461599999998</v>
      </c>
      <c r="J160" s="707">
        <v>81.342601399999694</v>
      </c>
      <c r="K160" s="709">
        <v>1.0651781806545881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91.000008000000008</v>
      </c>
      <c r="C161" s="707">
        <v>102.3309</v>
      </c>
      <c r="D161" s="707">
        <v>11.330891999999992</v>
      </c>
      <c r="E161" s="708">
        <v>1.1245152857568979</v>
      </c>
      <c r="F161" s="706">
        <v>128.01358619999999</v>
      </c>
      <c r="G161" s="707">
        <v>128.01358619999999</v>
      </c>
      <c r="H161" s="707">
        <v>13.797510000000001</v>
      </c>
      <c r="I161" s="707">
        <v>155.31751</v>
      </c>
      <c r="J161" s="707">
        <v>27.303923800000007</v>
      </c>
      <c r="K161" s="709">
        <v>1.2132892656982686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197.00000399999999</v>
      </c>
      <c r="C162" s="707">
        <v>224.97637</v>
      </c>
      <c r="D162" s="707">
        <v>27.976366000000013</v>
      </c>
      <c r="E162" s="708">
        <v>1.1420120072687918</v>
      </c>
      <c r="F162" s="706">
        <v>159.39776280000001</v>
      </c>
      <c r="G162" s="707">
        <v>159.39776280000001</v>
      </c>
      <c r="H162" s="707">
        <v>16.096450000000001</v>
      </c>
      <c r="I162" s="707">
        <v>193.27158</v>
      </c>
      <c r="J162" s="707">
        <v>33.873817199999991</v>
      </c>
      <c r="K162" s="709">
        <v>1.2125112461114165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69</v>
      </c>
      <c r="C163" s="707">
        <v>68.852000000000004</v>
      </c>
      <c r="D163" s="707">
        <v>-0.14799999999999613</v>
      </c>
      <c r="E163" s="708">
        <v>0.99785507246376814</v>
      </c>
      <c r="F163" s="706">
        <v>68.843999999999994</v>
      </c>
      <c r="G163" s="707">
        <v>68.843999999999994</v>
      </c>
      <c r="H163" s="707">
        <v>12.816000000000001</v>
      </c>
      <c r="I163" s="707">
        <v>88.031669999999991</v>
      </c>
      <c r="J163" s="707">
        <v>19.187669999999997</v>
      </c>
      <c r="K163" s="709">
        <v>1.2787123060833188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459</v>
      </c>
      <c r="C164" s="707">
        <v>476.46269999999998</v>
      </c>
      <c r="D164" s="707">
        <v>17.462699999999984</v>
      </c>
      <c r="E164" s="708">
        <v>1.0380450980392157</v>
      </c>
      <c r="F164" s="706">
        <v>491.06460960000004</v>
      </c>
      <c r="G164" s="707">
        <v>491.06460960000004</v>
      </c>
      <c r="H164" s="707">
        <v>41.131459999999997</v>
      </c>
      <c r="I164" s="707">
        <v>492.06157999999999</v>
      </c>
      <c r="J164" s="707">
        <v>0.99697039999995241</v>
      </c>
      <c r="K164" s="709">
        <v>1.0020302224605679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450</v>
      </c>
      <c r="C165" s="707">
        <v>449.75463000000002</v>
      </c>
      <c r="D165" s="707">
        <v>-0.24536999999997988</v>
      </c>
      <c r="E165" s="708">
        <v>0.99945473333333334</v>
      </c>
      <c r="F165" s="706">
        <v>394.5462</v>
      </c>
      <c r="G165" s="707">
        <v>394.5462</v>
      </c>
      <c r="H165" s="707">
        <v>32.874550000000006</v>
      </c>
      <c r="I165" s="707">
        <v>394.52641999999997</v>
      </c>
      <c r="J165" s="707">
        <v>-1.9780000000025666E-2</v>
      </c>
      <c r="K165" s="709">
        <v>0.99994986645416928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5.9999880000000001</v>
      </c>
      <c r="C166" s="707">
        <v>6.1389399999999998</v>
      </c>
      <c r="D166" s="707">
        <v>0.13895199999999974</v>
      </c>
      <c r="E166" s="708">
        <v>1.0231587129840927</v>
      </c>
      <c r="F166" s="706">
        <v>6.1373999999999995</v>
      </c>
      <c r="G166" s="707">
        <v>6.1373999999999995</v>
      </c>
      <c r="H166" s="707">
        <v>0.51144999999999996</v>
      </c>
      <c r="I166" s="707">
        <v>6.1373999999999995</v>
      </c>
      <c r="J166" s="707">
        <v>0</v>
      </c>
      <c r="K166" s="709">
        <v>1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174</v>
      </c>
      <c r="C167" s="707">
        <v>88.746420000000001</v>
      </c>
      <c r="D167" s="707">
        <v>-85.253579999999999</v>
      </c>
      <c r="E167" s="708">
        <v>0.51003689655172413</v>
      </c>
      <c r="F167" s="706">
        <v>10.495414199999999</v>
      </c>
      <c r="G167" s="707">
        <v>10.495414199999999</v>
      </c>
      <c r="H167" s="707">
        <v>0</v>
      </c>
      <c r="I167" s="707">
        <v>103.22422999999999</v>
      </c>
      <c r="J167" s="707">
        <v>92.728815799999992</v>
      </c>
      <c r="K167" s="709">
        <v>9.8351744898262332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174</v>
      </c>
      <c r="C168" s="707">
        <v>4.42448</v>
      </c>
      <c r="D168" s="707">
        <v>-169.57552000000001</v>
      </c>
      <c r="E168" s="708">
        <v>2.5428045977011492E-2</v>
      </c>
      <c r="F168" s="706">
        <v>0</v>
      </c>
      <c r="G168" s="707">
        <v>0</v>
      </c>
      <c r="H168" s="707">
        <v>0</v>
      </c>
      <c r="I168" s="707">
        <v>63.729730000000004</v>
      </c>
      <c r="J168" s="707">
        <v>63.729730000000004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174</v>
      </c>
      <c r="C169" s="707">
        <v>4.42448</v>
      </c>
      <c r="D169" s="707">
        <v>-169.57552000000001</v>
      </c>
      <c r="E169" s="708">
        <v>2.5428045977011492E-2</v>
      </c>
      <c r="F169" s="706">
        <v>0</v>
      </c>
      <c r="G169" s="707">
        <v>0</v>
      </c>
      <c r="H169" s="707">
        <v>0</v>
      </c>
      <c r="I169" s="707">
        <v>63.729730000000004</v>
      </c>
      <c r="J169" s="707">
        <v>63.729730000000004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4.99</v>
      </c>
      <c r="D170" s="707">
        <v>4.99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0</v>
      </c>
      <c r="C171" s="707">
        <v>4.99</v>
      </c>
      <c r="D171" s="707">
        <v>4.99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4.4770000000000003</v>
      </c>
      <c r="D172" s="707">
        <v>4.4770000000000003</v>
      </c>
      <c r="E172" s="708">
        <v>0</v>
      </c>
      <c r="F172" s="706">
        <v>10.495414199999999</v>
      </c>
      <c r="G172" s="707">
        <v>10.495414199999999</v>
      </c>
      <c r="H172" s="707">
        <v>0</v>
      </c>
      <c r="I172" s="707">
        <v>21.1145</v>
      </c>
      <c r="J172" s="707">
        <v>10.619085800000001</v>
      </c>
      <c r="K172" s="709">
        <v>2.0117833939321805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4.4770000000000003</v>
      </c>
      <c r="D173" s="707">
        <v>4.4770000000000003</v>
      </c>
      <c r="E173" s="708">
        <v>0</v>
      </c>
      <c r="F173" s="706">
        <v>10.495414199999999</v>
      </c>
      <c r="G173" s="707">
        <v>10.495414199999999</v>
      </c>
      <c r="H173" s="707">
        <v>0</v>
      </c>
      <c r="I173" s="707">
        <v>21.1145</v>
      </c>
      <c r="J173" s="707">
        <v>10.619085800000001</v>
      </c>
      <c r="K173" s="709">
        <v>2.0117833939321805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74.854939999999999</v>
      </c>
      <c r="D174" s="707">
        <v>74.854939999999999</v>
      </c>
      <c r="E174" s="708">
        <v>0</v>
      </c>
      <c r="F174" s="706">
        <v>0</v>
      </c>
      <c r="G174" s="707">
        <v>0</v>
      </c>
      <c r="H174" s="707">
        <v>0</v>
      </c>
      <c r="I174" s="707">
        <v>18.38</v>
      </c>
      <c r="J174" s="707">
        <v>18.38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74.854939999999999</v>
      </c>
      <c r="D175" s="707">
        <v>74.854939999999999</v>
      </c>
      <c r="E175" s="708">
        <v>0</v>
      </c>
      <c r="F175" s="706">
        <v>0</v>
      </c>
      <c r="G175" s="707">
        <v>0</v>
      </c>
      <c r="H175" s="707">
        <v>0</v>
      </c>
      <c r="I175" s="707">
        <v>18.38</v>
      </c>
      <c r="J175" s="707">
        <v>18.38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4.1600000000000005E-3</v>
      </c>
      <c r="D176" s="707">
        <v>4.1600000000000005E-3</v>
      </c>
      <c r="E176" s="708">
        <v>0</v>
      </c>
      <c r="F176" s="706">
        <v>4.8647999999999999E-3</v>
      </c>
      <c r="G176" s="707">
        <v>4.8647999999999999E-3</v>
      </c>
      <c r="H176" s="707">
        <v>0</v>
      </c>
      <c r="I176" s="707">
        <v>0</v>
      </c>
      <c r="J176" s="707">
        <v>-4.8647999999999999E-3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4.1600000000000005E-3</v>
      </c>
      <c r="D177" s="707">
        <v>4.1600000000000005E-3</v>
      </c>
      <c r="E177" s="708">
        <v>0</v>
      </c>
      <c r="F177" s="706">
        <v>4.8647999999999999E-3</v>
      </c>
      <c r="G177" s="707">
        <v>4.8647999999999999E-3</v>
      </c>
      <c r="H177" s="707">
        <v>0</v>
      </c>
      <c r="I177" s="707">
        <v>0</v>
      </c>
      <c r="J177" s="707">
        <v>-4.8647999999999999E-3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4.1600000000000005E-3</v>
      </c>
      <c r="D178" s="707">
        <v>4.1600000000000005E-3</v>
      </c>
      <c r="E178" s="708">
        <v>0</v>
      </c>
      <c r="F178" s="706">
        <v>4.8647999999999999E-3</v>
      </c>
      <c r="G178" s="707">
        <v>4.8647999999999999E-3</v>
      </c>
      <c r="H178" s="707">
        <v>0</v>
      </c>
      <c r="I178" s="707">
        <v>0</v>
      </c>
      <c r="J178" s="707">
        <v>-4.8647999999999999E-3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4.1600000000000005E-3</v>
      </c>
      <c r="D179" s="707">
        <v>4.1600000000000005E-3</v>
      </c>
      <c r="E179" s="708">
        <v>0</v>
      </c>
      <c r="F179" s="706">
        <v>4.8647999999999999E-3</v>
      </c>
      <c r="G179" s="707">
        <v>4.8647999999999999E-3</v>
      </c>
      <c r="H179" s="707">
        <v>0</v>
      </c>
      <c r="I179" s="707">
        <v>0</v>
      </c>
      <c r="J179" s="707">
        <v>-4.8647999999999999E-3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43328.459024999996</v>
      </c>
      <c r="C180" s="707">
        <v>46785.968099999998</v>
      </c>
      <c r="D180" s="707">
        <v>3457.5090750000018</v>
      </c>
      <c r="E180" s="708">
        <v>1.0797976469231241</v>
      </c>
      <c r="F180" s="706">
        <v>145.12576610000002</v>
      </c>
      <c r="G180" s="707">
        <v>145.12576610000002</v>
      </c>
      <c r="H180" s="707">
        <v>4381.5370899999998</v>
      </c>
      <c r="I180" s="707">
        <v>53528.934280000001</v>
      </c>
      <c r="J180" s="707">
        <v>53383.808513900003</v>
      </c>
      <c r="K180" s="709">
        <v>368.84514527293163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43328.459024999996</v>
      </c>
      <c r="C181" s="707">
        <v>46703.373460000003</v>
      </c>
      <c r="D181" s="707">
        <v>3374.9144350000061</v>
      </c>
      <c r="E181" s="708">
        <v>1.0778914023471899</v>
      </c>
      <c r="F181" s="706">
        <v>125.96581639999999</v>
      </c>
      <c r="G181" s="707">
        <v>125.96581639999999</v>
      </c>
      <c r="H181" s="707">
        <v>4072.4090799999999</v>
      </c>
      <c r="I181" s="707">
        <v>50123.468030000004</v>
      </c>
      <c r="J181" s="707">
        <v>49997.502213600004</v>
      </c>
      <c r="K181" s="709">
        <v>397.9132550598863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43328.459024999996</v>
      </c>
      <c r="C182" s="707">
        <v>46703.373460000003</v>
      </c>
      <c r="D182" s="707">
        <v>3374.9144350000061</v>
      </c>
      <c r="E182" s="708">
        <v>1.0778914023471899</v>
      </c>
      <c r="F182" s="706">
        <v>125.96581639999999</v>
      </c>
      <c r="G182" s="707">
        <v>125.96581639999999</v>
      </c>
      <c r="H182" s="707">
        <v>4072.4090799999999</v>
      </c>
      <c r="I182" s="707">
        <v>50123.468030000004</v>
      </c>
      <c r="J182" s="707">
        <v>49997.502213600004</v>
      </c>
      <c r="K182" s="709">
        <v>397.9132550598863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48.160644999999995</v>
      </c>
      <c r="C183" s="707">
        <v>128.32392999999999</v>
      </c>
      <c r="D183" s="707">
        <v>80.163285000000002</v>
      </c>
      <c r="E183" s="708">
        <v>2.6644977449949021</v>
      </c>
      <c r="F183" s="706">
        <v>125.96581639999999</v>
      </c>
      <c r="G183" s="707">
        <v>125.96581639999999</v>
      </c>
      <c r="H183" s="707">
        <v>11.2</v>
      </c>
      <c r="I183" s="707">
        <v>121.23919000000001</v>
      </c>
      <c r="J183" s="707">
        <v>-4.7266263999999865</v>
      </c>
      <c r="K183" s="709">
        <v>0.96247691210930786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0.122352</v>
      </c>
      <c r="C184" s="707">
        <v>0</v>
      </c>
      <c r="D184" s="707">
        <v>-0.122352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45.478428999999998</v>
      </c>
      <c r="C185" s="707">
        <v>50.784199999999998</v>
      </c>
      <c r="D185" s="707">
        <v>5.305771</v>
      </c>
      <c r="E185" s="708">
        <v>1.1166656614281905</v>
      </c>
      <c r="F185" s="706">
        <v>51.0455519</v>
      </c>
      <c r="G185" s="707">
        <v>51.045551899999992</v>
      </c>
      <c r="H185" s="707">
        <v>11.2</v>
      </c>
      <c r="I185" s="707">
        <v>62.4</v>
      </c>
      <c r="J185" s="707">
        <v>11.354448100000006</v>
      </c>
      <c r="K185" s="709">
        <v>1.2224375616947731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0.54754499999999995</v>
      </c>
      <c r="C186" s="707">
        <v>77.013999999999996</v>
      </c>
      <c r="D186" s="707">
        <v>76.466454999999996</v>
      </c>
      <c r="E186" s="708">
        <v>140.65327963911642</v>
      </c>
      <c r="F186" s="706">
        <v>74.3816712</v>
      </c>
      <c r="G186" s="707">
        <v>74.3816712</v>
      </c>
      <c r="H186" s="707">
        <v>0</v>
      </c>
      <c r="I186" s="707">
        <v>52.040260000000004</v>
      </c>
      <c r="J186" s="707">
        <v>-22.341411199999996</v>
      </c>
      <c r="K186" s="709">
        <v>0.69963821947576788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2.0123189999999997</v>
      </c>
      <c r="C187" s="707">
        <v>0.52573000000000003</v>
      </c>
      <c r="D187" s="707">
        <v>-1.4865889999999997</v>
      </c>
      <c r="E187" s="708">
        <v>0.26125579493112178</v>
      </c>
      <c r="F187" s="706">
        <v>0.53859330000000005</v>
      </c>
      <c r="G187" s="707">
        <v>0.53859330000000005</v>
      </c>
      <c r="H187" s="707">
        <v>0</v>
      </c>
      <c r="I187" s="707">
        <v>6.7989300000000004</v>
      </c>
      <c r="J187" s="707">
        <v>6.2603366999999999</v>
      </c>
      <c r="K187" s="709">
        <v>12.623495316410359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88.496735999999999</v>
      </c>
      <c r="C188" s="707">
        <v>29.370650000000001</v>
      </c>
      <c r="D188" s="707">
        <v>-59.126086000000001</v>
      </c>
      <c r="E188" s="708">
        <v>0.33188399174405714</v>
      </c>
      <c r="F188" s="706">
        <v>0</v>
      </c>
      <c r="G188" s="707">
        <v>0</v>
      </c>
      <c r="H188" s="707">
        <v>11.806149999999999</v>
      </c>
      <c r="I188" s="707">
        <v>82.304880000000011</v>
      </c>
      <c r="J188" s="707">
        <v>82.304880000000011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32.667940000000002</v>
      </c>
      <c r="C189" s="707">
        <v>0</v>
      </c>
      <c r="D189" s="707">
        <v>-32.667940000000002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55.828796000000004</v>
      </c>
      <c r="C190" s="707">
        <v>29.370650000000001</v>
      </c>
      <c r="D190" s="707">
        <v>-26.458146000000003</v>
      </c>
      <c r="E190" s="708">
        <v>0.52608424512683383</v>
      </c>
      <c r="F190" s="706">
        <v>0</v>
      </c>
      <c r="G190" s="707">
        <v>0</v>
      </c>
      <c r="H190" s="707">
        <v>11.806149999999999</v>
      </c>
      <c r="I190" s="707">
        <v>82.304880000000011</v>
      </c>
      <c r="J190" s="707">
        <v>82.304880000000011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3.7201689999999998</v>
      </c>
      <c r="C191" s="707">
        <v>4.2408000000000001</v>
      </c>
      <c r="D191" s="707">
        <v>0.52063100000000029</v>
      </c>
      <c r="E191" s="708">
        <v>1.1399482120301525</v>
      </c>
      <c r="F191" s="706">
        <v>0</v>
      </c>
      <c r="G191" s="707">
        <v>0</v>
      </c>
      <c r="H191" s="707">
        <v>0</v>
      </c>
      <c r="I191" s="707">
        <v>2.0583</v>
      </c>
      <c r="J191" s="707">
        <v>2.0583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3.7201689999999998</v>
      </c>
      <c r="C192" s="707">
        <v>4.2408000000000001</v>
      </c>
      <c r="D192" s="707">
        <v>0.52063100000000029</v>
      </c>
      <c r="E192" s="708">
        <v>1.1399482120301525</v>
      </c>
      <c r="F192" s="706">
        <v>0</v>
      </c>
      <c r="G192" s="707">
        <v>0</v>
      </c>
      <c r="H192" s="707">
        <v>0</v>
      </c>
      <c r="I192" s="707">
        <v>2.0583</v>
      </c>
      <c r="J192" s="707">
        <v>2.0583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43188.081474999999</v>
      </c>
      <c r="C193" s="707">
        <v>44806.02001</v>
      </c>
      <c r="D193" s="707">
        <v>1617.9385350000011</v>
      </c>
      <c r="E193" s="708">
        <v>1.0374626165308261</v>
      </c>
      <c r="F193" s="706">
        <v>0</v>
      </c>
      <c r="G193" s="707">
        <v>0</v>
      </c>
      <c r="H193" s="707">
        <v>3584.9160699999998</v>
      </c>
      <c r="I193" s="707">
        <v>48381.20059</v>
      </c>
      <c r="J193" s="707">
        <v>48381.20059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43188.081474999999</v>
      </c>
      <c r="C194" s="707">
        <v>44806.02001</v>
      </c>
      <c r="D194" s="707">
        <v>1617.9385350000011</v>
      </c>
      <c r="E194" s="708">
        <v>1.0374626165308261</v>
      </c>
      <c r="F194" s="706">
        <v>0</v>
      </c>
      <c r="G194" s="707">
        <v>0</v>
      </c>
      <c r="H194" s="707">
        <v>3584.9160699999998</v>
      </c>
      <c r="I194" s="707">
        <v>48381.20059</v>
      </c>
      <c r="J194" s="707">
        <v>48381.20059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1735.4180700000002</v>
      </c>
      <c r="D195" s="707">
        <v>1735.4180700000002</v>
      </c>
      <c r="E195" s="708">
        <v>0</v>
      </c>
      <c r="F195" s="706">
        <v>0</v>
      </c>
      <c r="G195" s="707">
        <v>0</v>
      </c>
      <c r="H195" s="707">
        <v>464.48685999999998</v>
      </c>
      <c r="I195" s="707">
        <v>1536.66507</v>
      </c>
      <c r="J195" s="707">
        <v>1536.66507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1735.4180700000002</v>
      </c>
      <c r="D196" s="707">
        <v>1735.4180700000002</v>
      </c>
      <c r="E196" s="708">
        <v>0</v>
      </c>
      <c r="F196" s="706">
        <v>0</v>
      </c>
      <c r="G196" s="707">
        <v>0</v>
      </c>
      <c r="H196" s="707">
        <v>464.48685999999998</v>
      </c>
      <c r="I196" s="707">
        <v>1536.66507</v>
      </c>
      <c r="J196" s="707">
        <v>1536.66507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82.594639999999998</v>
      </c>
      <c r="D197" s="707">
        <v>82.594639999999998</v>
      </c>
      <c r="E197" s="708">
        <v>0</v>
      </c>
      <c r="F197" s="706">
        <v>19.159949700000002</v>
      </c>
      <c r="G197" s="707">
        <v>19.159949700000002</v>
      </c>
      <c r="H197" s="707">
        <v>0</v>
      </c>
      <c r="I197" s="707">
        <v>65.287059999999997</v>
      </c>
      <c r="J197" s="707">
        <v>46.127110299999998</v>
      </c>
      <c r="K197" s="709">
        <v>3.4074755425897592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58.25</v>
      </c>
      <c r="D198" s="707">
        <v>58.25</v>
      </c>
      <c r="E198" s="708">
        <v>0</v>
      </c>
      <c r="F198" s="706">
        <v>0</v>
      </c>
      <c r="G198" s="707">
        <v>0</v>
      </c>
      <c r="H198" s="707">
        <v>0</v>
      </c>
      <c r="I198" s="707">
        <v>34.75</v>
      </c>
      <c r="J198" s="707">
        <v>34.75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58.25</v>
      </c>
      <c r="D199" s="707">
        <v>58.25</v>
      </c>
      <c r="E199" s="708">
        <v>0</v>
      </c>
      <c r="F199" s="706">
        <v>0</v>
      </c>
      <c r="G199" s="707">
        <v>0</v>
      </c>
      <c r="H199" s="707">
        <v>0</v>
      </c>
      <c r="I199" s="707">
        <v>34.75</v>
      </c>
      <c r="J199" s="707">
        <v>34.75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58.25</v>
      </c>
      <c r="D200" s="707">
        <v>58.25</v>
      </c>
      <c r="E200" s="708">
        <v>0</v>
      </c>
      <c r="F200" s="706">
        <v>0</v>
      </c>
      <c r="G200" s="707">
        <v>0</v>
      </c>
      <c r="H200" s="707">
        <v>0</v>
      </c>
      <c r="I200" s="707">
        <v>34.75</v>
      </c>
      <c r="J200" s="707">
        <v>34.75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24.344639999999998</v>
      </c>
      <c r="D201" s="707">
        <v>24.344639999999998</v>
      </c>
      <c r="E201" s="708">
        <v>0</v>
      </c>
      <c r="F201" s="706">
        <v>19.159949700000002</v>
      </c>
      <c r="G201" s="707">
        <v>19.159949700000002</v>
      </c>
      <c r="H201" s="707">
        <v>0</v>
      </c>
      <c r="I201" s="707">
        <v>30.53706</v>
      </c>
      <c r="J201" s="707">
        <v>11.377110299999998</v>
      </c>
      <c r="K201" s="709">
        <v>1.593796459705737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1.0500000000000002E-3</v>
      </c>
      <c r="D202" s="707">
        <v>1.0500000000000002E-3</v>
      </c>
      <c r="E202" s="708">
        <v>0</v>
      </c>
      <c r="F202" s="706">
        <v>0</v>
      </c>
      <c r="G202" s="707">
        <v>0</v>
      </c>
      <c r="H202" s="707">
        <v>0</v>
      </c>
      <c r="I202" s="707">
        <v>-3.3E-4</v>
      </c>
      <c r="J202" s="707">
        <v>-3.3E-4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0</v>
      </c>
      <c r="C203" s="707">
        <v>1.0500000000000002E-3</v>
      </c>
      <c r="D203" s="707">
        <v>1.0500000000000002E-3</v>
      </c>
      <c r="E203" s="708">
        <v>0</v>
      </c>
      <c r="F203" s="706">
        <v>0</v>
      </c>
      <c r="G203" s="707">
        <v>0</v>
      </c>
      <c r="H203" s="707">
        <v>0</v>
      </c>
      <c r="I203" s="707">
        <v>-3.3E-4</v>
      </c>
      <c r="J203" s="707">
        <v>-3.3E-4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24.343589999999999</v>
      </c>
      <c r="D204" s="707">
        <v>24.343589999999999</v>
      </c>
      <c r="E204" s="708">
        <v>0</v>
      </c>
      <c r="F204" s="706">
        <v>19.159949700000002</v>
      </c>
      <c r="G204" s="707">
        <v>19.159949700000002</v>
      </c>
      <c r="H204" s="707">
        <v>0</v>
      </c>
      <c r="I204" s="707">
        <v>30.537389999999998</v>
      </c>
      <c r="J204" s="707">
        <v>11.377440299999996</v>
      </c>
      <c r="K204" s="709">
        <v>1.5938136831329988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0.12869999999999998</v>
      </c>
      <c r="D205" s="707">
        <v>0.12869999999999998</v>
      </c>
      <c r="E205" s="708">
        <v>0</v>
      </c>
      <c r="F205" s="706">
        <v>0</v>
      </c>
      <c r="G205" s="707">
        <v>0</v>
      </c>
      <c r="H205" s="707">
        <v>0</v>
      </c>
      <c r="I205" s="707">
        <v>0</v>
      </c>
      <c r="J205" s="707">
        <v>0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24.21489</v>
      </c>
      <c r="D206" s="707">
        <v>24.21489</v>
      </c>
      <c r="E206" s="708">
        <v>0</v>
      </c>
      <c r="F206" s="706">
        <v>19.159949700000002</v>
      </c>
      <c r="G206" s="707">
        <v>19.159949700000002</v>
      </c>
      <c r="H206" s="707">
        <v>0</v>
      </c>
      <c r="I206" s="707">
        <v>30.537389999999998</v>
      </c>
      <c r="J206" s="707">
        <v>11.377440299999996</v>
      </c>
      <c r="K206" s="709">
        <v>1.5938136831329988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0</v>
      </c>
      <c r="D207" s="707">
        <v>0</v>
      </c>
      <c r="E207" s="708">
        <v>0</v>
      </c>
      <c r="F207" s="706">
        <v>0</v>
      </c>
      <c r="G207" s="707">
        <v>0</v>
      </c>
      <c r="H207" s="707">
        <v>0</v>
      </c>
      <c r="I207" s="707">
        <v>-0.30072000000000004</v>
      </c>
      <c r="J207" s="707">
        <v>-0.30072000000000004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0</v>
      </c>
      <c r="D208" s="707">
        <v>0</v>
      </c>
      <c r="E208" s="708">
        <v>0</v>
      </c>
      <c r="F208" s="706">
        <v>0</v>
      </c>
      <c r="G208" s="707">
        <v>0</v>
      </c>
      <c r="H208" s="707">
        <v>0</v>
      </c>
      <c r="I208" s="707">
        <v>-0.30072000000000004</v>
      </c>
      <c r="J208" s="707">
        <v>-0.30072000000000004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0</v>
      </c>
      <c r="D209" s="707">
        <v>0</v>
      </c>
      <c r="E209" s="708">
        <v>0</v>
      </c>
      <c r="F209" s="706">
        <v>0</v>
      </c>
      <c r="G209" s="707">
        <v>0</v>
      </c>
      <c r="H209" s="707">
        <v>0</v>
      </c>
      <c r="I209" s="707">
        <v>-0.30072000000000004</v>
      </c>
      <c r="J209" s="707">
        <v>-0.30072000000000004</v>
      </c>
      <c r="K209" s="709">
        <v>0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0</v>
      </c>
      <c r="D210" s="707">
        <v>0</v>
      </c>
      <c r="E210" s="708">
        <v>0</v>
      </c>
      <c r="F210" s="706">
        <v>0</v>
      </c>
      <c r="G210" s="707">
        <v>0</v>
      </c>
      <c r="H210" s="707">
        <v>0</v>
      </c>
      <c r="I210" s="707">
        <v>-0.30072000000000004</v>
      </c>
      <c r="J210" s="707">
        <v>-0.30072000000000004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0</v>
      </c>
      <c r="D211" s="707">
        <v>0</v>
      </c>
      <c r="E211" s="708">
        <v>0</v>
      </c>
      <c r="F211" s="706">
        <v>0</v>
      </c>
      <c r="G211" s="707">
        <v>0</v>
      </c>
      <c r="H211" s="707">
        <v>309.12801000000002</v>
      </c>
      <c r="I211" s="707">
        <v>3340.47991</v>
      </c>
      <c r="J211" s="707">
        <v>3340.47991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0</v>
      </c>
      <c r="D212" s="707">
        <v>0</v>
      </c>
      <c r="E212" s="708">
        <v>0</v>
      </c>
      <c r="F212" s="706">
        <v>0</v>
      </c>
      <c r="G212" s="707">
        <v>0</v>
      </c>
      <c r="H212" s="707">
        <v>309.12801000000002</v>
      </c>
      <c r="I212" s="707">
        <v>3340.47991</v>
      </c>
      <c r="J212" s="707">
        <v>3340.47991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0</v>
      </c>
      <c r="D213" s="707">
        <v>0</v>
      </c>
      <c r="E213" s="708">
        <v>0</v>
      </c>
      <c r="F213" s="706">
        <v>0</v>
      </c>
      <c r="G213" s="707">
        <v>0</v>
      </c>
      <c r="H213" s="707">
        <v>309.12801000000002</v>
      </c>
      <c r="I213" s="707">
        <v>3340.47991</v>
      </c>
      <c r="J213" s="707">
        <v>3340.47991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0</v>
      </c>
      <c r="D214" s="707">
        <v>0</v>
      </c>
      <c r="E214" s="708">
        <v>0</v>
      </c>
      <c r="F214" s="706">
        <v>0</v>
      </c>
      <c r="G214" s="707">
        <v>0</v>
      </c>
      <c r="H214" s="707">
        <v>309.12801000000002</v>
      </c>
      <c r="I214" s="707">
        <v>3340.47991</v>
      </c>
      <c r="J214" s="707">
        <v>3340.47991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6567.6405599999907</v>
      </c>
      <c r="D215" s="707">
        <v>6567.6405599999907</v>
      </c>
      <c r="E215" s="708">
        <v>0</v>
      </c>
      <c r="F215" s="706">
        <v>0</v>
      </c>
      <c r="G215" s="707">
        <v>0</v>
      </c>
      <c r="H215" s="707">
        <v>989.30781000000002</v>
      </c>
      <c r="I215" s="707">
        <v>7211.5522099999898</v>
      </c>
      <c r="J215" s="707">
        <v>7211.5522099999898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6567.6405599999907</v>
      </c>
      <c r="D216" s="707">
        <v>6567.6405599999907</v>
      </c>
      <c r="E216" s="708">
        <v>0</v>
      </c>
      <c r="F216" s="706">
        <v>0</v>
      </c>
      <c r="G216" s="707">
        <v>0</v>
      </c>
      <c r="H216" s="707">
        <v>989.30781000000002</v>
      </c>
      <c r="I216" s="707">
        <v>7211.5522099999898</v>
      </c>
      <c r="J216" s="707">
        <v>7211.5522099999898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6567.6405599999907</v>
      </c>
      <c r="D217" s="707">
        <v>6567.6405599999907</v>
      </c>
      <c r="E217" s="708">
        <v>0</v>
      </c>
      <c r="F217" s="706">
        <v>0</v>
      </c>
      <c r="G217" s="707">
        <v>0</v>
      </c>
      <c r="H217" s="707">
        <v>989.30781000000002</v>
      </c>
      <c r="I217" s="707">
        <v>7211.5522099999898</v>
      </c>
      <c r="J217" s="707">
        <v>7211.5522099999898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123.06799000000001</v>
      </c>
      <c r="D218" s="707">
        <v>123.06799000000001</v>
      </c>
      <c r="E218" s="708">
        <v>0</v>
      </c>
      <c r="F218" s="706">
        <v>0</v>
      </c>
      <c r="G218" s="707">
        <v>0</v>
      </c>
      <c r="H218" s="707">
        <v>8.37744</v>
      </c>
      <c r="I218" s="707">
        <v>103.10454</v>
      </c>
      <c r="J218" s="707">
        <v>103.10454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123.06799000000001</v>
      </c>
      <c r="D219" s="707">
        <v>123.06799000000001</v>
      </c>
      <c r="E219" s="708">
        <v>0</v>
      </c>
      <c r="F219" s="706">
        <v>0</v>
      </c>
      <c r="G219" s="707">
        <v>0</v>
      </c>
      <c r="H219" s="707">
        <v>8.37744</v>
      </c>
      <c r="I219" s="707">
        <v>103.10454</v>
      </c>
      <c r="J219" s="707">
        <v>103.10454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27.65</v>
      </c>
      <c r="D220" s="707">
        <v>27.65</v>
      </c>
      <c r="E220" s="708">
        <v>0</v>
      </c>
      <c r="F220" s="706">
        <v>0</v>
      </c>
      <c r="G220" s="707">
        <v>0</v>
      </c>
      <c r="H220" s="707">
        <v>5.0999999999999996</v>
      </c>
      <c r="I220" s="707">
        <v>40.07</v>
      </c>
      <c r="J220" s="707">
        <v>40.07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27.65</v>
      </c>
      <c r="D221" s="707">
        <v>27.65</v>
      </c>
      <c r="E221" s="708">
        <v>0</v>
      </c>
      <c r="F221" s="706">
        <v>0</v>
      </c>
      <c r="G221" s="707">
        <v>0</v>
      </c>
      <c r="H221" s="707">
        <v>4.42</v>
      </c>
      <c r="I221" s="707">
        <v>39.39</v>
      </c>
      <c r="J221" s="707">
        <v>39.39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0</v>
      </c>
      <c r="D222" s="707">
        <v>0</v>
      </c>
      <c r="E222" s="708">
        <v>0</v>
      </c>
      <c r="F222" s="706">
        <v>0</v>
      </c>
      <c r="G222" s="707">
        <v>0</v>
      </c>
      <c r="H222" s="707">
        <v>0.68</v>
      </c>
      <c r="I222" s="707">
        <v>0.68</v>
      </c>
      <c r="J222" s="707">
        <v>0.68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264.36884000000003</v>
      </c>
      <c r="D223" s="707">
        <v>264.36884000000003</v>
      </c>
      <c r="E223" s="708">
        <v>0</v>
      </c>
      <c r="F223" s="706">
        <v>0</v>
      </c>
      <c r="G223" s="707">
        <v>0</v>
      </c>
      <c r="H223" s="707">
        <v>20.067019999999999</v>
      </c>
      <c r="I223" s="707">
        <v>182.13926000000001</v>
      </c>
      <c r="J223" s="707">
        <v>182.13926000000001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243.83</v>
      </c>
      <c r="D224" s="707">
        <v>243.83</v>
      </c>
      <c r="E224" s="708">
        <v>0</v>
      </c>
      <c r="F224" s="706">
        <v>0</v>
      </c>
      <c r="G224" s="707">
        <v>0</v>
      </c>
      <c r="H224" s="707">
        <v>18.5</v>
      </c>
      <c r="I224" s="707">
        <v>163.54</v>
      </c>
      <c r="J224" s="707">
        <v>163.54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20.53884</v>
      </c>
      <c r="D225" s="707">
        <v>20.53884</v>
      </c>
      <c r="E225" s="708">
        <v>0</v>
      </c>
      <c r="F225" s="706">
        <v>0</v>
      </c>
      <c r="G225" s="707">
        <v>0</v>
      </c>
      <c r="H225" s="707">
        <v>1.5670200000000001</v>
      </c>
      <c r="I225" s="707">
        <v>18.599259999999997</v>
      </c>
      <c r="J225" s="707">
        <v>18.599259999999997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27.483090000000001</v>
      </c>
      <c r="D226" s="707">
        <v>27.483090000000001</v>
      </c>
      <c r="E226" s="708">
        <v>0</v>
      </c>
      <c r="F226" s="706">
        <v>0</v>
      </c>
      <c r="G226" s="707">
        <v>0</v>
      </c>
      <c r="H226" s="707">
        <v>1.96417</v>
      </c>
      <c r="I226" s="707">
        <v>34.3932</v>
      </c>
      <c r="J226" s="707">
        <v>34.3932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27.483090000000001</v>
      </c>
      <c r="D227" s="707">
        <v>27.483090000000001</v>
      </c>
      <c r="E227" s="708">
        <v>0</v>
      </c>
      <c r="F227" s="706">
        <v>0</v>
      </c>
      <c r="G227" s="707">
        <v>0</v>
      </c>
      <c r="H227" s="707">
        <v>1.96417</v>
      </c>
      <c r="I227" s="707">
        <v>34.3932</v>
      </c>
      <c r="J227" s="707">
        <v>34.3932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160.93054999999998</v>
      </c>
      <c r="D228" s="707">
        <v>160.93054999999998</v>
      </c>
      <c r="E228" s="708">
        <v>0</v>
      </c>
      <c r="F228" s="706">
        <v>0</v>
      </c>
      <c r="G228" s="707">
        <v>0</v>
      </c>
      <c r="H228" s="707">
        <v>0</v>
      </c>
      <c r="I228" s="707">
        <v>0</v>
      </c>
      <c r="J228" s="707">
        <v>0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160.93054999999998</v>
      </c>
      <c r="D229" s="707">
        <v>160.93054999999998</v>
      </c>
      <c r="E229" s="708">
        <v>0</v>
      </c>
      <c r="F229" s="706">
        <v>0</v>
      </c>
      <c r="G229" s="707">
        <v>0</v>
      </c>
      <c r="H229" s="707">
        <v>0</v>
      </c>
      <c r="I229" s="707">
        <v>0</v>
      </c>
      <c r="J229" s="707">
        <v>0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5.7960000000000003</v>
      </c>
      <c r="D230" s="707">
        <v>5.7960000000000003</v>
      </c>
      <c r="E230" s="708">
        <v>0</v>
      </c>
      <c r="F230" s="706">
        <v>0</v>
      </c>
      <c r="G230" s="707">
        <v>0</v>
      </c>
      <c r="H230" s="707">
        <v>0</v>
      </c>
      <c r="I230" s="707">
        <v>3.4</v>
      </c>
      <c r="J230" s="707">
        <v>3.4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5.7960000000000003</v>
      </c>
      <c r="D231" s="707">
        <v>5.7960000000000003</v>
      </c>
      <c r="E231" s="708">
        <v>0</v>
      </c>
      <c r="F231" s="706">
        <v>0</v>
      </c>
      <c r="G231" s="707">
        <v>0</v>
      </c>
      <c r="H231" s="707">
        <v>0</v>
      </c>
      <c r="I231" s="707">
        <v>3.4</v>
      </c>
      <c r="J231" s="707">
        <v>3.4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765.06603000000007</v>
      </c>
      <c r="D232" s="707">
        <v>765.06603000000007</v>
      </c>
      <c r="E232" s="708">
        <v>0</v>
      </c>
      <c r="F232" s="706">
        <v>0</v>
      </c>
      <c r="G232" s="707">
        <v>0</v>
      </c>
      <c r="H232" s="707">
        <v>72.257829999999998</v>
      </c>
      <c r="I232" s="707">
        <v>1095.50279</v>
      </c>
      <c r="J232" s="707">
        <v>1095.50279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765.06603000000007</v>
      </c>
      <c r="D233" s="707">
        <v>765.06603000000007</v>
      </c>
      <c r="E233" s="708">
        <v>0</v>
      </c>
      <c r="F233" s="706">
        <v>0</v>
      </c>
      <c r="G233" s="707">
        <v>0</v>
      </c>
      <c r="H233" s="707">
        <v>72.257829999999998</v>
      </c>
      <c r="I233" s="707">
        <v>1095.50279</v>
      </c>
      <c r="J233" s="707">
        <v>1095.50279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847.26430000000005</v>
      </c>
      <c r="D234" s="707">
        <v>847.26430000000005</v>
      </c>
      <c r="E234" s="708">
        <v>0</v>
      </c>
      <c r="F234" s="706">
        <v>0</v>
      </c>
      <c r="G234" s="707">
        <v>0</v>
      </c>
      <c r="H234" s="707">
        <v>42.766210000000001</v>
      </c>
      <c r="I234" s="707">
        <v>674.72040000000004</v>
      </c>
      <c r="J234" s="707">
        <v>674.72040000000004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847.26430000000005</v>
      </c>
      <c r="D235" s="707">
        <v>847.26430000000005</v>
      </c>
      <c r="E235" s="708">
        <v>0</v>
      </c>
      <c r="F235" s="706">
        <v>0</v>
      </c>
      <c r="G235" s="707">
        <v>0</v>
      </c>
      <c r="H235" s="707">
        <v>42.766210000000001</v>
      </c>
      <c r="I235" s="707">
        <v>674.72040000000004</v>
      </c>
      <c r="J235" s="707">
        <v>674.72040000000004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4346.0137599999998</v>
      </c>
      <c r="D236" s="707">
        <v>4346.0137599999998</v>
      </c>
      <c r="E236" s="708">
        <v>0</v>
      </c>
      <c r="F236" s="706">
        <v>0</v>
      </c>
      <c r="G236" s="707">
        <v>0</v>
      </c>
      <c r="H236" s="707">
        <v>823.72633999999994</v>
      </c>
      <c r="I236" s="707">
        <v>4958.9316399999998</v>
      </c>
      <c r="J236" s="707">
        <v>4958.9316399999998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4346.0137599999998</v>
      </c>
      <c r="D237" s="707">
        <v>4346.0137599999998</v>
      </c>
      <c r="E237" s="708">
        <v>0</v>
      </c>
      <c r="F237" s="706">
        <v>0</v>
      </c>
      <c r="G237" s="707">
        <v>0</v>
      </c>
      <c r="H237" s="707">
        <v>823.72633999999994</v>
      </c>
      <c r="I237" s="707">
        <v>4958.9316399999998</v>
      </c>
      <c r="J237" s="707">
        <v>4958.9316399999998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0</v>
      </c>
      <c r="D238" s="707">
        <v>0</v>
      </c>
      <c r="E238" s="708">
        <v>0</v>
      </c>
      <c r="F238" s="706">
        <v>0</v>
      </c>
      <c r="G238" s="707">
        <v>0</v>
      </c>
      <c r="H238" s="707">
        <v>15.0488</v>
      </c>
      <c r="I238" s="707">
        <v>119.29038</v>
      </c>
      <c r="J238" s="707">
        <v>119.29038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0</v>
      </c>
      <c r="D239" s="707">
        <v>0</v>
      </c>
      <c r="E239" s="708">
        <v>0</v>
      </c>
      <c r="F239" s="706">
        <v>0</v>
      </c>
      <c r="G239" s="707">
        <v>0</v>
      </c>
      <c r="H239" s="707">
        <v>15.0488</v>
      </c>
      <c r="I239" s="707">
        <v>119.29038</v>
      </c>
      <c r="J239" s="707">
        <v>119.29038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32.83296</v>
      </c>
      <c r="D240" s="707">
        <v>32.83296</v>
      </c>
      <c r="E240" s="708">
        <v>0</v>
      </c>
      <c r="F240" s="706">
        <v>0</v>
      </c>
      <c r="G240" s="707">
        <v>0</v>
      </c>
      <c r="H240" s="707">
        <v>0.33280999999999999</v>
      </c>
      <c r="I240" s="707">
        <v>8.07273</v>
      </c>
      <c r="J240" s="707">
        <v>8.07273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32.83296</v>
      </c>
      <c r="D241" s="707">
        <v>32.83296</v>
      </c>
      <c r="E241" s="708">
        <v>0</v>
      </c>
      <c r="F241" s="706">
        <v>0</v>
      </c>
      <c r="G241" s="707">
        <v>0</v>
      </c>
      <c r="H241" s="707">
        <v>0.33280999999999999</v>
      </c>
      <c r="I241" s="707">
        <v>8.07273</v>
      </c>
      <c r="J241" s="707">
        <v>8.07273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32.83296</v>
      </c>
      <c r="D242" s="707">
        <v>32.83296</v>
      </c>
      <c r="E242" s="708">
        <v>0</v>
      </c>
      <c r="F242" s="706">
        <v>0</v>
      </c>
      <c r="G242" s="707">
        <v>0</v>
      </c>
      <c r="H242" s="707">
        <v>0.33280999999999999</v>
      </c>
      <c r="I242" s="707">
        <v>8.07273</v>
      </c>
      <c r="J242" s="707">
        <v>8.07273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32.83296</v>
      </c>
      <c r="D243" s="707">
        <v>32.83296</v>
      </c>
      <c r="E243" s="708">
        <v>0</v>
      </c>
      <c r="F243" s="706">
        <v>0</v>
      </c>
      <c r="G243" s="707">
        <v>0</v>
      </c>
      <c r="H243" s="707">
        <v>0.33280999999999999</v>
      </c>
      <c r="I243" s="707">
        <v>8.07273</v>
      </c>
      <c r="J243" s="707">
        <v>8.07273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11.78776</v>
      </c>
      <c r="D244" s="707">
        <v>11.78776</v>
      </c>
      <c r="E244" s="708">
        <v>0</v>
      </c>
      <c r="F244" s="706">
        <v>0</v>
      </c>
      <c r="G244" s="707">
        <v>0</v>
      </c>
      <c r="H244" s="707">
        <v>0.33280999999999999</v>
      </c>
      <c r="I244" s="707">
        <v>6.71753</v>
      </c>
      <c r="J244" s="707">
        <v>6.71753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21.045200000000001</v>
      </c>
      <c r="D245" s="707">
        <v>21.045200000000001</v>
      </c>
      <c r="E245" s="708">
        <v>0</v>
      </c>
      <c r="F245" s="706">
        <v>0</v>
      </c>
      <c r="G245" s="707">
        <v>0</v>
      </c>
      <c r="H245" s="707">
        <v>0</v>
      </c>
      <c r="I245" s="707">
        <v>1.3552</v>
      </c>
      <c r="J245" s="707">
        <v>1.3552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E1439E90-54D4-4C0A-A9B4-C00C64647D4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570</v>
      </c>
      <c r="B5" s="712" t="s">
        <v>571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570</v>
      </c>
      <c r="B6" s="712" t="s">
        <v>572</v>
      </c>
      <c r="C6" s="713">
        <v>2887.0330700000009</v>
      </c>
      <c r="D6" s="713">
        <v>3284.4908</v>
      </c>
      <c r="E6" s="713"/>
      <c r="F6" s="713">
        <v>3047.6150400000006</v>
      </c>
      <c r="G6" s="713">
        <v>0</v>
      </c>
      <c r="H6" s="713">
        <v>3047.6150400000006</v>
      </c>
      <c r="I6" s="714" t="s">
        <v>329</v>
      </c>
      <c r="J6" s="715" t="s">
        <v>1</v>
      </c>
    </row>
    <row r="7" spans="1:10" ht="14.45" customHeight="1" x14ac:dyDescent="0.2">
      <c r="A7" s="711" t="s">
        <v>570</v>
      </c>
      <c r="B7" s="712" t="s">
        <v>573</v>
      </c>
      <c r="C7" s="713">
        <v>163.86257000000001</v>
      </c>
      <c r="D7" s="713">
        <v>154.4495</v>
      </c>
      <c r="E7" s="713"/>
      <c r="F7" s="713">
        <v>121.44910999999999</v>
      </c>
      <c r="G7" s="713">
        <v>0</v>
      </c>
      <c r="H7" s="713">
        <v>121.44910999999999</v>
      </c>
      <c r="I7" s="714" t="s">
        <v>329</v>
      </c>
      <c r="J7" s="715" t="s">
        <v>1</v>
      </c>
    </row>
    <row r="8" spans="1:10" ht="14.45" customHeight="1" x14ac:dyDescent="0.2">
      <c r="A8" s="711" t="s">
        <v>570</v>
      </c>
      <c r="B8" s="712" t="s">
        <v>574</v>
      </c>
      <c r="C8" s="713">
        <v>14.96645</v>
      </c>
      <c r="D8" s="713">
        <v>14.956329999999998</v>
      </c>
      <c r="E8" s="713"/>
      <c r="F8" s="713">
        <v>14.987500000000001</v>
      </c>
      <c r="G8" s="713">
        <v>0</v>
      </c>
      <c r="H8" s="713">
        <v>14.987500000000001</v>
      </c>
      <c r="I8" s="714" t="s">
        <v>329</v>
      </c>
      <c r="J8" s="715" t="s">
        <v>1</v>
      </c>
    </row>
    <row r="9" spans="1:10" ht="14.45" customHeight="1" x14ac:dyDescent="0.2">
      <c r="A9" s="711" t="s">
        <v>570</v>
      </c>
      <c r="B9" s="712" t="s">
        <v>575</v>
      </c>
      <c r="C9" s="713">
        <v>209.172</v>
      </c>
      <c r="D9" s="713">
        <v>36.08408</v>
      </c>
      <c r="E9" s="713"/>
      <c r="F9" s="713">
        <v>53.542810000000003</v>
      </c>
      <c r="G9" s="713">
        <v>0</v>
      </c>
      <c r="H9" s="713">
        <v>53.542810000000003</v>
      </c>
      <c r="I9" s="714" t="s">
        <v>329</v>
      </c>
      <c r="J9" s="715" t="s">
        <v>1</v>
      </c>
    </row>
    <row r="10" spans="1:10" ht="14.45" customHeight="1" x14ac:dyDescent="0.2">
      <c r="A10" s="711" t="s">
        <v>570</v>
      </c>
      <c r="B10" s="712" t="s">
        <v>576</v>
      </c>
      <c r="C10" s="713">
        <v>106.98893</v>
      </c>
      <c r="D10" s="713">
        <v>106.98893</v>
      </c>
      <c r="E10" s="713"/>
      <c r="F10" s="713">
        <v>108.22110000000001</v>
      </c>
      <c r="G10" s="713">
        <v>0</v>
      </c>
      <c r="H10" s="713">
        <v>108.22110000000001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570</v>
      </c>
      <c r="B11" s="712" t="s">
        <v>577</v>
      </c>
      <c r="C11" s="713">
        <v>6.8120799999999999</v>
      </c>
      <c r="D11" s="713">
        <v>0</v>
      </c>
      <c r="E11" s="713"/>
      <c r="F11" s="713">
        <v>0.91298999999999997</v>
      </c>
      <c r="G11" s="713">
        <v>0</v>
      </c>
      <c r="H11" s="713">
        <v>0.91298999999999997</v>
      </c>
      <c r="I11" s="714" t="s">
        <v>329</v>
      </c>
      <c r="J11" s="715" t="s">
        <v>1</v>
      </c>
    </row>
    <row r="12" spans="1:10" ht="14.45" customHeight="1" x14ac:dyDescent="0.2">
      <c r="A12" s="711" t="s">
        <v>570</v>
      </c>
      <c r="B12" s="712" t="s">
        <v>578</v>
      </c>
      <c r="C12" s="713">
        <v>59.209110000000003</v>
      </c>
      <c r="D12" s="713">
        <v>44.028960000000005</v>
      </c>
      <c r="E12" s="713"/>
      <c r="F12" s="713">
        <v>29.233979999999999</v>
      </c>
      <c r="G12" s="713">
        <v>0</v>
      </c>
      <c r="H12" s="713">
        <v>29.233979999999999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570</v>
      </c>
      <c r="B13" s="712" t="s">
        <v>579</v>
      </c>
      <c r="C13" s="713">
        <v>125.31308000000001</v>
      </c>
      <c r="D13" s="713">
        <v>123.01395000000005</v>
      </c>
      <c r="E13" s="713"/>
      <c r="F13" s="713">
        <v>181.23550000000009</v>
      </c>
      <c r="G13" s="713">
        <v>0</v>
      </c>
      <c r="H13" s="713">
        <v>181.23550000000009</v>
      </c>
      <c r="I13" s="714" t="s">
        <v>329</v>
      </c>
      <c r="J13" s="715" t="s">
        <v>1</v>
      </c>
    </row>
    <row r="14" spans="1:10" ht="14.45" customHeight="1" x14ac:dyDescent="0.2">
      <c r="A14" s="711" t="s">
        <v>570</v>
      </c>
      <c r="B14" s="712" t="s">
        <v>580</v>
      </c>
      <c r="C14" s="713">
        <v>6.8415500000000007</v>
      </c>
      <c r="D14" s="713">
        <v>8.5863200000000006</v>
      </c>
      <c r="E14" s="713"/>
      <c r="F14" s="713">
        <v>1.4101900000000001</v>
      </c>
      <c r="G14" s="713">
        <v>0</v>
      </c>
      <c r="H14" s="713">
        <v>1.4101900000000001</v>
      </c>
      <c r="I14" s="714" t="s">
        <v>329</v>
      </c>
      <c r="J14" s="715" t="s">
        <v>1</v>
      </c>
    </row>
    <row r="15" spans="1:10" ht="14.45" customHeight="1" x14ac:dyDescent="0.2">
      <c r="A15" s="711" t="s">
        <v>570</v>
      </c>
      <c r="B15" s="712" t="s">
        <v>581</v>
      </c>
      <c r="C15" s="713">
        <v>215.72107999999997</v>
      </c>
      <c r="D15" s="713">
        <v>176.90935000000002</v>
      </c>
      <c r="E15" s="713"/>
      <c r="F15" s="713">
        <v>157.01838000000001</v>
      </c>
      <c r="G15" s="713">
        <v>0</v>
      </c>
      <c r="H15" s="713">
        <v>157.01838000000001</v>
      </c>
      <c r="I15" s="714" t="s">
        <v>329</v>
      </c>
      <c r="J15" s="715" t="s">
        <v>1</v>
      </c>
    </row>
    <row r="16" spans="1:10" ht="14.45" customHeight="1" x14ac:dyDescent="0.2">
      <c r="A16" s="711" t="s">
        <v>570</v>
      </c>
      <c r="B16" s="712" t="s">
        <v>582</v>
      </c>
      <c r="C16" s="713">
        <v>3795.9199200000003</v>
      </c>
      <c r="D16" s="713">
        <v>3949.5082200000002</v>
      </c>
      <c r="E16" s="713"/>
      <c r="F16" s="713">
        <v>3715.626600000001</v>
      </c>
      <c r="G16" s="713">
        <v>0</v>
      </c>
      <c r="H16" s="713">
        <v>3715.626600000001</v>
      </c>
      <c r="I16" s="714" t="s">
        <v>329</v>
      </c>
      <c r="J16" s="715" t="s">
        <v>583</v>
      </c>
    </row>
    <row r="18" spans="1:10" ht="14.45" customHeight="1" x14ac:dyDescent="0.2">
      <c r="A18" s="711" t="s">
        <v>570</v>
      </c>
      <c r="B18" s="712" t="s">
        <v>571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584</v>
      </c>
      <c r="B19" s="712" t="s">
        <v>585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584</v>
      </c>
      <c r="B20" s="712" t="s">
        <v>572</v>
      </c>
      <c r="C20" s="713">
        <v>1103.82141</v>
      </c>
      <c r="D20" s="713">
        <v>878.96594000000016</v>
      </c>
      <c r="E20" s="713"/>
      <c r="F20" s="713">
        <v>910.98856000000046</v>
      </c>
      <c r="G20" s="713">
        <v>0</v>
      </c>
      <c r="H20" s="713">
        <v>910.98856000000046</v>
      </c>
      <c r="I20" s="714" t="s">
        <v>329</v>
      </c>
      <c r="J20" s="715" t="s">
        <v>1</v>
      </c>
    </row>
    <row r="21" spans="1:10" ht="14.45" customHeight="1" x14ac:dyDescent="0.2">
      <c r="A21" s="711" t="s">
        <v>584</v>
      </c>
      <c r="B21" s="712" t="s">
        <v>575</v>
      </c>
      <c r="C21" s="713">
        <v>58.342440000000003</v>
      </c>
      <c r="D21" s="713">
        <v>36.08408</v>
      </c>
      <c r="E21" s="713"/>
      <c r="F21" s="713">
        <v>44.932010000000005</v>
      </c>
      <c r="G21" s="713">
        <v>0</v>
      </c>
      <c r="H21" s="713">
        <v>44.932010000000005</v>
      </c>
      <c r="I21" s="714" t="s">
        <v>329</v>
      </c>
      <c r="J21" s="715" t="s">
        <v>1</v>
      </c>
    </row>
    <row r="22" spans="1:10" ht="14.45" customHeight="1" x14ac:dyDescent="0.2">
      <c r="A22" s="711" t="s">
        <v>584</v>
      </c>
      <c r="B22" s="712" t="s">
        <v>577</v>
      </c>
      <c r="C22" s="713">
        <v>6.8120799999999999</v>
      </c>
      <c r="D22" s="713">
        <v>0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584</v>
      </c>
      <c r="B23" s="712" t="s">
        <v>579</v>
      </c>
      <c r="C23" s="713">
        <v>70.049760000000006</v>
      </c>
      <c r="D23" s="713">
        <v>68.888679999999994</v>
      </c>
      <c r="E23" s="713"/>
      <c r="F23" s="713">
        <v>128.83869000000004</v>
      </c>
      <c r="G23" s="713">
        <v>0</v>
      </c>
      <c r="H23" s="713">
        <v>128.83869000000004</v>
      </c>
      <c r="I23" s="714" t="s">
        <v>329</v>
      </c>
      <c r="J23" s="715" t="s">
        <v>1</v>
      </c>
    </row>
    <row r="24" spans="1:10" ht="14.45" customHeight="1" x14ac:dyDescent="0.2">
      <c r="A24" s="711" t="s">
        <v>584</v>
      </c>
      <c r="B24" s="712" t="s">
        <v>580</v>
      </c>
      <c r="C24" s="713">
        <v>0.14849999999999999</v>
      </c>
      <c r="D24" s="713">
        <v>4.2225200000000003</v>
      </c>
      <c r="E24" s="713"/>
      <c r="F24" s="713">
        <v>0.54969000000000001</v>
      </c>
      <c r="G24" s="713">
        <v>0</v>
      </c>
      <c r="H24" s="713">
        <v>0.54969000000000001</v>
      </c>
      <c r="I24" s="714" t="s">
        <v>329</v>
      </c>
      <c r="J24" s="715" t="s">
        <v>1</v>
      </c>
    </row>
    <row r="25" spans="1:10" ht="14.45" customHeight="1" x14ac:dyDescent="0.2">
      <c r="A25" s="711" t="s">
        <v>584</v>
      </c>
      <c r="B25" s="712" t="s">
        <v>581</v>
      </c>
      <c r="C25" s="713">
        <v>70.803029999999993</v>
      </c>
      <c r="D25" s="713">
        <v>53.625750000000011</v>
      </c>
      <c r="E25" s="713"/>
      <c r="F25" s="713">
        <v>39.694470000000003</v>
      </c>
      <c r="G25" s="713">
        <v>0</v>
      </c>
      <c r="H25" s="713">
        <v>39.694470000000003</v>
      </c>
      <c r="I25" s="714" t="s">
        <v>329</v>
      </c>
      <c r="J25" s="715" t="s">
        <v>1</v>
      </c>
    </row>
    <row r="26" spans="1:10" ht="14.45" customHeight="1" x14ac:dyDescent="0.2">
      <c r="A26" s="711" t="s">
        <v>584</v>
      </c>
      <c r="B26" s="712" t="s">
        <v>586</v>
      </c>
      <c r="C26" s="713">
        <v>1309.97722</v>
      </c>
      <c r="D26" s="713">
        <v>1041.7869700000001</v>
      </c>
      <c r="E26" s="713"/>
      <c r="F26" s="713">
        <v>1125.0034200000005</v>
      </c>
      <c r="G26" s="713">
        <v>0</v>
      </c>
      <c r="H26" s="713">
        <v>1125.0034200000005</v>
      </c>
      <c r="I26" s="714" t="s">
        <v>329</v>
      </c>
      <c r="J26" s="715" t="s">
        <v>587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588</v>
      </c>
    </row>
    <row r="28" spans="1:10" ht="14.45" customHeight="1" x14ac:dyDescent="0.2">
      <c r="A28" s="711" t="s">
        <v>589</v>
      </c>
      <c r="B28" s="712" t="s">
        <v>590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589</v>
      </c>
      <c r="B29" s="712" t="s">
        <v>572</v>
      </c>
      <c r="C29" s="713">
        <v>32.005569999999999</v>
      </c>
      <c r="D29" s="713">
        <v>26.105120000000007</v>
      </c>
      <c r="E29" s="713"/>
      <c r="F29" s="713">
        <v>27.984059999999989</v>
      </c>
      <c r="G29" s="713">
        <v>0</v>
      </c>
      <c r="H29" s="713">
        <v>27.984059999999989</v>
      </c>
      <c r="I29" s="714" t="s">
        <v>329</v>
      </c>
      <c r="J29" s="715" t="s">
        <v>1</v>
      </c>
    </row>
    <row r="30" spans="1:10" ht="14.45" customHeight="1" x14ac:dyDescent="0.2">
      <c r="A30" s="711" t="s">
        <v>589</v>
      </c>
      <c r="B30" s="712" t="s">
        <v>574</v>
      </c>
      <c r="C30" s="713">
        <v>0</v>
      </c>
      <c r="D30" s="713">
        <v>0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589</v>
      </c>
      <c r="B31" s="712" t="s">
        <v>579</v>
      </c>
      <c r="C31" s="713">
        <v>0.25777999999999995</v>
      </c>
      <c r="D31" s="713">
        <v>4.7703600000000002</v>
      </c>
      <c r="E31" s="713"/>
      <c r="F31" s="713">
        <v>5.3525299999999998</v>
      </c>
      <c r="G31" s="713">
        <v>0</v>
      </c>
      <c r="H31" s="713">
        <v>5.3525299999999998</v>
      </c>
      <c r="I31" s="714" t="s">
        <v>329</v>
      </c>
      <c r="J31" s="715" t="s">
        <v>1</v>
      </c>
    </row>
    <row r="32" spans="1:10" ht="14.45" customHeight="1" x14ac:dyDescent="0.2">
      <c r="A32" s="711" t="s">
        <v>589</v>
      </c>
      <c r="B32" s="712" t="s">
        <v>591</v>
      </c>
      <c r="C32" s="713">
        <v>32.263349999999996</v>
      </c>
      <c r="D32" s="713">
        <v>30.875480000000007</v>
      </c>
      <c r="E32" s="713"/>
      <c r="F32" s="713">
        <v>33.336589999999987</v>
      </c>
      <c r="G32" s="713">
        <v>0</v>
      </c>
      <c r="H32" s="713">
        <v>33.336589999999987</v>
      </c>
      <c r="I32" s="714" t="s">
        <v>329</v>
      </c>
      <c r="J32" s="715" t="s">
        <v>587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588</v>
      </c>
    </row>
    <row r="34" spans="1:10" ht="14.45" customHeight="1" x14ac:dyDescent="0.2">
      <c r="A34" s="711" t="s">
        <v>592</v>
      </c>
      <c r="B34" s="712" t="s">
        <v>593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592</v>
      </c>
      <c r="B35" s="712" t="s">
        <v>572</v>
      </c>
      <c r="C35" s="713">
        <v>1547.2286000000008</v>
      </c>
      <c r="D35" s="713">
        <v>2047.9842999999996</v>
      </c>
      <c r="E35" s="713"/>
      <c r="F35" s="713">
        <v>1785.7795099999998</v>
      </c>
      <c r="G35" s="713">
        <v>0</v>
      </c>
      <c r="H35" s="713">
        <v>1785.7795099999998</v>
      </c>
      <c r="I35" s="714" t="s">
        <v>329</v>
      </c>
      <c r="J35" s="715" t="s">
        <v>1</v>
      </c>
    </row>
    <row r="36" spans="1:10" ht="14.45" customHeight="1" x14ac:dyDescent="0.2">
      <c r="A36" s="711" t="s">
        <v>592</v>
      </c>
      <c r="B36" s="712" t="s">
        <v>573</v>
      </c>
      <c r="C36" s="713">
        <v>163.86257000000001</v>
      </c>
      <c r="D36" s="713">
        <v>154.4495</v>
      </c>
      <c r="E36" s="713"/>
      <c r="F36" s="713">
        <v>121.44910999999999</v>
      </c>
      <c r="G36" s="713">
        <v>0</v>
      </c>
      <c r="H36" s="713">
        <v>121.44910999999999</v>
      </c>
      <c r="I36" s="714" t="s">
        <v>329</v>
      </c>
      <c r="J36" s="715" t="s">
        <v>1</v>
      </c>
    </row>
    <row r="37" spans="1:10" ht="14.45" customHeight="1" x14ac:dyDescent="0.2">
      <c r="A37" s="711" t="s">
        <v>592</v>
      </c>
      <c r="B37" s="712" t="s">
        <v>574</v>
      </c>
      <c r="C37" s="713">
        <v>14.96645</v>
      </c>
      <c r="D37" s="713">
        <v>14.956329999999998</v>
      </c>
      <c r="E37" s="713"/>
      <c r="F37" s="713">
        <v>14.987500000000001</v>
      </c>
      <c r="G37" s="713">
        <v>0</v>
      </c>
      <c r="H37" s="713">
        <v>14.987500000000001</v>
      </c>
      <c r="I37" s="714" t="s">
        <v>329</v>
      </c>
      <c r="J37" s="715" t="s">
        <v>1</v>
      </c>
    </row>
    <row r="38" spans="1:10" ht="14.45" customHeight="1" x14ac:dyDescent="0.2">
      <c r="A38" s="711" t="s">
        <v>592</v>
      </c>
      <c r="B38" s="712" t="s">
        <v>575</v>
      </c>
      <c r="C38" s="713">
        <v>150.82955999999999</v>
      </c>
      <c r="D38" s="713">
        <v>0</v>
      </c>
      <c r="E38" s="713"/>
      <c r="F38" s="713">
        <v>8.6107999999999993</v>
      </c>
      <c r="G38" s="713">
        <v>0</v>
      </c>
      <c r="H38" s="713">
        <v>8.6107999999999993</v>
      </c>
      <c r="I38" s="714" t="s">
        <v>329</v>
      </c>
      <c r="J38" s="715" t="s">
        <v>1</v>
      </c>
    </row>
    <row r="39" spans="1:10" ht="14.45" customHeight="1" x14ac:dyDescent="0.2">
      <c r="A39" s="711" t="s">
        <v>592</v>
      </c>
      <c r="B39" s="712" t="s">
        <v>577</v>
      </c>
      <c r="C39" s="713">
        <v>0</v>
      </c>
      <c r="D39" s="713">
        <v>0</v>
      </c>
      <c r="E39" s="713"/>
      <c r="F39" s="713">
        <v>0.91298999999999997</v>
      </c>
      <c r="G39" s="713">
        <v>0</v>
      </c>
      <c r="H39" s="713">
        <v>0.91298999999999997</v>
      </c>
      <c r="I39" s="714" t="s">
        <v>329</v>
      </c>
      <c r="J39" s="715" t="s">
        <v>1</v>
      </c>
    </row>
    <row r="40" spans="1:10" ht="14.45" customHeight="1" x14ac:dyDescent="0.2">
      <c r="A40" s="711" t="s">
        <v>592</v>
      </c>
      <c r="B40" s="712" t="s">
        <v>578</v>
      </c>
      <c r="C40" s="713">
        <v>59.209110000000003</v>
      </c>
      <c r="D40" s="713">
        <v>44.028960000000005</v>
      </c>
      <c r="E40" s="713"/>
      <c r="F40" s="713">
        <v>29.233979999999999</v>
      </c>
      <c r="G40" s="713">
        <v>0</v>
      </c>
      <c r="H40" s="713">
        <v>29.233979999999999</v>
      </c>
      <c r="I40" s="714" t="s">
        <v>329</v>
      </c>
      <c r="J40" s="715" t="s">
        <v>1</v>
      </c>
    </row>
    <row r="41" spans="1:10" ht="14.45" customHeight="1" x14ac:dyDescent="0.2">
      <c r="A41" s="711" t="s">
        <v>592</v>
      </c>
      <c r="B41" s="712" t="s">
        <v>579</v>
      </c>
      <c r="C41" s="713">
        <v>50.348800000000018</v>
      </c>
      <c r="D41" s="713">
        <v>38.874910000000057</v>
      </c>
      <c r="E41" s="713"/>
      <c r="F41" s="713">
        <v>35.049260000000032</v>
      </c>
      <c r="G41" s="713">
        <v>0</v>
      </c>
      <c r="H41" s="713">
        <v>35.049260000000032</v>
      </c>
      <c r="I41" s="714" t="s">
        <v>329</v>
      </c>
      <c r="J41" s="715" t="s">
        <v>1</v>
      </c>
    </row>
    <row r="42" spans="1:10" ht="14.45" customHeight="1" x14ac:dyDescent="0.2">
      <c r="A42" s="711" t="s">
        <v>592</v>
      </c>
      <c r="B42" s="712" t="s">
        <v>580</v>
      </c>
      <c r="C42" s="713">
        <v>6.6930500000000004</v>
      </c>
      <c r="D42" s="713">
        <v>4.3638000000000003</v>
      </c>
      <c r="E42" s="713"/>
      <c r="F42" s="713">
        <v>0.86050000000000004</v>
      </c>
      <c r="G42" s="713">
        <v>0</v>
      </c>
      <c r="H42" s="713">
        <v>0.86050000000000004</v>
      </c>
      <c r="I42" s="714" t="s">
        <v>329</v>
      </c>
      <c r="J42" s="715" t="s">
        <v>1</v>
      </c>
    </row>
    <row r="43" spans="1:10" ht="14.45" customHeight="1" x14ac:dyDescent="0.2">
      <c r="A43" s="711" t="s">
        <v>592</v>
      </c>
      <c r="B43" s="712" t="s">
        <v>581</v>
      </c>
      <c r="C43" s="713">
        <v>144.91804999999999</v>
      </c>
      <c r="D43" s="713">
        <v>123.28360000000001</v>
      </c>
      <c r="E43" s="713"/>
      <c r="F43" s="713">
        <v>117.32391</v>
      </c>
      <c r="G43" s="713">
        <v>0</v>
      </c>
      <c r="H43" s="713">
        <v>117.32391</v>
      </c>
      <c r="I43" s="714" t="s">
        <v>329</v>
      </c>
      <c r="J43" s="715" t="s">
        <v>1</v>
      </c>
    </row>
    <row r="44" spans="1:10" ht="14.45" customHeight="1" x14ac:dyDescent="0.2">
      <c r="A44" s="711" t="s">
        <v>592</v>
      </c>
      <c r="B44" s="712" t="s">
        <v>594</v>
      </c>
      <c r="C44" s="713">
        <v>2138.0561900000007</v>
      </c>
      <c r="D44" s="713">
        <v>2427.9414000000002</v>
      </c>
      <c r="E44" s="713"/>
      <c r="F44" s="713">
        <v>2114.2075599999998</v>
      </c>
      <c r="G44" s="713">
        <v>0</v>
      </c>
      <c r="H44" s="713">
        <v>2114.2075599999998</v>
      </c>
      <c r="I44" s="714" t="s">
        <v>329</v>
      </c>
      <c r="J44" s="715" t="s">
        <v>587</v>
      </c>
    </row>
    <row r="45" spans="1:10" ht="14.45" customHeight="1" x14ac:dyDescent="0.2">
      <c r="A45" s="711" t="s">
        <v>329</v>
      </c>
      <c r="B45" s="712" t="s">
        <v>329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588</v>
      </c>
    </row>
    <row r="46" spans="1:10" ht="14.45" customHeight="1" x14ac:dyDescent="0.2">
      <c r="A46" s="711" t="s">
        <v>595</v>
      </c>
      <c r="B46" s="712" t="s">
        <v>596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0</v>
      </c>
    </row>
    <row r="47" spans="1:10" ht="14.45" customHeight="1" x14ac:dyDescent="0.2">
      <c r="A47" s="711" t="s">
        <v>595</v>
      </c>
      <c r="B47" s="712" t="s">
        <v>572</v>
      </c>
      <c r="C47" s="713">
        <v>203.97748999999999</v>
      </c>
      <c r="D47" s="713">
        <v>331.43544000000003</v>
      </c>
      <c r="E47" s="713"/>
      <c r="F47" s="713">
        <v>322.86291000000006</v>
      </c>
      <c r="G47" s="713">
        <v>0</v>
      </c>
      <c r="H47" s="713">
        <v>322.86291000000006</v>
      </c>
      <c r="I47" s="714" t="s">
        <v>329</v>
      </c>
      <c r="J47" s="715" t="s">
        <v>1</v>
      </c>
    </row>
    <row r="48" spans="1:10" ht="14.45" customHeight="1" x14ac:dyDescent="0.2">
      <c r="A48" s="711" t="s">
        <v>595</v>
      </c>
      <c r="B48" s="712" t="s">
        <v>576</v>
      </c>
      <c r="C48" s="713">
        <v>106.98893</v>
      </c>
      <c r="D48" s="713">
        <v>106.98893</v>
      </c>
      <c r="E48" s="713"/>
      <c r="F48" s="713">
        <v>108.22110000000001</v>
      </c>
      <c r="G48" s="713">
        <v>0</v>
      </c>
      <c r="H48" s="713">
        <v>108.22110000000001</v>
      </c>
      <c r="I48" s="714" t="s">
        <v>329</v>
      </c>
      <c r="J48" s="715" t="s">
        <v>1</v>
      </c>
    </row>
    <row r="49" spans="1:10" ht="14.45" customHeight="1" x14ac:dyDescent="0.2">
      <c r="A49" s="711" t="s">
        <v>595</v>
      </c>
      <c r="B49" s="712" t="s">
        <v>579</v>
      </c>
      <c r="C49" s="713">
        <v>4.6567400000000001</v>
      </c>
      <c r="D49" s="713">
        <v>10.48</v>
      </c>
      <c r="E49" s="713"/>
      <c r="F49" s="713">
        <v>11.99502</v>
      </c>
      <c r="G49" s="713">
        <v>0</v>
      </c>
      <c r="H49" s="713">
        <v>11.99502</v>
      </c>
      <c r="I49" s="714" t="s">
        <v>329</v>
      </c>
      <c r="J49" s="715" t="s">
        <v>1</v>
      </c>
    </row>
    <row r="50" spans="1:10" ht="14.45" customHeight="1" x14ac:dyDescent="0.2">
      <c r="A50" s="711" t="s">
        <v>595</v>
      </c>
      <c r="B50" s="712" t="s">
        <v>597</v>
      </c>
      <c r="C50" s="713">
        <v>315.62315999999998</v>
      </c>
      <c r="D50" s="713">
        <v>448.90437000000003</v>
      </c>
      <c r="E50" s="713"/>
      <c r="F50" s="713">
        <v>443.07903000000005</v>
      </c>
      <c r="G50" s="713">
        <v>0</v>
      </c>
      <c r="H50" s="713">
        <v>443.07903000000005</v>
      </c>
      <c r="I50" s="714" t="s">
        <v>329</v>
      </c>
      <c r="J50" s="715" t="s">
        <v>587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588</v>
      </c>
    </row>
    <row r="52" spans="1:10" ht="14.45" customHeight="1" x14ac:dyDescent="0.2">
      <c r="A52" s="711" t="s">
        <v>570</v>
      </c>
      <c r="B52" s="712" t="s">
        <v>582</v>
      </c>
      <c r="C52" s="713">
        <v>3795.9199200000003</v>
      </c>
      <c r="D52" s="713">
        <v>3949.5082200000006</v>
      </c>
      <c r="E52" s="713"/>
      <c r="F52" s="713">
        <v>3715.6266000000005</v>
      </c>
      <c r="G52" s="713">
        <v>0</v>
      </c>
      <c r="H52" s="713">
        <v>3715.6266000000005</v>
      </c>
      <c r="I52" s="714" t="s">
        <v>329</v>
      </c>
      <c r="J52" s="715" t="s">
        <v>583</v>
      </c>
    </row>
  </sheetData>
  <mergeCells count="3">
    <mergeCell ref="F3:I3"/>
    <mergeCell ref="C4:D4"/>
    <mergeCell ref="A1:I1"/>
  </mergeCells>
  <conditionalFormatting sqref="F17 F53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2">
    <cfRule type="expression" dxfId="66" priority="5">
      <formula>$H18&gt;0</formula>
    </cfRule>
  </conditionalFormatting>
  <conditionalFormatting sqref="A18:A52">
    <cfRule type="expression" dxfId="65" priority="2">
      <formula>AND($J18&lt;&gt;"mezeraKL",$J18&lt;&gt;"")</formula>
    </cfRule>
  </conditionalFormatting>
  <conditionalFormatting sqref="I18:I52">
    <cfRule type="expression" dxfId="64" priority="6">
      <formula>$I18&gt;1</formula>
    </cfRule>
  </conditionalFormatting>
  <conditionalFormatting sqref="B18:B52">
    <cfRule type="expression" dxfId="63" priority="1">
      <formula>OR($J18="NS",$J18="SumaNS",$J18="Účet")</formula>
    </cfRule>
  </conditionalFormatting>
  <conditionalFormatting sqref="A18:D52 F18:I52">
    <cfRule type="expression" dxfId="62" priority="8">
      <formula>AND($J18&lt;&gt;"",$J18&lt;&gt;"mezeraKL")</formula>
    </cfRule>
  </conditionalFormatting>
  <conditionalFormatting sqref="B18:D52 F18:I52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2 F18:I52">
    <cfRule type="expression" dxfId="60" priority="4">
      <formula>OR($J18="SumaNS",$J18="NS")</formula>
    </cfRule>
  </conditionalFormatting>
  <hyperlinks>
    <hyperlink ref="A2" location="Obsah!A1" display="Zpět na Obsah  KL 01  1.-4.měsíc" xr:uid="{CA29B818-2C72-4FCB-A5C3-70025F1728D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0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442.34230989611018</v>
      </c>
      <c r="M3" s="203">
        <f>SUBTOTAL(9,M5:M1048576)</f>
        <v>6641.8500000000013</v>
      </c>
      <c r="N3" s="204">
        <f>SUBTOTAL(9,N5:N1048576)</f>
        <v>2937971.2709834799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570</v>
      </c>
      <c r="B5" s="723" t="s">
        <v>571</v>
      </c>
      <c r="C5" s="724" t="s">
        <v>584</v>
      </c>
      <c r="D5" s="725" t="s">
        <v>585</v>
      </c>
      <c r="E5" s="726">
        <v>50113001</v>
      </c>
      <c r="F5" s="725" t="s">
        <v>598</v>
      </c>
      <c r="G5" s="724" t="s">
        <v>599</v>
      </c>
      <c r="H5" s="724">
        <v>846758</v>
      </c>
      <c r="I5" s="724">
        <v>103387</v>
      </c>
      <c r="J5" s="724" t="s">
        <v>600</v>
      </c>
      <c r="K5" s="724" t="s">
        <v>601</v>
      </c>
      <c r="L5" s="727">
        <v>80.809999999999988</v>
      </c>
      <c r="M5" s="727">
        <v>7</v>
      </c>
      <c r="N5" s="728">
        <v>565.66999999999996</v>
      </c>
    </row>
    <row r="6" spans="1:14" ht="14.45" customHeight="1" x14ac:dyDescent="0.2">
      <c r="A6" s="729" t="s">
        <v>570</v>
      </c>
      <c r="B6" s="730" t="s">
        <v>571</v>
      </c>
      <c r="C6" s="731" t="s">
        <v>584</v>
      </c>
      <c r="D6" s="732" t="s">
        <v>585</v>
      </c>
      <c r="E6" s="733">
        <v>50113001</v>
      </c>
      <c r="F6" s="732" t="s">
        <v>598</v>
      </c>
      <c r="G6" s="731" t="s">
        <v>599</v>
      </c>
      <c r="H6" s="731">
        <v>221862</v>
      </c>
      <c r="I6" s="731">
        <v>221862</v>
      </c>
      <c r="J6" s="731" t="s">
        <v>602</v>
      </c>
      <c r="K6" s="731" t="s">
        <v>603</v>
      </c>
      <c r="L6" s="734">
        <v>112.05999999999999</v>
      </c>
      <c r="M6" s="734">
        <v>1</v>
      </c>
      <c r="N6" s="735">
        <v>112.05999999999999</v>
      </c>
    </row>
    <row r="7" spans="1:14" ht="14.45" customHeight="1" x14ac:dyDescent="0.2">
      <c r="A7" s="729" t="s">
        <v>570</v>
      </c>
      <c r="B7" s="730" t="s">
        <v>571</v>
      </c>
      <c r="C7" s="731" t="s">
        <v>584</v>
      </c>
      <c r="D7" s="732" t="s">
        <v>585</v>
      </c>
      <c r="E7" s="733">
        <v>50113001</v>
      </c>
      <c r="F7" s="732" t="s">
        <v>598</v>
      </c>
      <c r="G7" s="731" t="s">
        <v>599</v>
      </c>
      <c r="H7" s="731">
        <v>100362</v>
      </c>
      <c r="I7" s="731">
        <v>362</v>
      </c>
      <c r="J7" s="731" t="s">
        <v>604</v>
      </c>
      <c r="K7" s="731" t="s">
        <v>605</v>
      </c>
      <c r="L7" s="734">
        <v>72.569999999999993</v>
      </c>
      <c r="M7" s="734">
        <v>4</v>
      </c>
      <c r="N7" s="735">
        <v>290.27999999999997</v>
      </c>
    </row>
    <row r="8" spans="1:14" ht="14.45" customHeight="1" x14ac:dyDescent="0.2">
      <c r="A8" s="729" t="s">
        <v>570</v>
      </c>
      <c r="B8" s="730" t="s">
        <v>571</v>
      </c>
      <c r="C8" s="731" t="s">
        <v>584</v>
      </c>
      <c r="D8" s="732" t="s">
        <v>585</v>
      </c>
      <c r="E8" s="733">
        <v>50113001</v>
      </c>
      <c r="F8" s="732" t="s">
        <v>598</v>
      </c>
      <c r="G8" s="731" t="s">
        <v>599</v>
      </c>
      <c r="H8" s="731">
        <v>202701</v>
      </c>
      <c r="I8" s="731">
        <v>202701</v>
      </c>
      <c r="J8" s="731" t="s">
        <v>606</v>
      </c>
      <c r="K8" s="731" t="s">
        <v>607</v>
      </c>
      <c r="L8" s="734">
        <v>132.20555555555558</v>
      </c>
      <c r="M8" s="734">
        <v>9</v>
      </c>
      <c r="N8" s="735">
        <v>1189.8500000000001</v>
      </c>
    </row>
    <row r="9" spans="1:14" ht="14.45" customHeight="1" x14ac:dyDescent="0.2">
      <c r="A9" s="729" t="s">
        <v>570</v>
      </c>
      <c r="B9" s="730" t="s">
        <v>571</v>
      </c>
      <c r="C9" s="731" t="s">
        <v>584</v>
      </c>
      <c r="D9" s="732" t="s">
        <v>585</v>
      </c>
      <c r="E9" s="733">
        <v>50113001</v>
      </c>
      <c r="F9" s="732" t="s">
        <v>598</v>
      </c>
      <c r="G9" s="731" t="s">
        <v>599</v>
      </c>
      <c r="H9" s="731">
        <v>845008</v>
      </c>
      <c r="I9" s="731">
        <v>107806</v>
      </c>
      <c r="J9" s="731" t="s">
        <v>606</v>
      </c>
      <c r="K9" s="731" t="s">
        <v>608</v>
      </c>
      <c r="L9" s="734">
        <v>66.849999999999994</v>
      </c>
      <c r="M9" s="734">
        <v>4</v>
      </c>
      <c r="N9" s="735">
        <v>267.39999999999998</v>
      </c>
    </row>
    <row r="10" spans="1:14" ht="14.45" customHeight="1" x14ac:dyDescent="0.2">
      <c r="A10" s="729" t="s">
        <v>570</v>
      </c>
      <c r="B10" s="730" t="s">
        <v>571</v>
      </c>
      <c r="C10" s="731" t="s">
        <v>584</v>
      </c>
      <c r="D10" s="732" t="s">
        <v>585</v>
      </c>
      <c r="E10" s="733">
        <v>50113001</v>
      </c>
      <c r="F10" s="732" t="s">
        <v>598</v>
      </c>
      <c r="G10" s="731" t="s">
        <v>599</v>
      </c>
      <c r="H10" s="731">
        <v>153200</v>
      </c>
      <c r="I10" s="731">
        <v>53200</v>
      </c>
      <c r="J10" s="731" t="s">
        <v>609</v>
      </c>
      <c r="K10" s="731" t="s">
        <v>610</v>
      </c>
      <c r="L10" s="734">
        <v>52.360000000000014</v>
      </c>
      <c r="M10" s="734">
        <v>3</v>
      </c>
      <c r="N10" s="735">
        <v>157.08000000000004</v>
      </c>
    </row>
    <row r="11" spans="1:14" ht="14.45" customHeight="1" x14ac:dyDescent="0.2">
      <c r="A11" s="729" t="s">
        <v>570</v>
      </c>
      <c r="B11" s="730" t="s">
        <v>571</v>
      </c>
      <c r="C11" s="731" t="s">
        <v>584</v>
      </c>
      <c r="D11" s="732" t="s">
        <v>585</v>
      </c>
      <c r="E11" s="733">
        <v>50113001</v>
      </c>
      <c r="F11" s="732" t="s">
        <v>598</v>
      </c>
      <c r="G11" s="731" t="s">
        <v>611</v>
      </c>
      <c r="H11" s="731">
        <v>102954</v>
      </c>
      <c r="I11" s="731">
        <v>2954</v>
      </c>
      <c r="J11" s="731" t="s">
        <v>612</v>
      </c>
      <c r="K11" s="731" t="s">
        <v>613</v>
      </c>
      <c r="L11" s="734">
        <v>15.000000000000002</v>
      </c>
      <c r="M11" s="734">
        <v>2</v>
      </c>
      <c r="N11" s="735">
        <v>30.000000000000004</v>
      </c>
    </row>
    <row r="12" spans="1:14" ht="14.45" customHeight="1" x14ac:dyDescent="0.2">
      <c r="A12" s="729" t="s">
        <v>570</v>
      </c>
      <c r="B12" s="730" t="s">
        <v>571</v>
      </c>
      <c r="C12" s="731" t="s">
        <v>584</v>
      </c>
      <c r="D12" s="732" t="s">
        <v>585</v>
      </c>
      <c r="E12" s="733">
        <v>50113001</v>
      </c>
      <c r="F12" s="732" t="s">
        <v>598</v>
      </c>
      <c r="G12" s="731" t="s">
        <v>611</v>
      </c>
      <c r="H12" s="731">
        <v>115379</v>
      </c>
      <c r="I12" s="731">
        <v>15379</v>
      </c>
      <c r="J12" s="731" t="s">
        <v>612</v>
      </c>
      <c r="K12" s="731" t="s">
        <v>614</v>
      </c>
      <c r="L12" s="734">
        <v>53.970000000000006</v>
      </c>
      <c r="M12" s="734">
        <v>1</v>
      </c>
      <c r="N12" s="735">
        <v>53.970000000000006</v>
      </c>
    </row>
    <row r="13" spans="1:14" ht="14.45" customHeight="1" x14ac:dyDescent="0.2">
      <c r="A13" s="729" t="s">
        <v>570</v>
      </c>
      <c r="B13" s="730" t="s">
        <v>571</v>
      </c>
      <c r="C13" s="731" t="s">
        <v>584</v>
      </c>
      <c r="D13" s="732" t="s">
        <v>585</v>
      </c>
      <c r="E13" s="733">
        <v>50113001</v>
      </c>
      <c r="F13" s="732" t="s">
        <v>598</v>
      </c>
      <c r="G13" s="731" t="s">
        <v>599</v>
      </c>
      <c r="H13" s="731">
        <v>188708</v>
      </c>
      <c r="I13" s="731">
        <v>88708</v>
      </c>
      <c r="J13" s="731" t="s">
        <v>615</v>
      </c>
      <c r="K13" s="731" t="s">
        <v>616</v>
      </c>
      <c r="L13" s="734">
        <v>79.159999999999982</v>
      </c>
      <c r="M13" s="734">
        <v>1</v>
      </c>
      <c r="N13" s="735">
        <v>79.159999999999982</v>
      </c>
    </row>
    <row r="14" spans="1:14" ht="14.45" customHeight="1" x14ac:dyDescent="0.2">
      <c r="A14" s="729" t="s">
        <v>570</v>
      </c>
      <c r="B14" s="730" t="s">
        <v>571</v>
      </c>
      <c r="C14" s="731" t="s">
        <v>584</v>
      </c>
      <c r="D14" s="732" t="s">
        <v>585</v>
      </c>
      <c r="E14" s="733">
        <v>50113001</v>
      </c>
      <c r="F14" s="732" t="s">
        <v>598</v>
      </c>
      <c r="G14" s="731" t="s">
        <v>599</v>
      </c>
      <c r="H14" s="731">
        <v>176954</v>
      </c>
      <c r="I14" s="731">
        <v>176954</v>
      </c>
      <c r="J14" s="731" t="s">
        <v>617</v>
      </c>
      <c r="K14" s="731" t="s">
        <v>618</v>
      </c>
      <c r="L14" s="734">
        <v>94.71</v>
      </c>
      <c r="M14" s="734">
        <v>6</v>
      </c>
      <c r="N14" s="735">
        <v>568.26</v>
      </c>
    </row>
    <row r="15" spans="1:14" ht="14.45" customHeight="1" x14ac:dyDescent="0.2">
      <c r="A15" s="729" t="s">
        <v>570</v>
      </c>
      <c r="B15" s="730" t="s">
        <v>571</v>
      </c>
      <c r="C15" s="731" t="s">
        <v>584</v>
      </c>
      <c r="D15" s="732" t="s">
        <v>585</v>
      </c>
      <c r="E15" s="733">
        <v>50113001</v>
      </c>
      <c r="F15" s="732" t="s">
        <v>598</v>
      </c>
      <c r="G15" s="731" t="s">
        <v>599</v>
      </c>
      <c r="H15" s="731">
        <v>167547</v>
      </c>
      <c r="I15" s="731">
        <v>67547</v>
      </c>
      <c r="J15" s="731" t="s">
        <v>619</v>
      </c>
      <c r="K15" s="731" t="s">
        <v>620</v>
      </c>
      <c r="L15" s="734">
        <v>47.08</v>
      </c>
      <c r="M15" s="734">
        <v>2</v>
      </c>
      <c r="N15" s="735">
        <v>94.16</v>
      </c>
    </row>
    <row r="16" spans="1:14" ht="14.45" customHeight="1" x14ac:dyDescent="0.2">
      <c r="A16" s="729" t="s">
        <v>570</v>
      </c>
      <c r="B16" s="730" t="s">
        <v>571</v>
      </c>
      <c r="C16" s="731" t="s">
        <v>584</v>
      </c>
      <c r="D16" s="732" t="s">
        <v>585</v>
      </c>
      <c r="E16" s="733">
        <v>50113001</v>
      </c>
      <c r="F16" s="732" t="s">
        <v>598</v>
      </c>
      <c r="G16" s="731" t="s">
        <v>611</v>
      </c>
      <c r="H16" s="731">
        <v>127272</v>
      </c>
      <c r="I16" s="731">
        <v>127272</v>
      </c>
      <c r="J16" s="731" t="s">
        <v>621</v>
      </c>
      <c r="K16" s="731" t="s">
        <v>622</v>
      </c>
      <c r="L16" s="734">
        <v>48.539999999999971</v>
      </c>
      <c r="M16" s="734">
        <v>1</v>
      </c>
      <c r="N16" s="735">
        <v>48.539999999999971</v>
      </c>
    </row>
    <row r="17" spans="1:14" ht="14.45" customHeight="1" x14ac:dyDescent="0.2">
      <c r="A17" s="729" t="s">
        <v>570</v>
      </c>
      <c r="B17" s="730" t="s">
        <v>571</v>
      </c>
      <c r="C17" s="731" t="s">
        <v>584</v>
      </c>
      <c r="D17" s="732" t="s">
        <v>585</v>
      </c>
      <c r="E17" s="733">
        <v>50113001</v>
      </c>
      <c r="F17" s="732" t="s">
        <v>598</v>
      </c>
      <c r="G17" s="731" t="s">
        <v>611</v>
      </c>
      <c r="H17" s="731">
        <v>127263</v>
      </c>
      <c r="I17" s="731">
        <v>127263</v>
      </c>
      <c r="J17" s="731" t="s">
        <v>621</v>
      </c>
      <c r="K17" s="731" t="s">
        <v>623</v>
      </c>
      <c r="L17" s="734">
        <v>53.94</v>
      </c>
      <c r="M17" s="734">
        <v>2</v>
      </c>
      <c r="N17" s="735">
        <v>107.88</v>
      </c>
    </row>
    <row r="18" spans="1:14" ht="14.45" customHeight="1" x14ac:dyDescent="0.2">
      <c r="A18" s="729" t="s">
        <v>570</v>
      </c>
      <c r="B18" s="730" t="s">
        <v>571</v>
      </c>
      <c r="C18" s="731" t="s">
        <v>584</v>
      </c>
      <c r="D18" s="732" t="s">
        <v>585</v>
      </c>
      <c r="E18" s="733">
        <v>50113001</v>
      </c>
      <c r="F18" s="732" t="s">
        <v>598</v>
      </c>
      <c r="G18" s="731" t="s">
        <v>611</v>
      </c>
      <c r="H18" s="731">
        <v>849453</v>
      </c>
      <c r="I18" s="731">
        <v>163077</v>
      </c>
      <c r="J18" s="731" t="s">
        <v>624</v>
      </c>
      <c r="K18" s="731" t="s">
        <v>625</v>
      </c>
      <c r="L18" s="734">
        <v>15.49</v>
      </c>
      <c r="M18" s="734">
        <v>1</v>
      </c>
      <c r="N18" s="735">
        <v>15.49</v>
      </c>
    </row>
    <row r="19" spans="1:14" ht="14.45" customHeight="1" x14ac:dyDescent="0.2">
      <c r="A19" s="729" t="s">
        <v>570</v>
      </c>
      <c r="B19" s="730" t="s">
        <v>571</v>
      </c>
      <c r="C19" s="731" t="s">
        <v>584</v>
      </c>
      <c r="D19" s="732" t="s">
        <v>585</v>
      </c>
      <c r="E19" s="733">
        <v>50113001</v>
      </c>
      <c r="F19" s="732" t="s">
        <v>598</v>
      </c>
      <c r="G19" s="731" t="s">
        <v>599</v>
      </c>
      <c r="H19" s="731">
        <v>180433</v>
      </c>
      <c r="I19" s="731">
        <v>180433</v>
      </c>
      <c r="J19" s="731" t="s">
        <v>626</v>
      </c>
      <c r="K19" s="731" t="s">
        <v>627</v>
      </c>
      <c r="L19" s="734">
        <v>122.6</v>
      </c>
      <c r="M19" s="734">
        <v>2</v>
      </c>
      <c r="N19" s="735">
        <v>245.2</v>
      </c>
    </row>
    <row r="20" spans="1:14" ht="14.45" customHeight="1" x14ac:dyDescent="0.2">
      <c r="A20" s="729" t="s">
        <v>570</v>
      </c>
      <c r="B20" s="730" t="s">
        <v>571</v>
      </c>
      <c r="C20" s="731" t="s">
        <v>584</v>
      </c>
      <c r="D20" s="732" t="s">
        <v>585</v>
      </c>
      <c r="E20" s="733">
        <v>50113001</v>
      </c>
      <c r="F20" s="732" t="s">
        <v>598</v>
      </c>
      <c r="G20" s="731" t="s">
        <v>599</v>
      </c>
      <c r="H20" s="731">
        <v>845369</v>
      </c>
      <c r="I20" s="731">
        <v>107987</v>
      </c>
      <c r="J20" s="731" t="s">
        <v>628</v>
      </c>
      <c r="K20" s="731" t="s">
        <v>629</v>
      </c>
      <c r="L20" s="734">
        <v>112.17</v>
      </c>
      <c r="M20" s="734">
        <v>6</v>
      </c>
      <c r="N20" s="735">
        <v>673.02</v>
      </c>
    </row>
    <row r="21" spans="1:14" ht="14.45" customHeight="1" x14ac:dyDescent="0.2">
      <c r="A21" s="729" t="s">
        <v>570</v>
      </c>
      <c r="B21" s="730" t="s">
        <v>571</v>
      </c>
      <c r="C21" s="731" t="s">
        <v>584</v>
      </c>
      <c r="D21" s="732" t="s">
        <v>585</v>
      </c>
      <c r="E21" s="733">
        <v>50113001</v>
      </c>
      <c r="F21" s="732" t="s">
        <v>598</v>
      </c>
      <c r="G21" s="731" t="s">
        <v>599</v>
      </c>
      <c r="H21" s="731">
        <v>235897</v>
      </c>
      <c r="I21" s="731">
        <v>235897</v>
      </c>
      <c r="J21" s="731" t="s">
        <v>630</v>
      </c>
      <c r="K21" s="731" t="s">
        <v>631</v>
      </c>
      <c r="L21" s="734">
        <v>63.179411764705883</v>
      </c>
      <c r="M21" s="734">
        <v>17</v>
      </c>
      <c r="N21" s="735">
        <v>1074.05</v>
      </c>
    </row>
    <row r="22" spans="1:14" ht="14.45" customHeight="1" x14ac:dyDescent="0.2">
      <c r="A22" s="729" t="s">
        <v>570</v>
      </c>
      <c r="B22" s="730" t="s">
        <v>571</v>
      </c>
      <c r="C22" s="731" t="s">
        <v>584</v>
      </c>
      <c r="D22" s="732" t="s">
        <v>585</v>
      </c>
      <c r="E22" s="733">
        <v>50113001</v>
      </c>
      <c r="F22" s="732" t="s">
        <v>598</v>
      </c>
      <c r="G22" s="731" t="s">
        <v>599</v>
      </c>
      <c r="H22" s="731">
        <v>207931</v>
      </c>
      <c r="I22" s="731">
        <v>207931</v>
      </c>
      <c r="J22" s="731" t="s">
        <v>632</v>
      </c>
      <c r="K22" s="731" t="s">
        <v>633</v>
      </c>
      <c r="L22" s="734">
        <v>30.696000000000005</v>
      </c>
      <c r="M22" s="734">
        <v>5</v>
      </c>
      <c r="N22" s="735">
        <v>153.48000000000002</v>
      </c>
    </row>
    <row r="23" spans="1:14" ht="14.45" customHeight="1" x14ac:dyDescent="0.2">
      <c r="A23" s="729" t="s">
        <v>570</v>
      </c>
      <c r="B23" s="730" t="s">
        <v>571</v>
      </c>
      <c r="C23" s="731" t="s">
        <v>584</v>
      </c>
      <c r="D23" s="732" t="s">
        <v>585</v>
      </c>
      <c r="E23" s="733">
        <v>50113001</v>
      </c>
      <c r="F23" s="732" t="s">
        <v>598</v>
      </c>
      <c r="G23" s="731" t="s">
        <v>599</v>
      </c>
      <c r="H23" s="731">
        <v>196610</v>
      </c>
      <c r="I23" s="731">
        <v>96610</v>
      </c>
      <c r="J23" s="731" t="s">
        <v>634</v>
      </c>
      <c r="K23" s="731" t="s">
        <v>635</v>
      </c>
      <c r="L23" s="734">
        <v>51.747500000000002</v>
      </c>
      <c r="M23" s="734">
        <v>4</v>
      </c>
      <c r="N23" s="735">
        <v>206.99</v>
      </c>
    </row>
    <row r="24" spans="1:14" ht="14.45" customHeight="1" x14ac:dyDescent="0.2">
      <c r="A24" s="729" t="s">
        <v>570</v>
      </c>
      <c r="B24" s="730" t="s">
        <v>571</v>
      </c>
      <c r="C24" s="731" t="s">
        <v>584</v>
      </c>
      <c r="D24" s="732" t="s">
        <v>585</v>
      </c>
      <c r="E24" s="733">
        <v>50113001</v>
      </c>
      <c r="F24" s="732" t="s">
        <v>598</v>
      </c>
      <c r="G24" s="731" t="s">
        <v>599</v>
      </c>
      <c r="H24" s="731">
        <v>172492</v>
      </c>
      <c r="I24" s="731">
        <v>172492</v>
      </c>
      <c r="J24" s="731" t="s">
        <v>636</v>
      </c>
      <c r="K24" s="731" t="s">
        <v>637</v>
      </c>
      <c r="L24" s="734">
        <v>203.93999999999997</v>
      </c>
      <c r="M24" s="734">
        <v>4</v>
      </c>
      <c r="N24" s="735">
        <v>815.75999999999988</v>
      </c>
    </row>
    <row r="25" spans="1:14" ht="14.45" customHeight="1" x14ac:dyDescent="0.2">
      <c r="A25" s="729" t="s">
        <v>570</v>
      </c>
      <c r="B25" s="730" t="s">
        <v>571</v>
      </c>
      <c r="C25" s="731" t="s">
        <v>584</v>
      </c>
      <c r="D25" s="732" t="s">
        <v>585</v>
      </c>
      <c r="E25" s="733">
        <v>50113001</v>
      </c>
      <c r="F25" s="732" t="s">
        <v>598</v>
      </c>
      <c r="G25" s="731" t="s">
        <v>599</v>
      </c>
      <c r="H25" s="731">
        <v>198925</v>
      </c>
      <c r="I25" s="731">
        <v>98925</v>
      </c>
      <c r="J25" s="731" t="s">
        <v>638</v>
      </c>
      <c r="K25" s="731" t="s">
        <v>639</v>
      </c>
      <c r="L25" s="734">
        <v>74.949999999999989</v>
      </c>
      <c r="M25" s="734">
        <v>1</v>
      </c>
      <c r="N25" s="735">
        <v>74.949999999999989</v>
      </c>
    </row>
    <row r="26" spans="1:14" ht="14.45" customHeight="1" x14ac:dyDescent="0.2">
      <c r="A26" s="729" t="s">
        <v>570</v>
      </c>
      <c r="B26" s="730" t="s">
        <v>571</v>
      </c>
      <c r="C26" s="731" t="s">
        <v>584</v>
      </c>
      <c r="D26" s="732" t="s">
        <v>585</v>
      </c>
      <c r="E26" s="733">
        <v>50113001</v>
      </c>
      <c r="F26" s="732" t="s">
        <v>598</v>
      </c>
      <c r="G26" s="731" t="s">
        <v>599</v>
      </c>
      <c r="H26" s="731">
        <v>100392</v>
      </c>
      <c r="I26" s="731">
        <v>392</v>
      </c>
      <c r="J26" s="731" t="s">
        <v>640</v>
      </c>
      <c r="K26" s="731" t="s">
        <v>641</v>
      </c>
      <c r="L26" s="734">
        <v>57.53</v>
      </c>
      <c r="M26" s="734">
        <v>1</v>
      </c>
      <c r="N26" s="735">
        <v>57.53</v>
      </c>
    </row>
    <row r="27" spans="1:14" ht="14.45" customHeight="1" x14ac:dyDescent="0.2">
      <c r="A27" s="729" t="s">
        <v>570</v>
      </c>
      <c r="B27" s="730" t="s">
        <v>571</v>
      </c>
      <c r="C27" s="731" t="s">
        <v>584</v>
      </c>
      <c r="D27" s="732" t="s">
        <v>585</v>
      </c>
      <c r="E27" s="733">
        <v>50113001</v>
      </c>
      <c r="F27" s="732" t="s">
        <v>598</v>
      </c>
      <c r="G27" s="731" t="s">
        <v>599</v>
      </c>
      <c r="H27" s="731">
        <v>176496</v>
      </c>
      <c r="I27" s="731">
        <v>76496</v>
      </c>
      <c r="J27" s="731" t="s">
        <v>642</v>
      </c>
      <c r="K27" s="731" t="s">
        <v>643</v>
      </c>
      <c r="L27" s="734">
        <v>125.43</v>
      </c>
      <c r="M27" s="734">
        <v>1</v>
      </c>
      <c r="N27" s="735">
        <v>125.43</v>
      </c>
    </row>
    <row r="28" spans="1:14" ht="14.45" customHeight="1" x14ac:dyDescent="0.2">
      <c r="A28" s="729" t="s">
        <v>570</v>
      </c>
      <c r="B28" s="730" t="s">
        <v>571</v>
      </c>
      <c r="C28" s="731" t="s">
        <v>584</v>
      </c>
      <c r="D28" s="732" t="s">
        <v>585</v>
      </c>
      <c r="E28" s="733">
        <v>50113001</v>
      </c>
      <c r="F28" s="732" t="s">
        <v>598</v>
      </c>
      <c r="G28" s="731" t="s">
        <v>599</v>
      </c>
      <c r="H28" s="731">
        <v>162320</v>
      </c>
      <c r="I28" s="731">
        <v>62320</v>
      </c>
      <c r="J28" s="731" t="s">
        <v>644</v>
      </c>
      <c r="K28" s="731" t="s">
        <v>645</v>
      </c>
      <c r="L28" s="734">
        <v>79.7</v>
      </c>
      <c r="M28" s="734">
        <v>2</v>
      </c>
      <c r="N28" s="735">
        <v>159.4</v>
      </c>
    </row>
    <row r="29" spans="1:14" ht="14.45" customHeight="1" x14ac:dyDescent="0.2">
      <c r="A29" s="729" t="s">
        <v>570</v>
      </c>
      <c r="B29" s="730" t="s">
        <v>571</v>
      </c>
      <c r="C29" s="731" t="s">
        <v>584</v>
      </c>
      <c r="D29" s="732" t="s">
        <v>585</v>
      </c>
      <c r="E29" s="733">
        <v>50113001</v>
      </c>
      <c r="F29" s="732" t="s">
        <v>598</v>
      </c>
      <c r="G29" s="731" t="s">
        <v>611</v>
      </c>
      <c r="H29" s="731">
        <v>231688</v>
      </c>
      <c r="I29" s="731">
        <v>231688</v>
      </c>
      <c r="J29" s="731" t="s">
        <v>646</v>
      </c>
      <c r="K29" s="731" t="s">
        <v>647</v>
      </c>
      <c r="L29" s="734">
        <v>97.360000000000028</v>
      </c>
      <c r="M29" s="734">
        <v>1</v>
      </c>
      <c r="N29" s="735">
        <v>97.360000000000028</v>
      </c>
    </row>
    <row r="30" spans="1:14" ht="14.45" customHeight="1" x14ac:dyDescent="0.2">
      <c r="A30" s="729" t="s">
        <v>570</v>
      </c>
      <c r="B30" s="730" t="s">
        <v>571</v>
      </c>
      <c r="C30" s="731" t="s">
        <v>584</v>
      </c>
      <c r="D30" s="732" t="s">
        <v>585</v>
      </c>
      <c r="E30" s="733">
        <v>50113001</v>
      </c>
      <c r="F30" s="732" t="s">
        <v>598</v>
      </c>
      <c r="G30" s="731" t="s">
        <v>611</v>
      </c>
      <c r="H30" s="731">
        <v>231687</v>
      </c>
      <c r="I30" s="731">
        <v>231687</v>
      </c>
      <c r="J30" s="731" t="s">
        <v>646</v>
      </c>
      <c r="K30" s="731" t="s">
        <v>648</v>
      </c>
      <c r="L30" s="734">
        <v>204.69</v>
      </c>
      <c r="M30" s="734">
        <v>1</v>
      </c>
      <c r="N30" s="735">
        <v>204.69</v>
      </c>
    </row>
    <row r="31" spans="1:14" ht="14.45" customHeight="1" x14ac:dyDescent="0.2">
      <c r="A31" s="729" t="s">
        <v>570</v>
      </c>
      <c r="B31" s="730" t="s">
        <v>571</v>
      </c>
      <c r="C31" s="731" t="s">
        <v>584</v>
      </c>
      <c r="D31" s="732" t="s">
        <v>585</v>
      </c>
      <c r="E31" s="733">
        <v>50113001</v>
      </c>
      <c r="F31" s="732" t="s">
        <v>598</v>
      </c>
      <c r="G31" s="731" t="s">
        <v>611</v>
      </c>
      <c r="H31" s="731">
        <v>231692</v>
      </c>
      <c r="I31" s="731">
        <v>231692</v>
      </c>
      <c r="J31" s="731" t="s">
        <v>649</v>
      </c>
      <c r="K31" s="731" t="s">
        <v>648</v>
      </c>
      <c r="L31" s="734">
        <v>125.98000000000002</v>
      </c>
      <c r="M31" s="734">
        <v>2</v>
      </c>
      <c r="N31" s="735">
        <v>251.96000000000004</v>
      </c>
    </row>
    <row r="32" spans="1:14" ht="14.45" customHeight="1" x14ac:dyDescent="0.2">
      <c r="A32" s="729" t="s">
        <v>570</v>
      </c>
      <c r="B32" s="730" t="s">
        <v>571</v>
      </c>
      <c r="C32" s="731" t="s">
        <v>584</v>
      </c>
      <c r="D32" s="732" t="s">
        <v>585</v>
      </c>
      <c r="E32" s="733">
        <v>50113001</v>
      </c>
      <c r="F32" s="732" t="s">
        <v>598</v>
      </c>
      <c r="G32" s="731" t="s">
        <v>611</v>
      </c>
      <c r="H32" s="731">
        <v>231697</v>
      </c>
      <c r="I32" s="731">
        <v>231697</v>
      </c>
      <c r="J32" s="731" t="s">
        <v>649</v>
      </c>
      <c r="K32" s="731" t="s">
        <v>650</v>
      </c>
      <c r="L32" s="734">
        <v>72.260000000000019</v>
      </c>
      <c r="M32" s="734">
        <v>2</v>
      </c>
      <c r="N32" s="735">
        <v>144.52000000000004</v>
      </c>
    </row>
    <row r="33" spans="1:14" ht="14.45" customHeight="1" x14ac:dyDescent="0.2">
      <c r="A33" s="729" t="s">
        <v>570</v>
      </c>
      <c r="B33" s="730" t="s">
        <v>571</v>
      </c>
      <c r="C33" s="731" t="s">
        <v>584</v>
      </c>
      <c r="D33" s="732" t="s">
        <v>585</v>
      </c>
      <c r="E33" s="733">
        <v>50113001</v>
      </c>
      <c r="F33" s="732" t="s">
        <v>598</v>
      </c>
      <c r="G33" s="731" t="s">
        <v>599</v>
      </c>
      <c r="H33" s="731">
        <v>191729</v>
      </c>
      <c r="I33" s="731">
        <v>191729</v>
      </c>
      <c r="J33" s="731" t="s">
        <v>651</v>
      </c>
      <c r="K33" s="731" t="s">
        <v>652</v>
      </c>
      <c r="L33" s="734">
        <v>91.839999999999989</v>
      </c>
      <c r="M33" s="734">
        <v>1</v>
      </c>
      <c r="N33" s="735">
        <v>91.839999999999989</v>
      </c>
    </row>
    <row r="34" spans="1:14" ht="14.45" customHeight="1" x14ac:dyDescent="0.2">
      <c r="A34" s="729" t="s">
        <v>570</v>
      </c>
      <c r="B34" s="730" t="s">
        <v>571</v>
      </c>
      <c r="C34" s="731" t="s">
        <v>584</v>
      </c>
      <c r="D34" s="732" t="s">
        <v>585</v>
      </c>
      <c r="E34" s="733">
        <v>50113001</v>
      </c>
      <c r="F34" s="732" t="s">
        <v>598</v>
      </c>
      <c r="G34" s="731" t="s">
        <v>611</v>
      </c>
      <c r="H34" s="731">
        <v>233600</v>
      </c>
      <c r="I34" s="731">
        <v>233600</v>
      </c>
      <c r="J34" s="731" t="s">
        <v>653</v>
      </c>
      <c r="K34" s="731" t="s">
        <v>654</v>
      </c>
      <c r="L34" s="734">
        <v>52.220000000000006</v>
      </c>
      <c r="M34" s="734">
        <v>2</v>
      </c>
      <c r="N34" s="735">
        <v>104.44000000000001</v>
      </c>
    </row>
    <row r="35" spans="1:14" ht="14.45" customHeight="1" x14ac:dyDescent="0.2">
      <c r="A35" s="729" t="s">
        <v>570</v>
      </c>
      <c r="B35" s="730" t="s">
        <v>571</v>
      </c>
      <c r="C35" s="731" t="s">
        <v>584</v>
      </c>
      <c r="D35" s="732" t="s">
        <v>585</v>
      </c>
      <c r="E35" s="733">
        <v>50113001</v>
      </c>
      <c r="F35" s="732" t="s">
        <v>598</v>
      </c>
      <c r="G35" s="731" t="s">
        <v>611</v>
      </c>
      <c r="H35" s="731">
        <v>233559</v>
      </c>
      <c r="I35" s="731">
        <v>233559</v>
      </c>
      <c r="J35" s="731" t="s">
        <v>655</v>
      </c>
      <c r="K35" s="731" t="s">
        <v>656</v>
      </c>
      <c r="L35" s="734">
        <v>26.43</v>
      </c>
      <c r="M35" s="734">
        <v>4</v>
      </c>
      <c r="N35" s="735">
        <v>105.72</v>
      </c>
    </row>
    <row r="36" spans="1:14" ht="14.45" customHeight="1" x14ac:dyDescent="0.2">
      <c r="A36" s="729" t="s">
        <v>570</v>
      </c>
      <c r="B36" s="730" t="s">
        <v>571</v>
      </c>
      <c r="C36" s="731" t="s">
        <v>584</v>
      </c>
      <c r="D36" s="732" t="s">
        <v>585</v>
      </c>
      <c r="E36" s="733">
        <v>50113001</v>
      </c>
      <c r="F36" s="732" t="s">
        <v>598</v>
      </c>
      <c r="G36" s="731" t="s">
        <v>611</v>
      </c>
      <c r="H36" s="731">
        <v>233579</v>
      </c>
      <c r="I36" s="731">
        <v>233579</v>
      </c>
      <c r="J36" s="731" t="s">
        <v>657</v>
      </c>
      <c r="K36" s="731" t="s">
        <v>658</v>
      </c>
      <c r="L36" s="734">
        <v>26.110000000000003</v>
      </c>
      <c r="M36" s="734">
        <v>2</v>
      </c>
      <c r="N36" s="735">
        <v>52.220000000000006</v>
      </c>
    </row>
    <row r="37" spans="1:14" ht="14.45" customHeight="1" x14ac:dyDescent="0.2">
      <c r="A37" s="729" t="s">
        <v>570</v>
      </c>
      <c r="B37" s="730" t="s">
        <v>571</v>
      </c>
      <c r="C37" s="731" t="s">
        <v>584</v>
      </c>
      <c r="D37" s="732" t="s">
        <v>585</v>
      </c>
      <c r="E37" s="733">
        <v>50113001</v>
      </c>
      <c r="F37" s="732" t="s">
        <v>598</v>
      </c>
      <c r="G37" s="731" t="s">
        <v>599</v>
      </c>
      <c r="H37" s="731">
        <v>207938</v>
      </c>
      <c r="I37" s="731">
        <v>207938</v>
      </c>
      <c r="J37" s="731" t="s">
        <v>659</v>
      </c>
      <c r="K37" s="731" t="s">
        <v>660</v>
      </c>
      <c r="L37" s="734">
        <v>159.17999999999998</v>
      </c>
      <c r="M37" s="734">
        <v>1</v>
      </c>
      <c r="N37" s="735">
        <v>159.17999999999998</v>
      </c>
    </row>
    <row r="38" spans="1:14" ht="14.45" customHeight="1" x14ac:dyDescent="0.2">
      <c r="A38" s="729" t="s">
        <v>570</v>
      </c>
      <c r="B38" s="730" t="s">
        <v>571</v>
      </c>
      <c r="C38" s="731" t="s">
        <v>584</v>
      </c>
      <c r="D38" s="732" t="s">
        <v>585</v>
      </c>
      <c r="E38" s="733">
        <v>50113001</v>
      </c>
      <c r="F38" s="732" t="s">
        <v>598</v>
      </c>
      <c r="G38" s="731" t="s">
        <v>599</v>
      </c>
      <c r="H38" s="731">
        <v>16321</v>
      </c>
      <c r="I38" s="731">
        <v>16321</v>
      </c>
      <c r="J38" s="731" t="s">
        <v>661</v>
      </c>
      <c r="K38" s="731" t="s">
        <v>662</v>
      </c>
      <c r="L38" s="734">
        <v>240.69333333333336</v>
      </c>
      <c r="M38" s="734">
        <v>1</v>
      </c>
      <c r="N38" s="735">
        <v>240.69333333333336</v>
      </c>
    </row>
    <row r="39" spans="1:14" ht="14.45" customHeight="1" x14ac:dyDescent="0.2">
      <c r="A39" s="729" t="s">
        <v>570</v>
      </c>
      <c r="B39" s="730" t="s">
        <v>571</v>
      </c>
      <c r="C39" s="731" t="s">
        <v>584</v>
      </c>
      <c r="D39" s="732" t="s">
        <v>585</v>
      </c>
      <c r="E39" s="733">
        <v>50113001</v>
      </c>
      <c r="F39" s="732" t="s">
        <v>598</v>
      </c>
      <c r="G39" s="731" t="s">
        <v>599</v>
      </c>
      <c r="H39" s="731">
        <v>234194</v>
      </c>
      <c r="I39" s="731">
        <v>234194</v>
      </c>
      <c r="J39" s="731" t="s">
        <v>663</v>
      </c>
      <c r="K39" s="731" t="s">
        <v>664</v>
      </c>
      <c r="L39" s="734">
        <v>125.67999999999999</v>
      </c>
      <c r="M39" s="734">
        <v>1</v>
      </c>
      <c r="N39" s="735">
        <v>125.67999999999999</v>
      </c>
    </row>
    <row r="40" spans="1:14" ht="14.45" customHeight="1" x14ac:dyDescent="0.2">
      <c r="A40" s="729" t="s">
        <v>570</v>
      </c>
      <c r="B40" s="730" t="s">
        <v>571</v>
      </c>
      <c r="C40" s="731" t="s">
        <v>584</v>
      </c>
      <c r="D40" s="732" t="s">
        <v>585</v>
      </c>
      <c r="E40" s="733">
        <v>50113001</v>
      </c>
      <c r="F40" s="732" t="s">
        <v>598</v>
      </c>
      <c r="G40" s="731" t="s">
        <v>599</v>
      </c>
      <c r="H40" s="731">
        <v>189775</v>
      </c>
      <c r="I40" s="731">
        <v>89775</v>
      </c>
      <c r="J40" s="731" t="s">
        <v>665</v>
      </c>
      <c r="K40" s="731" t="s">
        <v>666</v>
      </c>
      <c r="L40" s="734">
        <v>69.983333333333348</v>
      </c>
      <c r="M40" s="734">
        <v>3</v>
      </c>
      <c r="N40" s="735">
        <v>209.95000000000005</v>
      </c>
    </row>
    <row r="41" spans="1:14" ht="14.45" customHeight="1" x14ac:dyDescent="0.2">
      <c r="A41" s="729" t="s">
        <v>570</v>
      </c>
      <c r="B41" s="730" t="s">
        <v>571</v>
      </c>
      <c r="C41" s="731" t="s">
        <v>584</v>
      </c>
      <c r="D41" s="732" t="s">
        <v>585</v>
      </c>
      <c r="E41" s="733">
        <v>50113001</v>
      </c>
      <c r="F41" s="732" t="s">
        <v>598</v>
      </c>
      <c r="G41" s="731" t="s">
        <v>599</v>
      </c>
      <c r="H41" s="731">
        <v>188663</v>
      </c>
      <c r="I41" s="731">
        <v>17994</v>
      </c>
      <c r="J41" s="731" t="s">
        <v>665</v>
      </c>
      <c r="K41" s="731" t="s">
        <v>667</v>
      </c>
      <c r="L41" s="734">
        <v>115.33000000000001</v>
      </c>
      <c r="M41" s="734">
        <v>11</v>
      </c>
      <c r="N41" s="735">
        <v>1268.6300000000001</v>
      </c>
    </row>
    <row r="42" spans="1:14" ht="14.45" customHeight="1" x14ac:dyDescent="0.2">
      <c r="A42" s="729" t="s">
        <v>570</v>
      </c>
      <c r="B42" s="730" t="s">
        <v>571</v>
      </c>
      <c r="C42" s="731" t="s">
        <v>584</v>
      </c>
      <c r="D42" s="732" t="s">
        <v>585</v>
      </c>
      <c r="E42" s="733">
        <v>50113001</v>
      </c>
      <c r="F42" s="732" t="s">
        <v>598</v>
      </c>
      <c r="G42" s="731" t="s">
        <v>599</v>
      </c>
      <c r="H42" s="731">
        <v>149317</v>
      </c>
      <c r="I42" s="731">
        <v>49317</v>
      </c>
      <c r="J42" s="731" t="s">
        <v>668</v>
      </c>
      <c r="K42" s="731" t="s">
        <v>669</v>
      </c>
      <c r="L42" s="734">
        <v>299.00199723560718</v>
      </c>
      <c r="M42" s="734">
        <v>7</v>
      </c>
      <c r="N42" s="735">
        <v>2093.0139806492502</v>
      </c>
    </row>
    <row r="43" spans="1:14" ht="14.45" customHeight="1" x14ac:dyDescent="0.2">
      <c r="A43" s="729" t="s">
        <v>570</v>
      </c>
      <c r="B43" s="730" t="s">
        <v>571</v>
      </c>
      <c r="C43" s="731" t="s">
        <v>584</v>
      </c>
      <c r="D43" s="732" t="s">
        <v>585</v>
      </c>
      <c r="E43" s="733">
        <v>50113001</v>
      </c>
      <c r="F43" s="732" t="s">
        <v>598</v>
      </c>
      <c r="G43" s="731" t="s">
        <v>599</v>
      </c>
      <c r="H43" s="731">
        <v>137275</v>
      </c>
      <c r="I43" s="731">
        <v>137275</v>
      </c>
      <c r="J43" s="731" t="s">
        <v>670</v>
      </c>
      <c r="K43" s="731" t="s">
        <v>671</v>
      </c>
      <c r="L43" s="734">
        <v>1054.6500000000001</v>
      </c>
      <c r="M43" s="734">
        <v>2</v>
      </c>
      <c r="N43" s="735">
        <v>2109.3000000000002</v>
      </c>
    </row>
    <row r="44" spans="1:14" ht="14.45" customHeight="1" x14ac:dyDescent="0.2">
      <c r="A44" s="729" t="s">
        <v>570</v>
      </c>
      <c r="B44" s="730" t="s">
        <v>571</v>
      </c>
      <c r="C44" s="731" t="s">
        <v>584</v>
      </c>
      <c r="D44" s="732" t="s">
        <v>585</v>
      </c>
      <c r="E44" s="733">
        <v>50113001</v>
      </c>
      <c r="F44" s="732" t="s">
        <v>598</v>
      </c>
      <c r="G44" s="731" t="s">
        <v>599</v>
      </c>
      <c r="H44" s="731">
        <v>850642</v>
      </c>
      <c r="I44" s="731">
        <v>169673</v>
      </c>
      <c r="J44" s="731" t="s">
        <v>672</v>
      </c>
      <c r="K44" s="731" t="s">
        <v>673</v>
      </c>
      <c r="L44" s="734">
        <v>143.43000000000004</v>
      </c>
      <c r="M44" s="734">
        <v>2</v>
      </c>
      <c r="N44" s="735">
        <v>286.86000000000007</v>
      </c>
    </row>
    <row r="45" spans="1:14" ht="14.45" customHeight="1" x14ac:dyDescent="0.2">
      <c r="A45" s="729" t="s">
        <v>570</v>
      </c>
      <c r="B45" s="730" t="s">
        <v>571</v>
      </c>
      <c r="C45" s="731" t="s">
        <v>584</v>
      </c>
      <c r="D45" s="732" t="s">
        <v>585</v>
      </c>
      <c r="E45" s="733">
        <v>50113001</v>
      </c>
      <c r="F45" s="732" t="s">
        <v>598</v>
      </c>
      <c r="G45" s="731" t="s">
        <v>599</v>
      </c>
      <c r="H45" s="731">
        <v>841498</v>
      </c>
      <c r="I45" s="731">
        <v>31951</v>
      </c>
      <c r="J45" s="731" t="s">
        <v>674</v>
      </c>
      <c r="K45" s="731" t="s">
        <v>675</v>
      </c>
      <c r="L45" s="734">
        <v>50.660000000000011</v>
      </c>
      <c r="M45" s="734">
        <v>1</v>
      </c>
      <c r="N45" s="735">
        <v>50.660000000000011</v>
      </c>
    </row>
    <row r="46" spans="1:14" ht="14.45" customHeight="1" x14ac:dyDescent="0.2">
      <c r="A46" s="729" t="s">
        <v>570</v>
      </c>
      <c r="B46" s="730" t="s">
        <v>571</v>
      </c>
      <c r="C46" s="731" t="s">
        <v>584</v>
      </c>
      <c r="D46" s="732" t="s">
        <v>585</v>
      </c>
      <c r="E46" s="733">
        <v>50113001</v>
      </c>
      <c r="F46" s="732" t="s">
        <v>598</v>
      </c>
      <c r="G46" s="731" t="s">
        <v>599</v>
      </c>
      <c r="H46" s="731">
        <v>238142</v>
      </c>
      <c r="I46" s="731">
        <v>238142</v>
      </c>
      <c r="J46" s="731" t="s">
        <v>676</v>
      </c>
      <c r="K46" s="731" t="s">
        <v>677</v>
      </c>
      <c r="L46" s="734">
        <v>58.839999999999996</v>
      </c>
      <c r="M46" s="734">
        <v>4</v>
      </c>
      <c r="N46" s="735">
        <v>235.35999999999999</v>
      </c>
    </row>
    <row r="47" spans="1:14" ht="14.45" customHeight="1" x14ac:dyDescent="0.2">
      <c r="A47" s="729" t="s">
        <v>570</v>
      </c>
      <c r="B47" s="730" t="s">
        <v>571</v>
      </c>
      <c r="C47" s="731" t="s">
        <v>584</v>
      </c>
      <c r="D47" s="732" t="s">
        <v>585</v>
      </c>
      <c r="E47" s="733">
        <v>50113001</v>
      </c>
      <c r="F47" s="732" t="s">
        <v>598</v>
      </c>
      <c r="G47" s="731" t="s">
        <v>599</v>
      </c>
      <c r="H47" s="731">
        <v>230417</v>
      </c>
      <c r="I47" s="731">
        <v>230417</v>
      </c>
      <c r="J47" s="731" t="s">
        <v>678</v>
      </c>
      <c r="K47" s="731" t="s">
        <v>679</v>
      </c>
      <c r="L47" s="734">
        <v>53.93</v>
      </c>
      <c r="M47" s="734">
        <v>1</v>
      </c>
      <c r="N47" s="735">
        <v>53.93</v>
      </c>
    </row>
    <row r="48" spans="1:14" ht="14.45" customHeight="1" x14ac:dyDescent="0.2">
      <c r="A48" s="729" t="s">
        <v>570</v>
      </c>
      <c r="B48" s="730" t="s">
        <v>571</v>
      </c>
      <c r="C48" s="731" t="s">
        <v>584</v>
      </c>
      <c r="D48" s="732" t="s">
        <v>585</v>
      </c>
      <c r="E48" s="733">
        <v>50113001</v>
      </c>
      <c r="F48" s="732" t="s">
        <v>598</v>
      </c>
      <c r="G48" s="731" t="s">
        <v>599</v>
      </c>
      <c r="H48" s="731">
        <v>207940</v>
      </c>
      <c r="I48" s="731">
        <v>207940</v>
      </c>
      <c r="J48" s="731" t="s">
        <v>680</v>
      </c>
      <c r="K48" s="731" t="s">
        <v>681</v>
      </c>
      <c r="L48" s="734">
        <v>72.44</v>
      </c>
      <c r="M48" s="734">
        <v>1</v>
      </c>
      <c r="N48" s="735">
        <v>72.44</v>
      </c>
    </row>
    <row r="49" spans="1:14" ht="14.45" customHeight="1" x14ac:dyDescent="0.2">
      <c r="A49" s="729" t="s">
        <v>570</v>
      </c>
      <c r="B49" s="730" t="s">
        <v>571</v>
      </c>
      <c r="C49" s="731" t="s">
        <v>584</v>
      </c>
      <c r="D49" s="732" t="s">
        <v>585</v>
      </c>
      <c r="E49" s="733">
        <v>50113001</v>
      </c>
      <c r="F49" s="732" t="s">
        <v>598</v>
      </c>
      <c r="G49" s="731" t="s">
        <v>599</v>
      </c>
      <c r="H49" s="731">
        <v>214526</v>
      </c>
      <c r="I49" s="731">
        <v>214526</v>
      </c>
      <c r="J49" s="731" t="s">
        <v>682</v>
      </c>
      <c r="K49" s="731" t="s">
        <v>683</v>
      </c>
      <c r="L49" s="734">
        <v>85.67</v>
      </c>
      <c r="M49" s="734">
        <v>2</v>
      </c>
      <c r="N49" s="735">
        <v>171.34</v>
      </c>
    </row>
    <row r="50" spans="1:14" ht="14.45" customHeight="1" x14ac:dyDescent="0.2">
      <c r="A50" s="729" t="s">
        <v>570</v>
      </c>
      <c r="B50" s="730" t="s">
        <v>571</v>
      </c>
      <c r="C50" s="731" t="s">
        <v>584</v>
      </c>
      <c r="D50" s="732" t="s">
        <v>585</v>
      </c>
      <c r="E50" s="733">
        <v>50113001</v>
      </c>
      <c r="F50" s="732" t="s">
        <v>598</v>
      </c>
      <c r="G50" s="731" t="s">
        <v>611</v>
      </c>
      <c r="H50" s="731">
        <v>214435</v>
      </c>
      <c r="I50" s="731">
        <v>214435</v>
      </c>
      <c r="J50" s="731" t="s">
        <v>684</v>
      </c>
      <c r="K50" s="731" t="s">
        <v>685</v>
      </c>
      <c r="L50" s="734">
        <v>42.85</v>
      </c>
      <c r="M50" s="734">
        <v>4</v>
      </c>
      <c r="N50" s="735">
        <v>171.4</v>
      </c>
    </row>
    <row r="51" spans="1:14" ht="14.45" customHeight="1" x14ac:dyDescent="0.2">
      <c r="A51" s="729" t="s">
        <v>570</v>
      </c>
      <c r="B51" s="730" t="s">
        <v>571</v>
      </c>
      <c r="C51" s="731" t="s">
        <v>584</v>
      </c>
      <c r="D51" s="732" t="s">
        <v>585</v>
      </c>
      <c r="E51" s="733">
        <v>50113001</v>
      </c>
      <c r="F51" s="732" t="s">
        <v>598</v>
      </c>
      <c r="G51" s="731" t="s">
        <v>611</v>
      </c>
      <c r="H51" s="731">
        <v>214433</v>
      </c>
      <c r="I51" s="731">
        <v>214433</v>
      </c>
      <c r="J51" s="731" t="s">
        <v>684</v>
      </c>
      <c r="K51" s="731" t="s">
        <v>686</v>
      </c>
      <c r="L51" s="734">
        <v>12.200000000000003</v>
      </c>
      <c r="M51" s="734">
        <v>9</v>
      </c>
      <c r="N51" s="735">
        <v>109.80000000000003</v>
      </c>
    </row>
    <row r="52" spans="1:14" ht="14.45" customHeight="1" x14ac:dyDescent="0.2">
      <c r="A52" s="729" t="s">
        <v>570</v>
      </c>
      <c r="B52" s="730" t="s">
        <v>571</v>
      </c>
      <c r="C52" s="731" t="s">
        <v>584</v>
      </c>
      <c r="D52" s="732" t="s">
        <v>585</v>
      </c>
      <c r="E52" s="733">
        <v>50113001</v>
      </c>
      <c r="F52" s="732" t="s">
        <v>598</v>
      </c>
      <c r="G52" s="731" t="s">
        <v>599</v>
      </c>
      <c r="H52" s="731">
        <v>214525</v>
      </c>
      <c r="I52" s="731">
        <v>214525</v>
      </c>
      <c r="J52" s="731" t="s">
        <v>687</v>
      </c>
      <c r="K52" s="731" t="s">
        <v>688</v>
      </c>
      <c r="L52" s="734">
        <v>26.450769279122703</v>
      </c>
      <c r="M52" s="734">
        <v>26</v>
      </c>
      <c r="N52" s="735">
        <v>687.72000125719023</v>
      </c>
    </row>
    <row r="53" spans="1:14" ht="14.45" customHeight="1" x14ac:dyDescent="0.2">
      <c r="A53" s="729" t="s">
        <v>570</v>
      </c>
      <c r="B53" s="730" t="s">
        <v>571</v>
      </c>
      <c r="C53" s="731" t="s">
        <v>584</v>
      </c>
      <c r="D53" s="732" t="s">
        <v>585</v>
      </c>
      <c r="E53" s="733">
        <v>50113001</v>
      </c>
      <c r="F53" s="732" t="s">
        <v>598</v>
      </c>
      <c r="G53" s="731" t="s">
        <v>611</v>
      </c>
      <c r="H53" s="731">
        <v>214427</v>
      </c>
      <c r="I53" s="731">
        <v>214427</v>
      </c>
      <c r="J53" s="731" t="s">
        <v>689</v>
      </c>
      <c r="K53" s="731" t="s">
        <v>690</v>
      </c>
      <c r="L53" s="734">
        <v>16.57</v>
      </c>
      <c r="M53" s="734">
        <v>32</v>
      </c>
      <c r="N53" s="735">
        <v>530.24</v>
      </c>
    </row>
    <row r="54" spans="1:14" ht="14.45" customHeight="1" x14ac:dyDescent="0.2">
      <c r="A54" s="729" t="s">
        <v>570</v>
      </c>
      <c r="B54" s="730" t="s">
        <v>571</v>
      </c>
      <c r="C54" s="731" t="s">
        <v>584</v>
      </c>
      <c r="D54" s="732" t="s">
        <v>585</v>
      </c>
      <c r="E54" s="733">
        <v>50113001</v>
      </c>
      <c r="F54" s="732" t="s">
        <v>598</v>
      </c>
      <c r="G54" s="731" t="s">
        <v>611</v>
      </c>
      <c r="H54" s="731">
        <v>113767</v>
      </c>
      <c r="I54" s="731">
        <v>13767</v>
      </c>
      <c r="J54" s="731" t="s">
        <v>691</v>
      </c>
      <c r="K54" s="731" t="s">
        <v>692</v>
      </c>
      <c r="L54" s="734">
        <v>44.829999999999991</v>
      </c>
      <c r="M54" s="734">
        <v>1</v>
      </c>
      <c r="N54" s="735">
        <v>44.829999999999991</v>
      </c>
    </row>
    <row r="55" spans="1:14" ht="14.45" customHeight="1" x14ac:dyDescent="0.2">
      <c r="A55" s="729" t="s">
        <v>570</v>
      </c>
      <c r="B55" s="730" t="s">
        <v>571</v>
      </c>
      <c r="C55" s="731" t="s">
        <v>584</v>
      </c>
      <c r="D55" s="732" t="s">
        <v>585</v>
      </c>
      <c r="E55" s="733">
        <v>50113001</v>
      </c>
      <c r="F55" s="732" t="s">
        <v>598</v>
      </c>
      <c r="G55" s="731" t="s">
        <v>599</v>
      </c>
      <c r="H55" s="731">
        <v>128389</v>
      </c>
      <c r="I55" s="731">
        <v>28389</v>
      </c>
      <c r="J55" s="731" t="s">
        <v>693</v>
      </c>
      <c r="K55" s="731" t="s">
        <v>694</v>
      </c>
      <c r="L55" s="734">
        <v>427.56999999999994</v>
      </c>
      <c r="M55" s="734">
        <v>1</v>
      </c>
      <c r="N55" s="735">
        <v>427.56999999999994</v>
      </c>
    </row>
    <row r="56" spans="1:14" ht="14.45" customHeight="1" x14ac:dyDescent="0.2">
      <c r="A56" s="729" t="s">
        <v>570</v>
      </c>
      <c r="B56" s="730" t="s">
        <v>571</v>
      </c>
      <c r="C56" s="731" t="s">
        <v>584</v>
      </c>
      <c r="D56" s="732" t="s">
        <v>585</v>
      </c>
      <c r="E56" s="733">
        <v>50113001</v>
      </c>
      <c r="F56" s="732" t="s">
        <v>598</v>
      </c>
      <c r="G56" s="731" t="s">
        <v>599</v>
      </c>
      <c r="H56" s="731">
        <v>193104</v>
      </c>
      <c r="I56" s="731">
        <v>93104</v>
      </c>
      <c r="J56" s="731" t="s">
        <v>695</v>
      </c>
      <c r="K56" s="731" t="s">
        <v>696</v>
      </c>
      <c r="L56" s="734">
        <v>50.405000000000001</v>
      </c>
      <c r="M56" s="734">
        <v>2</v>
      </c>
      <c r="N56" s="735">
        <v>100.81</v>
      </c>
    </row>
    <row r="57" spans="1:14" ht="14.45" customHeight="1" x14ac:dyDescent="0.2">
      <c r="A57" s="729" t="s">
        <v>570</v>
      </c>
      <c r="B57" s="730" t="s">
        <v>571</v>
      </c>
      <c r="C57" s="731" t="s">
        <v>584</v>
      </c>
      <c r="D57" s="732" t="s">
        <v>585</v>
      </c>
      <c r="E57" s="733">
        <v>50113001</v>
      </c>
      <c r="F57" s="732" t="s">
        <v>598</v>
      </c>
      <c r="G57" s="731" t="s">
        <v>599</v>
      </c>
      <c r="H57" s="731">
        <v>193105</v>
      </c>
      <c r="I57" s="731">
        <v>93105</v>
      </c>
      <c r="J57" s="731" t="s">
        <v>695</v>
      </c>
      <c r="K57" s="731" t="s">
        <v>697</v>
      </c>
      <c r="L57" s="734">
        <v>208.35499999999999</v>
      </c>
      <c r="M57" s="734">
        <v>2</v>
      </c>
      <c r="N57" s="735">
        <v>416.71</v>
      </c>
    </row>
    <row r="58" spans="1:14" ht="14.45" customHeight="1" x14ac:dyDescent="0.2">
      <c r="A58" s="729" t="s">
        <v>570</v>
      </c>
      <c r="B58" s="730" t="s">
        <v>571</v>
      </c>
      <c r="C58" s="731" t="s">
        <v>584</v>
      </c>
      <c r="D58" s="732" t="s">
        <v>585</v>
      </c>
      <c r="E58" s="733">
        <v>50113001</v>
      </c>
      <c r="F58" s="732" t="s">
        <v>598</v>
      </c>
      <c r="G58" s="731" t="s">
        <v>599</v>
      </c>
      <c r="H58" s="731">
        <v>197522</v>
      </c>
      <c r="I58" s="731">
        <v>97522</v>
      </c>
      <c r="J58" s="731" t="s">
        <v>698</v>
      </c>
      <c r="K58" s="731" t="s">
        <v>699</v>
      </c>
      <c r="L58" s="734">
        <v>159.01999999999995</v>
      </c>
      <c r="M58" s="734">
        <v>2</v>
      </c>
      <c r="N58" s="735">
        <v>318.03999999999991</v>
      </c>
    </row>
    <row r="59" spans="1:14" ht="14.45" customHeight="1" x14ac:dyDescent="0.2">
      <c r="A59" s="729" t="s">
        <v>570</v>
      </c>
      <c r="B59" s="730" t="s">
        <v>571</v>
      </c>
      <c r="C59" s="731" t="s">
        <v>584</v>
      </c>
      <c r="D59" s="732" t="s">
        <v>585</v>
      </c>
      <c r="E59" s="733">
        <v>50113001</v>
      </c>
      <c r="F59" s="732" t="s">
        <v>598</v>
      </c>
      <c r="G59" s="731" t="s">
        <v>599</v>
      </c>
      <c r="H59" s="731">
        <v>201992</v>
      </c>
      <c r="I59" s="731">
        <v>201992</v>
      </c>
      <c r="J59" s="731" t="s">
        <v>698</v>
      </c>
      <c r="K59" s="731" t="s">
        <v>700</v>
      </c>
      <c r="L59" s="734">
        <v>552.80999999999972</v>
      </c>
      <c r="M59" s="734">
        <v>1</v>
      </c>
      <c r="N59" s="735">
        <v>552.80999999999972</v>
      </c>
    </row>
    <row r="60" spans="1:14" ht="14.45" customHeight="1" x14ac:dyDescent="0.2">
      <c r="A60" s="729" t="s">
        <v>570</v>
      </c>
      <c r="B60" s="730" t="s">
        <v>571</v>
      </c>
      <c r="C60" s="731" t="s">
        <v>584</v>
      </c>
      <c r="D60" s="732" t="s">
        <v>585</v>
      </c>
      <c r="E60" s="733">
        <v>50113001</v>
      </c>
      <c r="F60" s="732" t="s">
        <v>598</v>
      </c>
      <c r="G60" s="731" t="s">
        <v>599</v>
      </c>
      <c r="H60" s="731">
        <v>114075</v>
      </c>
      <c r="I60" s="731">
        <v>14075</v>
      </c>
      <c r="J60" s="731" t="s">
        <v>698</v>
      </c>
      <c r="K60" s="731" t="s">
        <v>701</v>
      </c>
      <c r="L60" s="734">
        <v>294.64999999999998</v>
      </c>
      <c r="M60" s="734">
        <v>9</v>
      </c>
      <c r="N60" s="735">
        <v>2651.85</v>
      </c>
    </row>
    <row r="61" spans="1:14" ht="14.45" customHeight="1" x14ac:dyDescent="0.2">
      <c r="A61" s="729" t="s">
        <v>570</v>
      </c>
      <c r="B61" s="730" t="s">
        <v>571</v>
      </c>
      <c r="C61" s="731" t="s">
        <v>584</v>
      </c>
      <c r="D61" s="732" t="s">
        <v>585</v>
      </c>
      <c r="E61" s="733">
        <v>50113001</v>
      </c>
      <c r="F61" s="732" t="s">
        <v>598</v>
      </c>
      <c r="G61" s="731" t="s">
        <v>599</v>
      </c>
      <c r="H61" s="731">
        <v>225549</v>
      </c>
      <c r="I61" s="731">
        <v>225549</v>
      </c>
      <c r="J61" s="731" t="s">
        <v>698</v>
      </c>
      <c r="K61" s="731" t="s">
        <v>702</v>
      </c>
      <c r="L61" s="734">
        <v>829.41</v>
      </c>
      <c r="M61" s="734">
        <v>1</v>
      </c>
      <c r="N61" s="735">
        <v>829.41</v>
      </c>
    </row>
    <row r="62" spans="1:14" ht="14.45" customHeight="1" x14ac:dyDescent="0.2">
      <c r="A62" s="729" t="s">
        <v>570</v>
      </c>
      <c r="B62" s="730" t="s">
        <v>571</v>
      </c>
      <c r="C62" s="731" t="s">
        <v>584</v>
      </c>
      <c r="D62" s="732" t="s">
        <v>585</v>
      </c>
      <c r="E62" s="733">
        <v>50113001</v>
      </c>
      <c r="F62" s="732" t="s">
        <v>598</v>
      </c>
      <c r="G62" s="731" t="s">
        <v>599</v>
      </c>
      <c r="H62" s="731">
        <v>184090</v>
      </c>
      <c r="I62" s="731">
        <v>84090</v>
      </c>
      <c r="J62" s="731" t="s">
        <v>703</v>
      </c>
      <c r="K62" s="731" t="s">
        <v>704</v>
      </c>
      <c r="L62" s="734">
        <v>59.196000000000005</v>
      </c>
      <c r="M62" s="734">
        <v>5</v>
      </c>
      <c r="N62" s="735">
        <v>295.98</v>
      </c>
    </row>
    <row r="63" spans="1:14" ht="14.45" customHeight="1" x14ac:dyDescent="0.2">
      <c r="A63" s="729" t="s">
        <v>570</v>
      </c>
      <c r="B63" s="730" t="s">
        <v>571</v>
      </c>
      <c r="C63" s="731" t="s">
        <v>584</v>
      </c>
      <c r="D63" s="732" t="s">
        <v>585</v>
      </c>
      <c r="E63" s="733">
        <v>50113001</v>
      </c>
      <c r="F63" s="732" t="s">
        <v>598</v>
      </c>
      <c r="G63" s="731" t="s">
        <v>599</v>
      </c>
      <c r="H63" s="731">
        <v>101290</v>
      </c>
      <c r="I63" s="731">
        <v>1290</v>
      </c>
      <c r="J63" s="731" t="s">
        <v>705</v>
      </c>
      <c r="K63" s="731" t="s">
        <v>706</v>
      </c>
      <c r="L63" s="734">
        <v>134.46</v>
      </c>
      <c r="M63" s="734">
        <v>1</v>
      </c>
      <c r="N63" s="735">
        <v>134.46</v>
      </c>
    </row>
    <row r="64" spans="1:14" ht="14.45" customHeight="1" x14ac:dyDescent="0.2">
      <c r="A64" s="729" t="s">
        <v>570</v>
      </c>
      <c r="B64" s="730" t="s">
        <v>571</v>
      </c>
      <c r="C64" s="731" t="s">
        <v>584</v>
      </c>
      <c r="D64" s="732" t="s">
        <v>585</v>
      </c>
      <c r="E64" s="733">
        <v>50113001</v>
      </c>
      <c r="F64" s="732" t="s">
        <v>598</v>
      </c>
      <c r="G64" s="731" t="s">
        <v>599</v>
      </c>
      <c r="H64" s="731">
        <v>169417</v>
      </c>
      <c r="I64" s="731">
        <v>69417</v>
      </c>
      <c r="J64" s="731" t="s">
        <v>707</v>
      </c>
      <c r="K64" s="731" t="s">
        <v>708</v>
      </c>
      <c r="L64" s="734">
        <v>104.15</v>
      </c>
      <c r="M64" s="734">
        <v>1</v>
      </c>
      <c r="N64" s="735">
        <v>104.15</v>
      </c>
    </row>
    <row r="65" spans="1:14" ht="14.45" customHeight="1" x14ac:dyDescent="0.2">
      <c r="A65" s="729" t="s">
        <v>570</v>
      </c>
      <c r="B65" s="730" t="s">
        <v>571</v>
      </c>
      <c r="C65" s="731" t="s">
        <v>584</v>
      </c>
      <c r="D65" s="732" t="s">
        <v>585</v>
      </c>
      <c r="E65" s="733">
        <v>50113001</v>
      </c>
      <c r="F65" s="732" t="s">
        <v>598</v>
      </c>
      <c r="G65" s="731" t="s">
        <v>599</v>
      </c>
      <c r="H65" s="731">
        <v>230423</v>
      </c>
      <c r="I65" s="731">
        <v>230423</v>
      </c>
      <c r="J65" s="731" t="s">
        <v>709</v>
      </c>
      <c r="K65" s="731" t="s">
        <v>710</v>
      </c>
      <c r="L65" s="734">
        <v>39.849999999999987</v>
      </c>
      <c r="M65" s="734">
        <v>1</v>
      </c>
      <c r="N65" s="735">
        <v>39.849999999999987</v>
      </c>
    </row>
    <row r="66" spans="1:14" ht="14.45" customHeight="1" x14ac:dyDescent="0.2">
      <c r="A66" s="729" t="s">
        <v>570</v>
      </c>
      <c r="B66" s="730" t="s">
        <v>571</v>
      </c>
      <c r="C66" s="731" t="s">
        <v>584</v>
      </c>
      <c r="D66" s="732" t="s">
        <v>585</v>
      </c>
      <c r="E66" s="733">
        <v>50113001</v>
      </c>
      <c r="F66" s="732" t="s">
        <v>598</v>
      </c>
      <c r="G66" s="731" t="s">
        <v>599</v>
      </c>
      <c r="H66" s="731">
        <v>117011</v>
      </c>
      <c r="I66" s="731">
        <v>17011</v>
      </c>
      <c r="J66" s="731" t="s">
        <v>711</v>
      </c>
      <c r="K66" s="731" t="s">
        <v>712</v>
      </c>
      <c r="L66" s="734">
        <v>144.88444444444445</v>
      </c>
      <c r="M66" s="734">
        <v>9</v>
      </c>
      <c r="N66" s="735">
        <v>1303.96</v>
      </c>
    </row>
    <row r="67" spans="1:14" ht="14.45" customHeight="1" x14ac:dyDescent="0.2">
      <c r="A67" s="729" t="s">
        <v>570</v>
      </c>
      <c r="B67" s="730" t="s">
        <v>571</v>
      </c>
      <c r="C67" s="731" t="s">
        <v>584</v>
      </c>
      <c r="D67" s="732" t="s">
        <v>585</v>
      </c>
      <c r="E67" s="733">
        <v>50113001</v>
      </c>
      <c r="F67" s="732" t="s">
        <v>598</v>
      </c>
      <c r="G67" s="731" t="s">
        <v>599</v>
      </c>
      <c r="H67" s="731">
        <v>103542</v>
      </c>
      <c r="I67" s="731">
        <v>3542</v>
      </c>
      <c r="J67" s="731" t="s">
        <v>713</v>
      </c>
      <c r="K67" s="731" t="s">
        <v>714</v>
      </c>
      <c r="L67" s="734">
        <v>35.29</v>
      </c>
      <c r="M67" s="734">
        <v>1</v>
      </c>
      <c r="N67" s="735">
        <v>35.29</v>
      </c>
    </row>
    <row r="68" spans="1:14" ht="14.45" customHeight="1" x14ac:dyDescent="0.2">
      <c r="A68" s="729" t="s">
        <v>570</v>
      </c>
      <c r="B68" s="730" t="s">
        <v>571</v>
      </c>
      <c r="C68" s="731" t="s">
        <v>584</v>
      </c>
      <c r="D68" s="732" t="s">
        <v>585</v>
      </c>
      <c r="E68" s="733">
        <v>50113001</v>
      </c>
      <c r="F68" s="732" t="s">
        <v>598</v>
      </c>
      <c r="G68" s="731" t="s">
        <v>599</v>
      </c>
      <c r="H68" s="731">
        <v>104071</v>
      </c>
      <c r="I68" s="731">
        <v>4071</v>
      </c>
      <c r="J68" s="731" t="s">
        <v>715</v>
      </c>
      <c r="K68" s="731" t="s">
        <v>716</v>
      </c>
      <c r="L68" s="734">
        <v>224.1100000000001</v>
      </c>
      <c r="M68" s="734">
        <v>1</v>
      </c>
      <c r="N68" s="735">
        <v>224.1100000000001</v>
      </c>
    </row>
    <row r="69" spans="1:14" ht="14.45" customHeight="1" x14ac:dyDescent="0.2">
      <c r="A69" s="729" t="s">
        <v>570</v>
      </c>
      <c r="B69" s="730" t="s">
        <v>571</v>
      </c>
      <c r="C69" s="731" t="s">
        <v>584</v>
      </c>
      <c r="D69" s="732" t="s">
        <v>585</v>
      </c>
      <c r="E69" s="733">
        <v>50113001</v>
      </c>
      <c r="F69" s="732" t="s">
        <v>598</v>
      </c>
      <c r="G69" s="731" t="s">
        <v>599</v>
      </c>
      <c r="H69" s="731">
        <v>102479</v>
      </c>
      <c r="I69" s="731">
        <v>2479</v>
      </c>
      <c r="J69" s="731" t="s">
        <v>715</v>
      </c>
      <c r="K69" s="731" t="s">
        <v>717</v>
      </c>
      <c r="L69" s="734">
        <v>64.930000000000021</v>
      </c>
      <c r="M69" s="734">
        <v>1</v>
      </c>
      <c r="N69" s="735">
        <v>64.930000000000021</v>
      </c>
    </row>
    <row r="70" spans="1:14" ht="14.45" customHeight="1" x14ac:dyDescent="0.2">
      <c r="A70" s="729" t="s">
        <v>570</v>
      </c>
      <c r="B70" s="730" t="s">
        <v>571</v>
      </c>
      <c r="C70" s="731" t="s">
        <v>584</v>
      </c>
      <c r="D70" s="732" t="s">
        <v>585</v>
      </c>
      <c r="E70" s="733">
        <v>50113001</v>
      </c>
      <c r="F70" s="732" t="s">
        <v>598</v>
      </c>
      <c r="G70" s="731" t="s">
        <v>599</v>
      </c>
      <c r="H70" s="731">
        <v>101328</v>
      </c>
      <c r="I70" s="731">
        <v>1328</v>
      </c>
      <c r="J70" s="731" t="s">
        <v>718</v>
      </c>
      <c r="K70" s="731" t="s">
        <v>719</v>
      </c>
      <c r="L70" s="734">
        <v>126.63999999999996</v>
      </c>
      <c r="M70" s="734">
        <v>1</v>
      </c>
      <c r="N70" s="735">
        <v>126.63999999999996</v>
      </c>
    </row>
    <row r="71" spans="1:14" ht="14.45" customHeight="1" x14ac:dyDescent="0.2">
      <c r="A71" s="729" t="s">
        <v>570</v>
      </c>
      <c r="B71" s="730" t="s">
        <v>571</v>
      </c>
      <c r="C71" s="731" t="s">
        <v>584</v>
      </c>
      <c r="D71" s="732" t="s">
        <v>585</v>
      </c>
      <c r="E71" s="733">
        <v>50113001</v>
      </c>
      <c r="F71" s="732" t="s">
        <v>598</v>
      </c>
      <c r="G71" s="731" t="s">
        <v>599</v>
      </c>
      <c r="H71" s="731">
        <v>179333</v>
      </c>
      <c r="I71" s="731">
        <v>179333</v>
      </c>
      <c r="J71" s="731" t="s">
        <v>720</v>
      </c>
      <c r="K71" s="731" t="s">
        <v>721</v>
      </c>
      <c r="L71" s="734">
        <v>224.61000000000004</v>
      </c>
      <c r="M71" s="734">
        <v>1</v>
      </c>
      <c r="N71" s="735">
        <v>224.61000000000004</v>
      </c>
    </row>
    <row r="72" spans="1:14" ht="14.45" customHeight="1" x14ac:dyDescent="0.2">
      <c r="A72" s="729" t="s">
        <v>570</v>
      </c>
      <c r="B72" s="730" t="s">
        <v>571</v>
      </c>
      <c r="C72" s="731" t="s">
        <v>584</v>
      </c>
      <c r="D72" s="732" t="s">
        <v>585</v>
      </c>
      <c r="E72" s="733">
        <v>50113001</v>
      </c>
      <c r="F72" s="732" t="s">
        <v>598</v>
      </c>
      <c r="G72" s="731" t="s">
        <v>599</v>
      </c>
      <c r="H72" s="731">
        <v>167508</v>
      </c>
      <c r="I72" s="731">
        <v>167508</v>
      </c>
      <c r="J72" s="731" t="s">
        <v>722</v>
      </c>
      <c r="K72" s="731" t="s">
        <v>723</v>
      </c>
      <c r="L72" s="734">
        <v>118.86</v>
      </c>
      <c r="M72" s="734">
        <v>1</v>
      </c>
      <c r="N72" s="735">
        <v>118.86</v>
      </c>
    </row>
    <row r="73" spans="1:14" ht="14.45" customHeight="1" x14ac:dyDescent="0.2">
      <c r="A73" s="729" t="s">
        <v>570</v>
      </c>
      <c r="B73" s="730" t="s">
        <v>571</v>
      </c>
      <c r="C73" s="731" t="s">
        <v>584</v>
      </c>
      <c r="D73" s="732" t="s">
        <v>585</v>
      </c>
      <c r="E73" s="733">
        <v>50113001</v>
      </c>
      <c r="F73" s="732" t="s">
        <v>598</v>
      </c>
      <c r="G73" s="731" t="s">
        <v>599</v>
      </c>
      <c r="H73" s="731">
        <v>226525</v>
      </c>
      <c r="I73" s="731">
        <v>226525</v>
      </c>
      <c r="J73" s="731" t="s">
        <v>724</v>
      </c>
      <c r="K73" s="731" t="s">
        <v>725</v>
      </c>
      <c r="L73" s="734">
        <v>66.339999999999975</v>
      </c>
      <c r="M73" s="734">
        <v>2</v>
      </c>
      <c r="N73" s="735">
        <v>132.67999999999995</v>
      </c>
    </row>
    <row r="74" spans="1:14" ht="14.45" customHeight="1" x14ac:dyDescent="0.2">
      <c r="A74" s="729" t="s">
        <v>570</v>
      </c>
      <c r="B74" s="730" t="s">
        <v>571</v>
      </c>
      <c r="C74" s="731" t="s">
        <v>584</v>
      </c>
      <c r="D74" s="732" t="s">
        <v>585</v>
      </c>
      <c r="E74" s="733">
        <v>50113001</v>
      </c>
      <c r="F74" s="732" t="s">
        <v>598</v>
      </c>
      <c r="G74" s="731" t="s">
        <v>599</v>
      </c>
      <c r="H74" s="731">
        <v>226523</v>
      </c>
      <c r="I74" s="731">
        <v>226523</v>
      </c>
      <c r="J74" s="731" t="s">
        <v>724</v>
      </c>
      <c r="K74" s="731" t="s">
        <v>726</v>
      </c>
      <c r="L74" s="734">
        <v>52.20000000000001</v>
      </c>
      <c r="M74" s="734">
        <v>6</v>
      </c>
      <c r="N74" s="735">
        <v>313.20000000000005</v>
      </c>
    </row>
    <row r="75" spans="1:14" ht="14.45" customHeight="1" x14ac:dyDescent="0.2">
      <c r="A75" s="729" t="s">
        <v>570</v>
      </c>
      <c r="B75" s="730" t="s">
        <v>571</v>
      </c>
      <c r="C75" s="731" t="s">
        <v>584</v>
      </c>
      <c r="D75" s="732" t="s">
        <v>585</v>
      </c>
      <c r="E75" s="733">
        <v>50113001</v>
      </c>
      <c r="F75" s="732" t="s">
        <v>598</v>
      </c>
      <c r="G75" s="731" t="s">
        <v>599</v>
      </c>
      <c r="H75" s="731">
        <v>920235</v>
      </c>
      <c r="I75" s="731">
        <v>15880</v>
      </c>
      <c r="J75" s="731" t="s">
        <v>727</v>
      </c>
      <c r="K75" s="731" t="s">
        <v>329</v>
      </c>
      <c r="L75" s="734">
        <v>163.56999999999996</v>
      </c>
      <c r="M75" s="734">
        <v>2</v>
      </c>
      <c r="N75" s="735">
        <v>327.13999999999993</v>
      </c>
    </row>
    <row r="76" spans="1:14" ht="14.45" customHeight="1" x14ac:dyDescent="0.2">
      <c r="A76" s="729" t="s">
        <v>570</v>
      </c>
      <c r="B76" s="730" t="s">
        <v>571</v>
      </c>
      <c r="C76" s="731" t="s">
        <v>584</v>
      </c>
      <c r="D76" s="732" t="s">
        <v>585</v>
      </c>
      <c r="E76" s="733">
        <v>50113001</v>
      </c>
      <c r="F76" s="732" t="s">
        <v>598</v>
      </c>
      <c r="G76" s="731" t="s">
        <v>599</v>
      </c>
      <c r="H76" s="731">
        <v>905098</v>
      </c>
      <c r="I76" s="731">
        <v>23989</v>
      </c>
      <c r="J76" s="731" t="s">
        <v>728</v>
      </c>
      <c r="K76" s="731" t="s">
        <v>329</v>
      </c>
      <c r="L76" s="734">
        <v>398.86099999999999</v>
      </c>
      <c r="M76" s="734">
        <v>2</v>
      </c>
      <c r="N76" s="735">
        <v>797.72199999999998</v>
      </c>
    </row>
    <row r="77" spans="1:14" ht="14.45" customHeight="1" x14ac:dyDescent="0.2">
      <c r="A77" s="729" t="s">
        <v>570</v>
      </c>
      <c r="B77" s="730" t="s">
        <v>571</v>
      </c>
      <c r="C77" s="731" t="s">
        <v>584</v>
      </c>
      <c r="D77" s="732" t="s">
        <v>585</v>
      </c>
      <c r="E77" s="733">
        <v>50113001</v>
      </c>
      <c r="F77" s="732" t="s">
        <v>598</v>
      </c>
      <c r="G77" s="731" t="s">
        <v>599</v>
      </c>
      <c r="H77" s="731">
        <v>905097</v>
      </c>
      <c r="I77" s="731">
        <v>158767</v>
      </c>
      <c r="J77" s="731" t="s">
        <v>729</v>
      </c>
      <c r="K77" s="731" t="s">
        <v>730</v>
      </c>
      <c r="L77" s="734">
        <v>167.4199980186699</v>
      </c>
      <c r="M77" s="734">
        <v>26</v>
      </c>
      <c r="N77" s="735">
        <v>4352.9199484854171</v>
      </c>
    </row>
    <row r="78" spans="1:14" ht="14.45" customHeight="1" x14ac:dyDescent="0.2">
      <c r="A78" s="729" t="s">
        <v>570</v>
      </c>
      <c r="B78" s="730" t="s">
        <v>571</v>
      </c>
      <c r="C78" s="731" t="s">
        <v>584</v>
      </c>
      <c r="D78" s="732" t="s">
        <v>585</v>
      </c>
      <c r="E78" s="733">
        <v>50113001</v>
      </c>
      <c r="F78" s="732" t="s">
        <v>598</v>
      </c>
      <c r="G78" s="731" t="s">
        <v>599</v>
      </c>
      <c r="H78" s="731">
        <v>215476</v>
      </c>
      <c r="I78" s="731">
        <v>215476</v>
      </c>
      <c r="J78" s="731" t="s">
        <v>731</v>
      </c>
      <c r="K78" s="731" t="s">
        <v>732</v>
      </c>
      <c r="L78" s="734">
        <v>122.99</v>
      </c>
      <c r="M78" s="734">
        <v>1</v>
      </c>
      <c r="N78" s="735">
        <v>122.99</v>
      </c>
    </row>
    <row r="79" spans="1:14" ht="14.45" customHeight="1" x14ac:dyDescent="0.2">
      <c r="A79" s="729" t="s">
        <v>570</v>
      </c>
      <c r="B79" s="730" t="s">
        <v>571</v>
      </c>
      <c r="C79" s="731" t="s">
        <v>584</v>
      </c>
      <c r="D79" s="732" t="s">
        <v>585</v>
      </c>
      <c r="E79" s="733">
        <v>50113001</v>
      </c>
      <c r="F79" s="732" t="s">
        <v>598</v>
      </c>
      <c r="G79" s="731" t="s">
        <v>599</v>
      </c>
      <c r="H79" s="731">
        <v>183272</v>
      </c>
      <c r="I79" s="731">
        <v>215478</v>
      </c>
      <c r="J79" s="731" t="s">
        <v>733</v>
      </c>
      <c r="K79" s="731" t="s">
        <v>734</v>
      </c>
      <c r="L79" s="734">
        <v>161.55000000000001</v>
      </c>
      <c r="M79" s="734">
        <v>2</v>
      </c>
      <c r="N79" s="735">
        <v>323.10000000000002</v>
      </c>
    </row>
    <row r="80" spans="1:14" ht="14.45" customHeight="1" x14ac:dyDescent="0.2">
      <c r="A80" s="729" t="s">
        <v>570</v>
      </c>
      <c r="B80" s="730" t="s">
        <v>571</v>
      </c>
      <c r="C80" s="731" t="s">
        <v>584</v>
      </c>
      <c r="D80" s="732" t="s">
        <v>585</v>
      </c>
      <c r="E80" s="733">
        <v>50113001</v>
      </c>
      <c r="F80" s="732" t="s">
        <v>598</v>
      </c>
      <c r="G80" s="731" t="s">
        <v>611</v>
      </c>
      <c r="H80" s="731">
        <v>193745</v>
      </c>
      <c r="I80" s="731">
        <v>193745</v>
      </c>
      <c r="J80" s="731" t="s">
        <v>735</v>
      </c>
      <c r="K80" s="731" t="s">
        <v>736</v>
      </c>
      <c r="L80" s="734">
        <v>1505.87</v>
      </c>
      <c r="M80" s="734">
        <v>1</v>
      </c>
      <c r="N80" s="735">
        <v>1505.87</v>
      </c>
    </row>
    <row r="81" spans="1:14" ht="14.45" customHeight="1" x14ac:dyDescent="0.2">
      <c r="A81" s="729" t="s">
        <v>570</v>
      </c>
      <c r="B81" s="730" t="s">
        <v>571</v>
      </c>
      <c r="C81" s="731" t="s">
        <v>584</v>
      </c>
      <c r="D81" s="732" t="s">
        <v>585</v>
      </c>
      <c r="E81" s="733">
        <v>50113001</v>
      </c>
      <c r="F81" s="732" t="s">
        <v>598</v>
      </c>
      <c r="G81" s="731" t="s">
        <v>599</v>
      </c>
      <c r="H81" s="731">
        <v>229192</v>
      </c>
      <c r="I81" s="731">
        <v>229192</v>
      </c>
      <c r="J81" s="731" t="s">
        <v>737</v>
      </c>
      <c r="K81" s="731" t="s">
        <v>738</v>
      </c>
      <c r="L81" s="734">
        <v>222.73000000000005</v>
      </c>
      <c r="M81" s="734">
        <v>1</v>
      </c>
      <c r="N81" s="735">
        <v>222.73000000000005</v>
      </c>
    </row>
    <row r="82" spans="1:14" ht="14.45" customHeight="1" x14ac:dyDescent="0.2">
      <c r="A82" s="729" t="s">
        <v>570</v>
      </c>
      <c r="B82" s="730" t="s">
        <v>571</v>
      </c>
      <c r="C82" s="731" t="s">
        <v>584</v>
      </c>
      <c r="D82" s="732" t="s">
        <v>585</v>
      </c>
      <c r="E82" s="733">
        <v>50113001</v>
      </c>
      <c r="F82" s="732" t="s">
        <v>598</v>
      </c>
      <c r="G82" s="731" t="s">
        <v>599</v>
      </c>
      <c r="H82" s="731">
        <v>166015</v>
      </c>
      <c r="I82" s="731">
        <v>66015</v>
      </c>
      <c r="J82" s="731" t="s">
        <v>739</v>
      </c>
      <c r="K82" s="731" t="s">
        <v>740</v>
      </c>
      <c r="L82" s="734">
        <v>83.86</v>
      </c>
      <c r="M82" s="734">
        <v>6</v>
      </c>
      <c r="N82" s="735">
        <v>503.15999999999997</v>
      </c>
    </row>
    <row r="83" spans="1:14" ht="14.45" customHeight="1" x14ac:dyDescent="0.2">
      <c r="A83" s="729" t="s">
        <v>570</v>
      </c>
      <c r="B83" s="730" t="s">
        <v>571</v>
      </c>
      <c r="C83" s="731" t="s">
        <v>584</v>
      </c>
      <c r="D83" s="732" t="s">
        <v>585</v>
      </c>
      <c r="E83" s="733">
        <v>50113001</v>
      </c>
      <c r="F83" s="732" t="s">
        <v>598</v>
      </c>
      <c r="G83" s="731" t="s">
        <v>599</v>
      </c>
      <c r="H83" s="731">
        <v>197026</v>
      </c>
      <c r="I83" s="731">
        <v>97026</v>
      </c>
      <c r="J83" s="731" t="s">
        <v>741</v>
      </c>
      <c r="K83" s="731" t="s">
        <v>742</v>
      </c>
      <c r="L83" s="734">
        <v>45.070000000000007</v>
      </c>
      <c r="M83" s="734">
        <v>2</v>
      </c>
      <c r="N83" s="735">
        <v>90.140000000000015</v>
      </c>
    </row>
    <row r="84" spans="1:14" ht="14.45" customHeight="1" x14ac:dyDescent="0.2">
      <c r="A84" s="729" t="s">
        <v>570</v>
      </c>
      <c r="B84" s="730" t="s">
        <v>571</v>
      </c>
      <c r="C84" s="731" t="s">
        <v>584</v>
      </c>
      <c r="D84" s="732" t="s">
        <v>585</v>
      </c>
      <c r="E84" s="733">
        <v>50113001</v>
      </c>
      <c r="F84" s="732" t="s">
        <v>598</v>
      </c>
      <c r="G84" s="731" t="s">
        <v>599</v>
      </c>
      <c r="H84" s="731">
        <v>192757</v>
      </c>
      <c r="I84" s="731">
        <v>92757</v>
      </c>
      <c r="J84" s="731" t="s">
        <v>743</v>
      </c>
      <c r="K84" s="731" t="s">
        <v>744</v>
      </c>
      <c r="L84" s="734">
        <v>74.25</v>
      </c>
      <c r="M84" s="734">
        <v>1</v>
      </c>
      <c r="N84" s="735">
        <v>74.25</v>
      </c>
    </row>
    <row r="85" spans="1:14" ht="14.45" customHeight="1" x14ac:dyDescent="0.2">
      <c r="A85" s="729" t="s">
        <v>570</v>
      </c>
      <c r="B85" s="730" t="s">
        <v>571</v>
      </c>
      <c r="C85" s="731" t="s">
        <v>584</v>
      </c>
      <c r="D85" s="732" t="s">
        <v>585</v>
      </c>
      <c r="E85" s="733">
        <v>50113001</v>
      </c>
      <c r="F85" s="732" t="s">
        <v>598</v>
      </c>
      <c r="G85" s="731" t="s">
        <v>599</v>
      </c>
      <c r="H85" s="731">
        <v>186159</v>
      </c>
      <c r="I85" s="731">
        <v>186159</v>
      </c>
      <c r="J85" s="731" t="s">
        <v>745</v>
      </c>
      <c r="K85" s="731" t="s">
        <v>746</v>
      </c>
      <c r="L85" s="734">
        <v>51.63</v>
      </c>
      <c r="M85" s="734">
        <v>3</v>
      </c>
      <c r="N85" s="735">
        <v>154.89000000000001</v>
      </c>
    </row>
    <row r="86" spans="1:14" ht="14.45" customHeight="1" x14ac:dyDescent="0.2">
      <c r="A86" s="729" t="s">
        <v>570</v>
      </c>
      <c r="B86" s="730" t="s">
        <v>571</v>
      </c>
      <c r="C86" s="731" t="s">
        <v>584</v>
      </c>
      <c r="D86" s="732" t="s">
        <v>585</v>
      </c>
      <c r="E86" s="733">
        <v>50113001</v>
      </c>
      <c r="F86" s="732" t="s">
        <v>598</v>
      </c>
      <c r="G86" s="731" t="s">
        <v>611</v>
      </c>
      <c r="H86" s="731">
        <v>243131</v>
      </c>
      <c r="I86" s="731">
        <v>243131</v>
      </c>
      <c r="J86" s="731" t="s">
        <v>747</v>
      </c>
      <c r="K86" s="731" t="s">
        <v>748</v>
      </c>
      <c r="L86" s="734">
        <v>77.66</v>
      </c>
      <c r="M86" s="734">
        <v>2</v>
      </c>
      <c r="N86" s="735">
        <v>155.32</v>
      </c>
    </row>
    <row r="87" spans="1:14" ht="14.45" customHeight="1" x14ac:dyDescent="0.2">
      <c r="A87" s="729" t="s">
        <v>570</v>
      </c>
      <c r="B87" s="730" t="s">
        <v>571</v>
      </c>
      <c r="C87" s="731" t="s">
        <v>584</v>
      </c>
      <c r="D87" s="732" t="s">
        <v>585</v>
      </c>
      <c r="E87" s="733">
        <v>50113001</v>
      </c>
      <c r="F87" s="732" t="s">
        <v>598</v>
      </c>
      <c r="G87" s="731" t="s">
        <v>611</v>
      </c>
      <c r="H87" s="731">
        <v>243138</v>
      </c>
      <c r="I87" s="731">
        <v>243138</v>
      </c>
      <c r="J87" s="731" t="s">
        <v>749</v>
      </c>
      <c r="K87" s="731" t="s">
        <v>750</v>
      </c>
      <c r="L87" s="734">
        <v>61.040000000000006</v>
      </c>
      <c r="M87" s="734">
        <v>2</v>
      </c>
      <c r="N87" s="735">
        <v>122.08000000000001</v>
      </c>
    </row>
    <row r="88" spans="1:14" ht="14.45" customHeight="1" x14ac:dyDescent="0.2">
      <c r="A88" s="729" t="s">
        <v>570</v>
      </c>
      <c r="B88" s="730" t="s">
        <v>571</v>
      </c>
      <c r="C88" s="731" t="s">
        <v>584</v>
      </c>
      <c r="D88" s="732" t="s">
        <v>585</v>
      </c>
      <c r="E88" s="733">
        <v>50113001</v>
      </c>
      <c r="F88" s="732" t="s">
        <v>598</v>
      </c>
      <c r="G88" s="731" t="s">
        <v>611</v>
      </c>
      <c r="H88" s="731">
        <v>149195</v>
      </c>
      <c r="I88" s="731">
        <v>49195</v>
      </c>
      <c r="J88" s="731" t="s">
        <v>751</v>
      </c>
      <c r="K88" s="731" t="s">
        <v>752</v>
      </c>
      <c r="L88" s="734">
        <v>224.96000000000006</v>
      </c>
      <c r="M88" s="734">
        <v>1</v>
      </c>
      <c r="N88" s="735">
        <v>224.96000000000006</v>
      </c>
    </row>
    <row r="89" spans="1:14" ht="14.45" customHeight="1" x14ac:dyDescent="0.2">
      <c r="A89" s="729" t="s">
        <v>570</v>
      </c>
      <c r="B89" s="730" t="s">
        <v>571</v>
      </c>
      <c r="C89" s="731" t="s">
        <v>584</v>
      </c>
      <c r="D89" s="732" t="s">
        <v>585</v>
      </c>
      <c r="E89" s="733">
        <v>50113001</v>
      </c>
      <c r="F89" s="732" t="s">
        <v>598</v>
      </c>
      <c r="G89" s="731" t="s">
        <v>611</v>
      </c>
      <c r="H89" s="731">
        <v>213477</v>
      </c>
      <c r="I89" s="731">
        <v>213477</v>
      </c>
      <c r="J89" s="731" t="s">
        <v>753</v>
      </c>
      <c r="K89" s="731" t="s">
        <v>754</v>
      </c>
      <c r="L89" s="734">
        <v>3299.9449999999997</v>
      </c>
      <c r="M89" s="734">
        <v>4</v>
      </c>
      <c r="N89" s="735">
        <v>13199.779999999999</v>
      </c>
    </row>
    <row r="90" spans="1:14" ht="14.45" customHeight="1" x14ac:dyDescent="0.2">
      <c r="A90" s="729" t="s">
        <v>570</v>
      </c>
      <c r="B90" s="730" t="s">
        <v>571</v>
      </c>
      <c r="C90" s="731" t="s">
        <v>584</v>
      </c>
      <c r="D90" s="732" t="s">
        <v>585</v>
      </c>
      <c r="E90" s="733">
        <v>50113001</v>
      </c>
      <c r="F90" s="732" t="s">
        <v>598</v>
      </c>
      <c r="G90" s="731" t="s">
        <v>611</v>
      </c>
      <c r="H90" s="731">
        <v>213494</v>
      </c>
      <c r="I90" s="731">
        <v>213494</v>
      </c>
      <c r="J90" s="731" t="s">
        <v>755</v>
      </c>
      <c r="K90" s="731" t="s">
        <v>756</v>
      </c>
      <c r="L90" s="734">
        <v>408.91606060606068</v>
      </c>
      <c r="M90" s="734">
        <v>99</v>
      </c>
      <c r="N90" s="735">
        <v>40482.69000000001</v>
      </c>
    </row>
    <row r="91" spans="1:14" ht="14.45" customHeight="1" x14ac:dyDescent="0.2">
      <c r="A91" s="729" t="s">
        <v>570</v>
      </c>
      <c r="B91" s="730" t="s">
        <v>571</v>
      </c>
      <c r="C91" s="731" t="s">
        <v>584</v>
      </c>
      <c r="D91" s="732" t="s">
        <v>585</v>
      </c>
      <c r="E91" s="733">
        <v>50113001</v>
      </c>
      <c r="F91" s="732" t="s">
        <v>598</v>
      </c>
      <c r="G91" s="731" t="s">
        <v>611</v>
      </c>
      <c r="H91" s="731">
        <v>213487</v>
      </c>
      <c r="I91" s="731">
        <v>213487</v>
      </c>
      <c r="J91" s="731" t="s">
        <v>755</v>
      </c>
      <c r="K91" s="731" t="s">
        <v>757</v>
      </c>
      <c r="L91" s="734">
        <v>271.85000000000008</v>
      </c>
      <c r="M91" s="734">
        <v>30</v>
      </c>
      <c r="N91" s="735">
        <v>8155.5000000000018</v>
      </c>
    </row>
    <row r="92" spans="1:14" ht="14.45" customHeight="1" x14ac:dyDescent="0.2">
      <c r="A92" s="729" t="s">
        <v>570</v>
      </c>
      <c r="B92" s="730" t="s">
        <v>571</v>
      </c>
      <c r="C92" s="731" t="s">
        <v>584</v>
      </c>
      <c r="D92" s="732" t="s">
        <v>585</v>
      </c>
      <c r="E92" s="733">
        <v>50113001</v>
      </c>
      <c r="F92" s="732" t="s">
        <v>598</v>
      </c>
      <c r="G92" s="731" t="s">
        <v>611</v>
      </c>
      <c r="H92" s="731">
        <v>213489</v>
      </c>
      <c r="I92" s="731">
        <v>213489</v>
      </c>
      <c r="J92" s="731" t="s">
        <v>755</v>
      </c>
      <c r="K92" s="731" t="s">
        <v>758</v>
      </c>
      <c r="L92" s="734">
        <v>627.63739837398373</v>
      </c>
      <c r="M92" s="734">
        <v>123</v>
      </c>
      <c r="N92" s="735">
        <v>77199.399999999994</v>
      </c>
    </row>
    <row r="93" spans="1:14" ht="14.45" customHeight="1" x14ac:dyDescent="0.2">
      <c r="A93" s="729" t="s">
        <v>570</v>
      </c>
      <c r="B93" s="730" t="s">
        <v>571</v>
      </c>
      <c r="C93" s="731" t="s">
        <v>584</v>
      </c>
      <c r="D93" s="732" t="s">
        <v>585</v>
      </c>
      <c r="E93" s="733">
        <v>50113001</v>
      </c>
      <c r="F93" s="732" t="s">
        <v>598</v>
      </c>
      <c r="G93" s="731" t="s">
        <v>611</v>
      </c>
      <c r="H93" s="731">
        <v>213482</v>
      </c>
      <c r="I93" s="731">
        <v>213482</v>
      </c>
      <c r="J93" s="731" t="s">
        <v>759</v>
      </c>
      <c r="K93" s="731" t="s">
        <v>760</v>
      </c>
      <c r="L93" s="734">
        <v>1500.9966666666667</v>
      </c>
      <c r="M93" s="734">
        <v>3</v>
      </c>
      <c r="N93" s="735">
        <v>4502.99</v>
      </c>
    </row>
    <row r="94" spans="1:14" ht="14.45" customHeight="1" x14ac:dyDescent="0.2">
      <c r="A94" s="729" t="s">
        <v>570</v>
      </c>
      <c r="B94" s="730" t="s">
        <v>571</v>
      </c>
      <c r="C94" s="731" t="s">
        <v>584</v>
      </c>
      <c r="D94" s="732" t="s">
        <v>585</v>
      </c>
      <c r="E94" s="733">
        <v>50113001</v>
      </c>
      <c r="F94" s="732" t="s">
        <v>598</v>
      </c>
      <c r="G94" s="731" t="s">
        <v>329</v>
      </c>
      <c r="H94" s="731">
        <v>198219</v>
      </c>
      <c r="I94" s="731">
        <v>98219</v>
      </c>
      <c r="J94" s="731" t="s">
        <v>761</v>
      </c>
      <c r="K94" s="731" t="s">
        <v>762</v>
      </c>
      <c r="L94" s="734">
        <v>59.82</v>
      </c>
      <c r="M94" s="734">
        <v>2</v>
      </c>
      <c r="N94" s="735">
        <v>119.64</v>
      </c>
    </row>
    <row r="95" spans="1:14" ht="14.45" customHeight="1" x14ac:dyDescent="0.2">
      <c r="A95" s="729" t="s">
        <v>570</v>
      </c>
      <c r="B95" s="730" t="s">
        <v>571</v>
      </c>
      <c r="C95" s="731" t="s">
        <v>584</v>
      </c>
      <c r="D95" s="732" t="s">
        <v>585</v>
      </c>
      <c r="E95" s="733">
        <v>50113001</v>
      </c>
      <c r="F95" s="732" t="s">
        <v>598</v>
      </c>
      <c r="G95" s="731" t="s">
        <v>611</v>
      </c>
      <c r="H95" s="731">
        <v>156811</v>
      </c>
      <c r="I95" s="731">
        <v>56811</v>
      </c>
      <c r="J95" s="731" t="s">
        <v>763</v>
      </c>
      <c r="K95" s="731" t="s">
        <v>719</v>
      </c>
      <c r="L95" s="734">
        <v>151.24000000000004</v>
      </c>
      <c r="M95" s="734">
        <v>1</v>
      </c>
      <c r="N95" s="735">
        <v>151.24000000000004</v>
      </c>
    </row>
    <row r="96" spans="1:14" ht="14.45" customHeight="1" x14ac:dyDescent="0.2">
      <c r="A96" s="729" t="s">
        <v>570</v>
      </c>
      <c r="B96" s="730" t="s">
        <v>571</v>
      </c>
      <c r="C96" s="731" t="s">
        <v>584</v>
      </c>
      <c r="D96" s="732" t="s">
        <v>585</v>
      </c>
      <c r="E96" s="733">
        <v>50113001</v>
      </c>
      <c r="F96" s="732" t="s">
        <v>598</v>
      </c>
      <c r="G96" s="731" t="s">
        <v>611</v>
      </c>
      <c r="H96" s="731">
        <v>156810</v>
      </c>
      <c r="I96" s="731">
        <v>56810</v>
      </c>
      <c r="J96" s="731" t="s">
        <v>763</v>
      </c>
      <c r="K96" s="731" t="s">
        <v>764</v>
      </c>
      <c r="L96" s="734">
        <v>69.379999999999981</v>
      </c>
      <c r="M96" s="734">
        <v>1</v>
      </c>
      <c r="N96" s="735">
        <v>69.379999999999981</v>
      </c>
    </row>
    <row r="97" spans="1:14" ht="14.45" customHeight="1" x14ac:dyDescent="0.2">
      <c r="A97" s="729" t="s">
        <v>570</v>
      </c>
      <c r="B97" s="730" t="s">
        <v>571</v>
      </c>
      <c r="C97" s="731" t="s">
        <v>584</v>
      </c>
      <c r="D97" s="732" t="s">
        <v>585</v>
      </c>
      <c r="E97" s="733">
        <v>50113001</v>
      </c>
      <c r="F97" s="732" t="s">
        <v>598</v>
      </c>
      <c r="G97" s="731" t="s">
        <v>611</v>
      </c>
      <c r="H97" s="731">
        <v>156805</v>
      </c>
      <c r="I97" s="731">
        <v>56805</v>
      </c>
      <c r="J97" s="731" t="s">
        <v>765</v>
      </c>
      <c r="K97" s="731" t="s">
        <v>766</v>
      </c>
      <c r="L97" s="734">
        <v>58.140000000000008</v>
      </c>
      <c r="M97" s="734">
        <v>1</v>
      </c>
      <c r="N97" s="735">
        <v>58.140000000000008</v>
      </c>
    </row>
    <row r="98" spans="1:14" ht="14.45" customHeight="1" x14ac:dyDescent="0.2">
      <c r="A98" s="729" t="s">
        <v>570</v>
      </c>
      <c r="B98" s="730" t="s">
        <v>571</v>
      </c>
      <c r="C98" s="731" t="s">
        <v>584</v>
      </c>
      <c r="D98" s="732" t="s">
        <v>585</v>
      </c>
      <c r="E98" s="733">
        <v>50113001</v>
      </c>
      <c r="F98" s="732" t="s">
        <v>598</v>
      </c>
      <c r="G98" s="731" t="s">
        <v>611</v>
      </c>
      <c r="H98" s="731">
        <v>239807</v>
      </c>
      <c r="I98" s="731">
        <v>239807</v>
      </c>
      <c r="J98" s="731" t="s">
        <v>767</v>
      </c>
      <c r="K98" s="731" t="s">
        <v>768</v>
      </c>
      <c r="L98" s="734">
        <v>40.39</v>
      </c>
      <c r="M98" s="734">
        <v>3</v>
      </c>
      <c r="N98" s="735">
        <v>121.17</v>
      </c>
    </row>
    <row r="99" spans="1:14" ht="14.45" customHeight="1" x14ac:dyDescent="0.2">
      <c r="A99" s="729" t="s">
        <v>570</v>
      </c>
      <c r="B99" s="730" t="s">
        <v>571</v>
      </c>
      <c r="C99" s="731" t="s">
        <v>584</v>
      </c>
      <c r="D99" s="732" t="s">
        <v>585</v>
      </c>
      <c r="E99" s="733">
        <v>50113001</v>
      </c>
      <c r="F99" s="732" t="s">
        <v>598</v>
      </c>
      <c r="G99" s="731" t="s">
        <v>599</v>
      </c>
      <c r="H99" s="731">
        <v>199333</v>
      </c>
      <c r="I99" s="731">
        <v>99333</v>
      </c>
      <c r="J99" s="731" t="s">
        <v>769</v>
      </c>
      <c r="K99" s="731" t="s">
        <v>770</v>
      </c>
      <c r="L99" s="734">
        <v>246.77000000000007</v>
      </c>
      <c r="M99" s="734">
        <v>1</v>
      </c>
      <c r="N99" s="735">
        <v>246.77000000000007</v>
      </c>
    </row>
    <row r="100" spans="1:14" ht="14.45" customHeight="1" x14ac:dyDescent="0.2">
      <c r="A100" s="729" t="s">
        <v>570</v>
      </c>
      <c r="B100" s="730" t="s">
        <v>571</v>
      </c>
      <c r="C100" s="731" t="s">
        <v>584</v>
      </c>
      <c r="D100" s="732" t="s">
        <v>585</v>
      </c>
      <c r="E100" s="733">
        <v>50113001</v>
      </c>
      <c r="F100" s="732" t="s">
        <v>598</v>
      </c>
      <c r="G100" s="731" t="s">
        <v>599</v>
      </c>
      <c r="H100" s="731">
        <v>221744</v>
      </c>
      <c r="I100" s="731">
        <v>221744</v>
      </c>
      <c r="J100" s="731" t="s">
        <v>771</v>
      </c>
      <c r="K100" s="731" t="s">
        <v>772</v>
      </c>
      <c r="L100" s="734">
        <v>34.993333333333332</v>
      </c>
      <c r="M100" s="734">
        <v>9</v>
      </c>
      <c r="N100" s="735">
        <v>314.94</v>
      </c>
    </row>
    <row r="101" spans="1:14" ht="14.45" customHeight="1" x14ac:dyDescent="0.2">
      <c r="A101" s="729" t="s">
        <v>570</v>
      </c>
      <c r="B101" s="730" t="s">
        <v>571</v>
      </c>
      <c r="C101" s="731" t="s">
        <v>584</v>
      </c>
      <c r="D101" s="732" t="s">
        <v>585</v>
      </c>
      <c r="E101" s="733">
        <v>50113001</v>
      </c>
      <c r="F101" s="732" t="s">
        <v>598</v>
      </c>
      <c r="G101" s="731" t="s">
        <v>599</v>
      </c>
      <c r="H101" s="731">
        <v>12026</v>
      </c>
      <c r="I101" s="731">
        <v>12026</v>
      </c>
      <c r="J101" s="731" t="s">
        <v>773</v>
      </c>
      <c r="K101" s="731" t="s">
        <v>774</v>
      </c>
      <c r="L101" s="734">
        <v>20.199999999999996</v>
      </c>
      <c r="M101" s="734">
        <v>1</v>
      </c>
      <c r="N101" s="735">
        <v>20.199999999999996</v>
      </c>
    </row>
    <row r="102" spans="1:14" ht="14.45" customHeight="1" x14ac:dyDescent="0.2">
      <c r="A102" s="729" t="s">
        <v>570</v>
      </c>
      <c r="B102" s="730" t="s">
        <v>571</v>
      </c>
      <c r="C102" s="731" t="s">
        <v>584</v>
      </c>
      <c r="D102" s="732" t="s">
        <v>585</v>
      </c>
      <c r="E102" s="733">
        <v>50113001</v>
      </c>
      <c r="F102" s="732" t="s">
        <v>598</v>
      </c>
      <c r="G102" s="731" t="s">
        <v>599</v>
      </c>
      <c r="H102" s="731">
        <v>31915</v>
      </c>
      <c r="I102" s="731">
        <v>31915</v>
      </c>
      <c r="J102" s="731" t="s">
        <v>775</v>
      </c>
      <c r="K102" s="731" t="s">
        <v>776</v>
      </c>
      <c r="L102" s="734">
        <v>173.68999999999997</v>
      </c>
      <c r="M102" s="734">
        <v>43</v>
      </c>
      <c r="N102" s="735">
        <v>7468.6699999999992</v>
      </c>
    </row>
    <row r="103" spans="1:14" ht="14.45" customHeight="1" x14ac:dyDescent="0.2">
      <c r="A103" s="729" t="s">
        <v>570</v>
      </c>
      <c r="B103" s="730" t="s">
        <v>571</v>
      </c>
      <c r="C103" s="731" t="s">
        <v>584</v>
      </c>
      <c r="D103" s="732" t="s">
        <v>585</v>
      </c>
      <c r="E103" s="733">
        <v>50113001</v>
      </c>
      <c r="F103" s="732" t="s">
        <v>598</v>
      </c>
      <c r="G103" s="731" t="s">
        <v>599</v>
      </c>
      <c r="H103" s="731">
        <v>47244</v>
      </c>
      <c r="I103" s="731">
        <v>47244</v>
      </c>
      <c r="J103" s="731" t="s">
        <v>777</v>
      </c>
      <c r="K103" s="731" t="s">
        <v>776</v>
      </c>
      <c r="L103" s="734">
        <v>143</v>
      </c>
      <c r="M103" s="734">
        <v>3</v>
      </c>
      <c r="N103" s="735">
        <v>429</v>
      </c>
    </row>
    <row r="104" spans="1:14" ht="14.45" customHeight="1" x14ac:dyDescent="0.2">
      <c r="A104" s="729" t="s">
        <v>570</v>
      </c>
      <c r="B104" s="730" t="s">
        <v>571</v>
      </c>
      <c r="C104" s="731" t="s">
        <v>584</v>
      </c>
      <c r="D104" s="732" t="s">
        <v>585</v>
      </c>
      <c r="E104" s="733">
        <v>50113001</v>
      </c>
      <c r="F104" s="732" t="s">
        <v>598</v>
      </c>
      <c r="G104" s="731" t="s">
        <v>599</v>
      </c>
      <c r="H104" s="731">
        <v>47249</v>
      </c>
      <c r="I104" s="731">
        <v>47249</v>
      </c>
      <c r="J104" s="731" t="s">
        <v>777</v>
      </c>
      <c r="K104" s="731" t="s">
        <v>778</v>
      </c>
      <c r="L104" s="734">
        <v>126.5</v>
      </c>
      <c r="M104" s="734">
        <v>3</v>
      </c>
      <c r="N104" s="735">
        <v>379.5</v>
      </c>
    </row>
    <row r="105" spans="1:14" ht="14.45" customHeight="1" x14ac:dyDescent="0.2">
      <c r="A105" s="729" t="s">
        <v>570</v>
      </c>
      <c r="B105" s="730" t="s">
        <v>571</v>
      </c>
      <c r="C105" s="731" t="s">
        <v>584</v>
      </c>
      <c r="D105" s="732" t="s">
        <v>585</v>
      </c>
      <c r="E105" s="733">
        <v>50113001</v>
      </c>
      <c r="F105" s="732" t="s">
        <v>598</v>
      </c>
      <c r="G105" s="731" t="s">
        <v>599</v>
      </c>
      <c r="H105" s="731">
        <v>188470</v>
      </c>
      <c r="I105" s="731">
        <v>188470</v>
      </c>
      <c r="J105" s="731" t="s">
        <v>779</v>
      </c>
      <c r="K105" s="731" t="s">
        <v>780</v>
      </c>
      <c r="L105" s="734">
        <v>137.94999999999999</v>
      </c>
      <c r="M105" s="734">
        <v>1</v>
      </c>
      <c r="N105" s="735">
        <v>137.94999999999999</v>
      </c>
    </row>
    <row r="106" spans="1:14" ht="14.45" customHeight="1" x14ac:dyDescent="0.2">
      <c r="A106" s="729" t="s">
        <v>570</v>
      </c>
      <c r="B106" s="730" t="s">
        <v>571</v>
      </c>
      <c r="C106" s="731" t="s">
        <v>584</v>
      </c>
      <c r="D106" s="732" t="s">
        <v>585</v>
      </c>
      <c r="E106" s="733">
        <v>50113001</v>
      </c>
      <c r="F106" s="732" t="s">
        <v>598</v>
      </c>
      <c r="G106" s="731" t="s">
        <v>599</v>
      </c>
      <c r="H106" s="731">
        <v>848930</v>
      </c>
      <c r="I106" s="731">
        <v>155781</v>
      </c>
      <c r="J106" s="731" t="s">
        <v>781</v>
      </c>
      <c r="K106" s="731" t="s">
        <v>782</v>
      </c>
      <c r="L106" s="734">
        <v>33.169999999999995</v>
      </c>
      <c r="M106" s="734">
        <v>3</v>
      </c>
      <c r="N106" s="735">
        <v>99.509999999999991</v>
      </c>
    </row>
    <row r="107" spans="1:14" ht="14.45" customHeight="1" x14ac:dyDescent="0.2">
      <c r="A107" s="729" t="s">
        <v>570</v>
      </c>
      <c r="B107" s="730" t="s">
        <v>571</v>
      </c>
      <c r="C107" s="731" t="s">
        <v>584</v>
      </c>
      <c r="D107" s="732" t="s">
        <v>585</v>
      </c>
      <c r="E107" s="733">
        <v>50113001</v>
      </c>
      <c r="F107" s="732" t="s">
        <v>598</v>
      </c>
      <c r="G107" s="731" t="s">
        <v>599</v>
      </c>
      <c r="H107" s="731">
        <v>848335</v>
      </c>
      <c r="I107" s="731">
        <v>155782</v>
      </c>
      <c r="J107" s="731" t="s">
        <v>781</v>
      </c>
      <c r="K107" s="731" t="s">
        <v>783</v>
      </c>
      <c r="L107" s="734">
        <v>53.459999999999987</v>
      </c>
      <c r="M107" s="734">
        <v>2</v>
      </c>
      <c r="N107" s="735">
        <v>106.91999999999997</v>
      </c>
    </row>
    <row r="108" spans="1:14" ht="14.45" customHeight="1" x14ac:dyDescent="0.2">
      <c r="A108" s="729" t="s">
        <v>570</v>
      </c>
      <c r="B108" s="730" t="s">
        <v>571</v>
      </c>
      <c r="C108" s="731" t="s">
        <v>584</v>
      </c>
      <c r="D108" s="732" t="s">
        <v>585</v>
      </c>
      <c r="E108" s="733">
        <v>50113001</v>
      </c>
      <c r="F108" s="732" t="s">
        <v>598</v>
      </c>
      <c r="G108" s="731" t="s">
        <v>599</v>
      </c>
      <c r="H108" s="731">
        <v>194234</v>
      </c>
      <c r="I108" s="731">
        <v>94234</v>
      </c>
      <c r="J108" s="731" t="s">
        <v>784</v>
      </c>
      <c r="K108" s="731" t="s">
        <v>785</v>
      </c>
      <c r="L108" s="734">
        <v>110.79</v>
      </c>
      <c r="M108" s="734">
        <v>3</v>
      </c>
      <c r="N108" s="735">
        <v>332.37</v>
      </c>
    </row>
    <row r="109" spans="1:14" ht="14.45" customHeight="1" x14ac:dyDescent="0.2">
      <c r="A109" s="729" t="s">
        <v>570</v>
      </c>
      <c r="B109" s="730" t="s">
        <v>571</v>
      </c>
      <c r="C109" s="731" t="s">
        <v>584</v>
      </c>
      <c r="D109" s="732" t="s">
        <v>585</v>
      </c>
      <c r="E109" s="733">
        <v>50113001</v>
      </c>
      <c r="F109" s="732" t="s">
        <v>598</v>
      </c>
      <c r="G109" s="731" t="s">
        <v>599</v>
      </c>
      <c r="H109" s="731">
        <v>215605</v>
      </c>
      <c r="I109" s="731">
        <v>215605</v>
      </c>
      <c r="J109" s="731" t="s">
        <v>786</v>
      </c>
      <c r="K109" s="731" t="s">
        <v>787</v>
      </c>
      <c r="L109" s="734">
        <v>20.350000000000001</v>
      </c>
      <c r="M109" s="734">
        <v>1</v>
      </c>
      <c r="N109" s="735">
        <v>20.350000000000001</v>
      </c>
    </row>
    <row r="110" spans="1:14" ht="14.45" customHeight="1" x14ac:dyDescent="0.2">
      <c r="A110" s="729" t="s">
        <v>570</v>
      </c>
      <c r="B110" s="730" t="s">
        <v>571</v>
      </c>
      <c r="C110" s="731" t="s">
        <v>584</v>
      </c>
      <c r="D110" s="732" t="s">
        <v>585</v>
      </c>
      <c r="E110" s="733">
        <v>50113001</v>
      </c>
      <c r="F110" s="732" t="s">
        <v>598</v>
      </c>
      <c r="G110" s="731" t="s">
        <v>599</v>
      </c>
      <c r="H110" s="731">
        <v>125366</v>
      </c>
      <c r="I110" s="731">
        <v>25366</v>
      </c>
      <c r="J110" s="731" t="s">
        <v>786</v>
      </c>
      <c r="K110" s="731" t="s">
        <v>788</v>
      </c>
      <c r="L110" s="734">
        <v>67.570909090909083</v>
      </c>
      <c r="M110" s="734">
        <v>11</v>
      </c>
      <c r="N110" s="735">
        <v>743.28</v>
      </c>
    </row>
    <row r="111" spans="1:14" ht="14.45" customHeight="1" x14ac:dyDescent="0.2">
      <c r="A111" s="729" t="s">
        <v>570</v>
      </c>
      <c r="B111" s="730" t="s">
        <v>571</v>
      </c>
      <c r="C111" s="731" t="s">
        <v>584</v>
      </c>
      <c r="D111" s="732" t="s">
        <v>585</v>
      </c>
      <c r="E111" s="733">
        <v>50113001</v>
      </c>
      <c r="F111" s="732" t="s">
        <v>598</v>
      </c>
      <c r="G111" s="731" t="s">
        <v>599</v>
      </c>
      <c r="H111" s="731">
        <v>193746</v>
      </c>
      <c r="I111" s="731">
        <v>93746</v>
      </c>
      <c r="J111" s="731" t="s">
        <v>789</v>
      </c>
      <c r="K111" s="731" t="s">
        <v>790</v>
      </c>
      <c r="L111" s="734">
        <v>396.29652173913053</v>
      </c>
      <c r="M111" s="734">
        <v>92</v>
      </c>
      <c r="N111" s="735">
        <v>36459.280000000006</v>
      </c>
    </row>
    <row r="112" spans="1:14" ht="14.45" customHeight="1" x14ac:dyDescent="0.2">
      <c r="A112" s="729" t="s">
        <v>570</v>
      </c>
      <c r="B112" s="730" t="s">
        <v>571</v>
      </c>
      <c r="C112" s="731" t="s">
        <v>584</v>
      </c>
      <c r="D112" s="732" t="s">
        <v>585</v>
      </c>
      <c r="E112" s="733">
        <v>50113001</v>
      </c>
      <c r="F112" s="732" t="s">
        <v>598</v>
      </c>
      <c r="G112" s="731" t="s">
        <v>611</v>
      </c>
      <c r="H112" s="731">
        <v>100308</v>
      </c>
      <c r="I112" s="731">
        <v>100308</v>
      </c>
      <c r="J112" s="731" t="s">
        <v>791</v>
      </c>
      <c r="K112" s="731" t="s">
        <v>792</v>
      </c>
      <c r="L112" s="734">
        <v>39.731800000000007</v>
      </c>
      <c r="M112" s="734">
        <v>50</v>
      </c>
      <c r="N112" s="735">
        <v>1986.5900000000004</v>
      </c>
    </row>
    <row r="113" spans="1:14" ht="14.45" customHeight="1" x14ac:dyDescent="0.2">
      <c r="A113" s="729" t="s">
        <v>570</v>
      </c>
      <c r="B113" s="730" t="s">
        <v>571</v>
      </c>
      <c r="C113" s="731" t="s">
        <v>584</v>
      </c>
      <c r="D113" s="732" t="s">
        <v>585</v>
      </c>
      <c r="E113" s="733">
        <v>50113001</v>
      </c>
      <c r="F113" s="732" t="s">
        <v>598</v>
      </c>
      <c r="G113" s="731" t="s">
        <v>611</v>
      </c>
      <c r="H113" s="731">
        <v>100306</v>
      </c>
      <c r="I113" s="731">
        <v>100306</v>
      </c>
      <c r="J113" s="731" t="s">
        <v>793</v>
      </c>
      <c r="K113" s="731" t="s">
        <v>794</v>
      </c>
      <c r="L113" s="734">
        <v>59.513695652173915</v>
      </c>
      <c r="M113" s="734">
        <v>46</v>
      </c>
      <c r="N113" s="735">
        <v>2737.63</v>
      </c>
    </row>
    <row r="114" spans="1:14" ht="14.45" customHeight="1" x14ac:dyDescent="0.2">
      <c r="A114" s="729" t="s">
        <v>570</v>
      </c>
      <c r="B114" s="730" t="s">
        <v>571</v>
      </c>
      <c r="C114" s="731" t="s">
        <v>584</v>
      </c>
      <c r="D114" s="732" t="s">
        <v>585</v>
      </c>
      <c r="E114" s="733">
        <v>50113001</v>
      </c>
      <c r="F114" s="732" t="s">
        <v>598</v>
      </c>
      <c r="G114" s="731" t="s">
        <v>611</v>
      </c>
      <c r="H114" s="731">
        <v>846694</v>
      </c>
      <c r="I114" s="731">
        <v>100311</v>
      </c>
      <c r="J114" s="731" t="s">
        <v>793</v>
      </c>
      <c r="K114" s="731" t="s">
        <v>792</v>
      </c>
      <c r="L114" s="734">
        <v>60.214999999999996</v>
      </c>
      <c r="M114" s="734">
        <v>10</v>
      </c>
      <c r="N114" s="735">
        <v>602.15</v>
      </c>
    </row>
    <row r="115" spans="1:14" ht="14.45" customHeight="1" x14ac:dyDescent="0.2">
      <c r="A115" s="729" t="s">
        <v>570</v>
      </c>
      <c r="B115" s="730" t="s">
        <v>571</v>
      </c>
      <c r="C115" s="731" t="s">
        <v>584</v>
      </c>
      <c r="D115" s="732" t="s">
        <v>585</v>
      </c>
      <c r="E115" s="733">
        <v>50113001</v>
      </c>
      <c r="F115" s="732" t="s">
        <v>598</v>
      </c>
      <c r="G115" s="731" t="s">
        <v>599</v>
      </c>
      <c r="H115" s="731">
        <v>214355</v>
      </c>
      <c r="I115" s="731">
        <v>214355</v>
      </c>
      <c r="J115" s="731" t="s">
        <v>795</v>
      </c>
      <c r="K115" s="731" t="s">
        <v>796</v>
      </c>
      <c r="L115" s="734">
        <v>257.07</v>
      </c>
      <c r="M115" s="734">
        <v>6</v>
      </c>
      <c r="N115" s="735">
        <v>1542.4199999999998</v>
      </c>
    </row>
    <row r="116" spans="1:14" ht="14.45" customHeight="1" x14ac:dyDescent="0.2">
      <c r="A116" s="729" t="s">
        <v>570</v>
      </c>
      <c r="B116" s="730" t="s">
        <v>571</v>
      </c>
      <c r="C116" s="731" t="s">
        <v>584</v>
      </c>
      <c r="D116" s="732" t="s">
        <v>585</v>
      </c>
      <c r="E116" s="733">
        <v>50113001</v>
      </c>
      <c r="F116" s="732" t="s">
        <v>598</v>
      </c>
      <c r="G116" s="731" t="s">
        <v>599</v>
      </c>
      <c r="H116" s="731">
        <v>176205</v>
      </c>
      <c r="I116" s="731">
        <v>180825</v>
      </c>
      <c r="J116" s="731" t="s">
        <v>797</v>
      </c>
      <c r="K116" s="731" t="s">
        <v>798</v>
      </c>
      <c r="L116" s="734">
        <v>104.64000000000003</v>
      </c>
      <c r="M116" s="734">
        <v>1</v>
      </c>
      <c r="N116" s="735">
        <v>104.64000000000003</v>
      </c>
    </row>
    <row r="117" spans="1:14" ht="14.45" customHeight="1" x14ac:dyDescent="0.2">
      <c r="A117" s="729" t="s">
        <v>570</v>
      </c>
      <c r="B117" s="730" t="s">
        <v>571</v>
      </c>
      <c r="C117" s="731" t="s">
        <v>584</v>
      </c>
      <c r="D117" s="732" t="s">
        <v>585</v>
      </c>
      <c r="E117" s="733">
        <v>50113001</v>
      </c>
      <c r="F117" s="732" t="s">
        <v>598</v>
      </c>
      <c r="G117" s="731" t="s">
        <v>599</v>
      </c>
      <c r="H117" s="731">
        <v>216572</v>
      </c>
      <c r="I117" s="731">
        <v>216572</v>
      </c>
      <c r="J117" s="731" t="s">
        <v>799</v>
      </c>
      <c r="K117" s="731" t="s">
        <v>800</v>
      </c>
      <c r="L117" s="734">
        <v>36.345135135135138</v>
      </c>
      <c r="M117" s="734">
        <v>111</v>
      </c>
      <c r="N117" s="735">
        <v>4034.31</v>
      </c>
    </row>
    <row r="118" spans="1:14" ht="14.45" customHeight="1" x14ac:dyDescent="0.2">
      <c r="A118" s="729" t="s">
        <v>570</v>
      </c>
      <c r="B118" s="730" t="s">
        <v>571</v>
      </c>
      <c r="C118" s="731" t="s">
        <v>584</v>
      </c>
      <c r="D118" s="732" t="s">
        <v>585</v>
      </c>
      <c r="E118" s="733">
        <v>50113001</v>
      </c>
      <c r="F118" s="732" t="s">
        <v>598</v>
      </c>
      <c r="G118" s="731" t="s">
        <v>599</v>
      </c>
      <c r="H118" s="731">
        <v>100168</v>
      </c>
      <c r="I118" s="731">
        <v>168</v>
      </c>
      <c r="J118" s="731" t="s">
        <v>801</v>
      </c>
      <c r="K118" s="731" t="s">
        <v>802</v>
      </c>
      <c r="L118" s="734">
        <v>43.090000000000011</v>
      </c>
      <c r="M118" s="734">
        <v>1</v>
      </c>
      <c r="N118" s="735">
        <v>43.090000000000011</v>
      </c>
    </row>
    <row r="119" spans="1:14" ht="14.45" customHeight="1" x14ac:dyDescent="0.2">
      <c r="A119" s="729" t="s">
        <v>570</v>
      </c>
      <c r="B119" s="730" t="s">
        <v>571</v>
      </c>
      <c r="C119" s="731" t="s">
        <v>584</v>
      </c>
      <c r="D119" s="732" t="s">
        <v>585</v>
      </c>
      <c r="E119" s="733">
        <v>50113001</v>
      </c>
      <c r="F119" s="732" t="s">
        <v>598</v>
      </c>
      <c r="G119" s="731" t="s">
        <v>599</v>
      </c>
      <c r="H119" s="731">
        <v>223200</v>
      </c>
      <c r="I119" s="731">
        <v>223200</v>
      </c>
      <c r="J119" s="731" t="s">
        <v>803</v>
      </c>
      <c r="K119" s="731" t="s">
        <v>804</v>
      </c>
      <c r="L119" s="734">
        <v>123.17</v>
      </c>
      <c r="M119" s="734">
        <v>1</v>
      </c>
      <c r="N119" s="735">
        <v>123.17</v>
      </c>
    </row>
    <row r="120" spans="1:14" ht="14.45" customHeight="1" x14ac:dyDescent="0.2">
      <c r="A120" s="729" t="s">
        <v>570</v>
      </c>
      <c r="B120" s="730" t="s">
        <v>571</v>
      </c>
      <c r="C120" s="731" t="s">
        <v>584</v>
      </c>
      <c r="D120" s="732" t="s">
        <v>585</v>
      </c>
      <c r="E120" s="733">
        <v>50113001</v>
      </c>
      <c r="F120" s="732" t="s">
        <v>598</v>
      </c>
      <c r="G120" s="731" t="s">
        <v>599</v>
      </c>
      <c r="H120" s="731">
        <v>51366</v>
      </c>
      <c r="I120" s="731">
        <v>51366</v>
      </c>
      <c r="J120" s="731" t="s">
        <v>805</v>
      </c>
      <c r="K120" s="731" t="s">
        <v>806</v>
      </c>
      <c r="L120" s="734">
        <v>171.6</v>
      </c>
      <c r="M120" s="734">
        <v>97</v>
      </c>
      <c r="N120" s="735">
        <v>16645.2</v>
      </c>
    </row>
    <row r="121" spans="1:14" ht="14.45" customHeight="1" x14ac:dyDescent="0.2">
      <c r="A121" s="729" t="s">
        <v>570</v>
      </c>
      <c r="B121" s="730" t="s">
        <v>571</v>
      </c>
      <c r="C121" s="731" t="s">
        <v>584</v>
      </c>
      <c r="D121" s="732" t="s">
        <v>585</v>
      </c>
      <c r="E121" s="733">
        <v>50113001</v>
      </c>
      <c r="F121" s="732" t="s">
        <v>598</v>
      </c>
      <c r="G121" s="731" t="s">
        <v>599</v>
      </c>
      <c r="H121" s="731">
        <v>51383</v>
      </c>
      <c r="I121" s="731">
        <v>51383</v>
      </c>
      <c r="J121" s="731" t="s">
        <v>805</v>
      </c>
      <c r="K121" s="731" t="s">
        <v>807</v>
      </c>
      <c r="L121" s="734">
        <v>93.5</v>
      </c>
      <c r="M121" s="734">
        <v>17</v>
      </c>
      <c r="N121" s="735">
        <v>1589.5</v>
      </c>
    </row>
    <row r="122" spans="1:14" ht="14.45" customHeight="1" x14ac:dyDescent="0.2">
      <c r="A122" s="729" t="s">
        <v>570</v>
      </c>
      <c r="B122" s="730" t="s">
        <v>571</v>
      </c>
      <c r="C122" s="731" t="s">
        <v>584</v>
      </c>
      <c r="D122" s="732" t="s">
        <v>585</v>
      </c>
      <c r="E122" s="733">
        <v>50113001</v>
      </c>
      <c r="F122" s="732" t="s">
        <v>598</v>
      </c>
      <c r="G122" s="731" t="s">
        <v>599</v>
      </c>
      <c r="H122" s="731">
        <v>51367</v>
      </c>
      <c r="I122" s="731">
        <v>51367</v>
      </c>
      <c r="J122" s="731" t="s">
        <v>805</v>
      </c>
      <c r="K122" s="731" t="s">
        <v>808</v>
      </c>
      <c r="L122" s="734">
        <v>92.950000000000017</v>
      </c>
      <c r="M122" s="734">
        <v>89</v>
      </c>
      <c r="N122" s="735">
        <v>8272.5500000000011</v>
      </c>
    </row>
    <row r="123" spans="1:14" ht="14.45" customHeight="1" x14ac:dyDescent="0.2">
      <c r="A123" s="729" t="s">
        <v>570</v>
      </c>
      <c r="B123" s="730" t="s">
        <v>571</v>
      </c>
      <c r="C123" s="731" t="s">
        <v>584</v>
      </c>
      <c r="D123" s="732" t="s">
        <v>585</v>
      </c>
      <c r="E123" s="733">
        <v>50113001</v>
      </c>
      <c r="F123" s="732" t="s">
        <v>598</v>
      </c>
      <c r="G123" s="731" t="s">
        <v>599</v>
      </c>
      <c r="H123" s="731">
        <v>207899</v>
      </c>
      <c r="I123" s="731">
        <v>207899</v>
      </c>
      <c r="J123" s="731" t="s">
        <v>809</v>
      </c>
      <c r="K123" s="731" t="s">
        <v>810</v>
      </c>
      <c r="L123" s="734">
        <v>66.850000000000009</v>
      </c>
      <c r="M123" s="734">
        <v>1</v>
      </c>
      <c r="N123" s="735">
        <v>66.850000000000009</v>
      </c>
    </row>
    <row r="124" spans="1:14" ht="14.45" customHeight="1" x14ac:dyDescent="0.2">
      <c r="A124" s="729" t="s">
        <v>570</v>
      </c>
      <c r="B124" s="730" t="s">
        <v>571</v>
      </c>
      <c r="C124" s="731" t="s">
        <v>584</v>
      </c>
      <c r="D124" s="732" t="s">
        <v>585</v>
      </c>
      <c r="E124" s="733">
        <v>50113001</v>
      </c>
      <c r="F124" s="732" t="s">
        <v>598</v>
      </c>
      <c r="G124" s="731" t="s">
        <v>599</v>
      </c>
      <c r="H124" s="731">
        <v>207897</v>
      </c>
      <c r="I124" s="731">
        <v>207897</v>
      </c>
      <c r="J124" s="731" t="s">
        <v>809</v>
      </c>
      <c r="K124" s="731" t="s">
        <v>811</v>
      </c>
      <c r="L124" s="734">
        <v>45.519999999999996</v>
      </c>
      <c r="M124" s="734">
        <v>2</v>
      </c>
      <c r="N124" s="735">
        <v>91.039999999999992</v>
      </c>
    </row>
    <row r="125" spans="1:14" ht="14.45" customHeight="1" x14ac:dyDescent="0.2">
      <c r="A125" s="729" t="s">
        <v>570</v>
      </c>
      <c r="B125" s="730" t="s">
        <v>571</v>
      </c>
      <c r="C125" s="731" t="s">
        <v>584</v>
      </c>
      <c r="D125" s="732" t="s">
        <v>585</v>
      </c>
      <c r="E125" s="733">
        <v>50113001</v>
      </c>
      <c r="F125" s="732" t="s">
        <v>598</v>
      </c>
      <c r="G125" s="731" t="s">
        <v>599</v>
      </c>
      <c r="H125" s="731">
        <v>207898</v>
      </c>
      <c r="I125" s="731">
        <v>207898</v>
      </c>
      <c r="J125" s="731" t="s">
        <v>809</v>
      </c>
      <c r="K125" s="731" t="s">
        <v>812</v>
      </c>
      <c r="L125" s="734">
        <v>63.890000000000008</v>
      </c>
      <c r="M125" s="734">
        <v>4</v>
      </c>
      <c r="N125" s="735">
        <v>255.56000000000003</v>
      </c>
    </row>
    <row r="126" spans="1:14" ht="14.45" customHeight="1" x14ac:dyDescent="0.2">
      <c r="A126" s="729" t="s">
        <v>570</v>
      </c>
      <c r="B126" s="730" t="s">
        <v>571</v>
      </c>
      <c r="C126" s="731" t="s">
        <v>584</v>
      </c>
      <c r="D126" s="732" t="s">
        <v>585</v>
      </c>
      <c r="E126" s="733">
        <v>50113001</v>
      </c>
      <c r="F126" s="732" t="s">
        <v>598</v>
      </c>
      <c r="G126" s="731" t="s">
        <v>599</v>
      </c>
      <c r="H126" s="731">
        <v>229793</v>
      </c>
      <c r="I126" s="731">
        <v>229793</v>
      </c>
      <c r="J126" s="731" t="s">
        <v>813</v>
      </c>
      <c r="K126" s="731" t="s">
        <v>814</v>
      </c>
      <c r="L126" s="734">
        <v>126.4</v>
      </c>
      <c r="M126" s="734">
        <v>2</v>
      </c>
      <c r="N126" s="735">
        <v>252.8</v>
      </c>
    </row>
    <row r="127" spans="1:14" ht="14.45" customHeight="1" x14ac:dyDescent="0.2">
      <c r="A127" s="729" t="s">
        <v>570</v>
      </c>
      <c r="B127" s="730" t="s">
        <v>571</v>
      </c>
      <c r="C127" s="731" t="s">
        <v>584</v>
      </c>
      <c r="D127" s="732" t="s">
        <v>585</v>
      </c>
      <c r="E127" s="733">
        <v>50113001</v>
      </c>
      <c r="F127" s="732" t="s">
        <v>598</v>
      </c>
      <c r="G127" s="731" t="s">
        <v>599</v>
      </c>
      <c r="H127" s="731">
        <v>157607</v>
      </c>
      <c r="I127" s="731">
        <v>57607</v>
      </c>
      <c r="J127" s="731" t="s">
        <v>815</v>
      </c>
      <c r="K127" s="731" t="s">
        <v>816</v>
      </c>
      <c r="L127" s="734">
        <v>42.580000000000005</v>
      </c>
      <c r="M127" s="734">
        <v>3</v>
      </c>
      <c r="N127" s="735">
        <v>127.74000000000001</v>
      </c>
    </row>
    <row r="128" spans="1:14" ht="14.45" customHeight="1" x14ac:dyDescent="0.2">
      <c r="A128" s="729" t="s">
        <v>570</v>
      </c>
      <c r="B128" s="730" t="s">
        <v>571</v>
      </c>
      <c r="C128" s="731" t="s">
        <v>584</v>
      </c>
      <c r="D128" s="732" t="s">
        <v>585</v>
      </c>
      <c r="E128" s="733">
        <v>50113001</v>
      </c>
      <c r="F128" s="732" t="s">
        <v>598</v>
      </c>
      <c r="G128" s="731" t="s">
        <v>599</v>
      </c>
      <c r="H128" s="731">
        <v>208988</v>
      </c>
      <c r="I128" s="731">
        <v>208988</v>
      </c>
      <c r="J128" s="731" t="s">
        <v>817</v>
      </c>
      <c r="K128" s="731" t="s">
        <v>818</v>
      </c>
      <c r="L128" s="734">
        <v>555.16999999999996</v>
      </c>
      <c r="M128" s="734">
        <v>6</v>
      </c>
      <c r="N128" s="735">
        <v>3331.0199999999995</v>
      </c>
    </row>
    <row r="129" spans="1:14" ht="14.45" customHeight="1" x14ac:dyDescent="0.2">
      <c r="A129" s="729" t="s">
        <v>570</v>
      </c>
      <c r="B129" s="730" t="s">
        <v>571</v>
      </c>
      <c r="C129" s="731" t="s">
        <v>584</v>
      </c>
      <c r="D129" s="732" t="s">
        <v>585</v>
      </c>
      <c r="E129" s="733">
        <v>50113001</v>
      </c>
      <c r="F129" s="732" t="s">
        <v>598</v>
      </c>
      <c r="G129" s="731" t="s">
        <v>599</v>
      </c>
      <c r="H129" s="731">
        <v>208990</v>
      </c>
      <c r="I129" s="731">
        <v>208990</v>
      </c>
      <c r="J129" s="731" t="s">
        <v>819</v>
      </c>
      <c r="K129" s="731" t="s">
        <v>818</v>
      </c>
      <c r="L129" s="734">
        <v>668.47000619343737</v>
      </c>
      <c r="M129" s="734">
        <v>15</v>
      </c>
      <c r="N129" s="735">
        <v>10027.05009290156</v>
      </c>
    </row>
    <row r="130" spans="1:14" ht="14.45" customHeight="1" x14ac:dyDescent="0.2">
      <c r="A130" s="729" t="s">
        <v>570</v>
      </c>
      <c r="B130" s="730" t="s">
        <v>571</v>
      </c>
      <c r="C130" s="731" t="s">
        <v>584</v>
      </c>
      <c r="D130" s="732" t="s">
        <v>585</v>
      </c>
      <c r="E130" s="733">
        <v>50113001</v>
      </c>
      <c r="F130" s="732" t="s">
        <v>598</v>
      </c>
      <c r="G130" s="731" t="s">
        <v>599</v>
      </c>
      <c r="H130" s="731">
        <v>233899</v>
      </c>
      <c r="I130" s="731">
        <v>233899</v>
      </c>
      <c r="J130" s="731" t="s">
        <v>820</v>
      </c>
      <c r="K130" s="731" t="s">
        <v>821</v>
      </c>
      <c r="L130" s="734">
        <v>139.1</v>
      </c>
      <c r="M130" s="734">
        <v>4</v>
      </c>
      <c r="N130" s="735">
        <v>556.4</v>
      </c>
    </row>
    <row r="131" spans="1:14" ht="14.45" customHeight="1" x14ac:dyDescent="0.2">
      <c r="A131" s="729" t="s">
        <v>570</v>
      </c>
      <c r="B131" s="730" t="s">
        <v>571</v>
      </c>
      <c r="C131" s="731" t="s">
        <v>584</v>
      </c>
      <c r="D131" s="732" t="s">
        <v>585</v>
      </c>
      <c r="E131" s="733">
        <v>50113001</v>
      </c>
      <c r="F131" s="732" t="s">
        <v>598</v>
      </c>
      <c r="G131" s="731" t="s">
        <v>599</v>
      </c>
      <c r="H131" s="731">
        <v>196696</v>
      </c>
      <c r="I131" s="731">
        <v>96696</v>
      </c>
      <c r="J131" s="731" t="s">
        <v>822</v>
      </c>
      <c r="K131" s="731" t="s">
        <v>823</v>
      </c>
      <c r="L131" s="734">
        <v>47.740000000000009</v>
      </c>
      <c r="M131" s="734">
        <v>1</v>
      </c>
      <c r="N131" s="735">
        <v>47.740000000000009</v>
      </c>
    </row>
    <row r="132" spans="1:14" ht="14.45" customHeight="1" x14ac:dyDescent="0.2">
      <c r="A132" s="729" t="s">
        <v>570</v>
      </c>
      <c r="B132" s="730" t="s">
        <v>571</v>
      </c>
      <c r="C132" s="731" t="s">
        <v>584</v>
      </c>
      <c r="D132" s="732" t="s">
        <v>585</v>
      </c>
      <c r="E132" s="733">
        <v>50113001</v>
      </c>
      <c r="F132" s="732" t="s">
        <v>598</v>
      </c>
      <c r="G132" s="731" t="s">
        <v>599</v>
      </c>
      <c r="H132" s="731">
        <v>988133</v>
      </c>
      <c r="I132" s="731">
        <v>191880</v>
      </c>
      <c r="J132" s="731" t="s">
        <v>824</v>
      </c>
      <c r="K132" s="731" t="s">
        <v>825</v>
      </c>
      <c r="L132" s="734">
        <v>158.54</v>
      </c>
      <c r="M132" s="734">
        <v>1</v>
      </c>
      <c r="N132" s="735">
        <v>158.54</v>
      </c>
    </row>
    <row r="133" spans="1:14" ht="14.45" customHeight="1" x14ac:dyDescent="0.2">
      <c r="A133" s="729" t="s">
        <v>570</v>
      </c>
      <c r="B133" s="730" t="s">
        <v>571</v>
      </c>
      <c r="C133" s="731" t="s">
        <v>584</v>
      </c>
      <c r="D133" s="732" t="s">
        <v>585</v>
      </c>
      <c r="E133" s="733">
        <v>50113001</v>
      </c>
      <c r="F133" s="732" t="s">
        <v>598</v>
      </c>
      <c r="G133" s="731" t="s">
        <v>599</v>
      </c>
      <c r="H133" s="731">
        <v>193724</v>
      </c>
      <c r="I133" s="731">
        <v>93724</v>
      </c>
      <c r="J133" s="731" t="s">
        <v>826</v>
      </c>
      <c r="K133" s="731" t="s">
        <v>827</v>
      </c>
      <c r="L133" s="734">
        <v>68.239999999999995</v>
      </c>
      <c r="M133" s="734">
        <v>9</v>
      </c>
      <c r="N133" s="735">
        <v>614.16</v>
      </c>
    </row>
    <row r="134" spans="1:14" ht="14.45" customHeight="1" x14ac:dyDescent="0.2">
      <c r="A134" s="729" t="s">
        <v>570</v>
      </c>
      <c r="B134" s="730" t="s">
        <v>571</v>
      </c>
      <c r="C134" s="731" t="s">
        <v>584</v>
      </c>
      <c r="D134" s="732" t="s">
        <v>585</v>
      </c>
      <c r="E134" s="733">
        <v>50113001</v>
      </c>
      <c r="F134" s="732" t="s">
        <v>598</v>
      </c>
      <c r="G134" s="731" t="s">
        <v>599</v>
      </c>
      <c r="H134" s="731">
        <v>208466</v>
      </c>
      <c r="I134" s="731">
        <v>208466</v>
      </c>
      <c r="J134" s="731" t="s">
        <v>828</v>
      </c>
      <c r="K134" s="731" t="s">
        <v>829</v>
      </c>
      <c r="L134" s="734">
        <v>792.77</v>
      </c>
      <c r="M134" s="734">
        <v>1</v>
      </c>
      <c r="N134" s="735">
        <v>792.77</v>
      </c>
    </row>
    <row r="135" spans="1:14" ht="14.45" customHeight="1" x14ac:dyDescent="0.2">
      <c r="A135" s="729" t="s">
        <v>570</v>
      </c>
      <c r="B135" s="730" t="s">
        <v>571</v>
      </c>
      <c r="C135" s="731" t="s">
        <v>584</v>
      </c>
      <c r="D135" s="732" t="s">
        <v>585</v>
      </c>
      <c r="E135" s="733">
        <v>50113001</v>
      </c>
      <c r="F135" s="732" t="s">
        <v>598</v>
      </c>
      <c r="G135" s="731" t="s">
        <v>599</v>
      </c>
      <c r="H135" s="731">
        <v>208465</v>
      </c>
      <c r="I135" s="731">
        <v>208465</v>
      </c>
      <c r="J135" s="731" t="s">
        <v>830</v>
      </c>
      <c r="K135" s="731" t="s">
        <v>831</v>
      </c>
      <c r="L135" s="734">
        <v>2234.6495718861775</v>
      </c>
      <c r="M135" s="734">
        <v>8</v>
      </c>
      <c r="N135" s="735">
        <v>17877.19657508942</v>
      </c>
    </row>
    <row r="136" spans="1:14" ht="14.45" customHeight="1" x14ac:dyDescent="0.2">
      <c r="A136" s="729" t="s">
        <v>570</v>
      </c>
      <c r="B136" s="730" t="s">
        <v>571</v>
      </c>
      <c r="C136" s="731" t="s">
        <v>584</v>
      </c>
      <c r="D136" s="732" t="s">
        <v>585</v>
      </c>
      <c r="E136" s="733">
        <v>50113001</v>
      </c>
      <c r="F136" s="732" t="s">
        <v>598</v>
      </c>
      <c r="G136" s="731" t="s">
        <v>599</v>
      </c>
      <c r="H136" s="731">
        <v>901176</v>
      </c>
      <c r="I136" s="731">
        <v>1000</v>
      </c>
      <c r="J136" s="731" t="s">
        <v>832</v>
      </c>
      <c r="K136" s="731" t="s">
        <v>833</v>
      </c>
      <c r="L136" s="734">
        <v>75.90762732367071</v>
      </c>
      <c r="M136" s="734">
        <v>1</v>
      </c>
      <c r="N136" s="735">
        <v>75.90762732367071</v>
      </c>
    </row>
    <row r="137" spans="1:14" ht="14.45" customHeight="1" x14ac:dyDescent="0.2">
      <c r="A137" s="729" t="s">
        <v>570</v>
      </c>
      <c r="B137" s="730" t="s">
        <v>571</v>
      </c>
      <c r="C137" s="731" t="s">
        <v>584</v>
      </c>
      <c r="D137" s="732" t="s">
        <v>585</v>
      </c>
      <c r="E137" s="733">
        <v>50113001</v>
      </c>
      <c r="F137" s="732" t="s">
        <v>598</v>
      </c>
      <c r="G137" s="731" t="s">
        <v>599</v>
      </c>
      <c r="H137" s="731">
        <v>134822</v>
      </c>
      <c r="I137" s="731">
        <v>134822</v>
      </c>
      <c r="J137" s="731" t="s">
        <v>834</v>
      </c>
      <c r="K137" s="731" t="s">
        <v>835</v>
      </c>
      <c r="L137" s="734">
        <v>207.5625</v>
      </c>
      <c r="M137" s="734">
        <v>16</v>
      </c>
      <c r="N137" s="735">
        <v>3321</v>
      </c>
    </row>
    <row r="138" spans="1:14" ht="14.45" customHeight="1" x14ac:dyDescent="0.2">
      <c r="A138" s="729" t="s">
        <v>570</v>
      </c>
      <c r="B138" s="730" t="s">
        <v>571</v>
      </c>
      <c r="C138" s="731" t="s">
        <v>584</v>
      </c>
      <c r="D138" s="732" t="s">
        <v>585</v>
      </c>
      <c r="E138" s="733">
        <v>50113001</v>
      </c>
      <c r="F138" s="732" t="s">
        <v>598</v>
      </c>
      <c r="G138" s="731" t="s">
        <v>599</v>
      </c>
      <c r="H138" s="731">
        <v>134821</v>
      </c>
      <c r="I138" s="731">
        <v>134821</v>
      </c>
      <c r="J138" s="731" t="s">
        <v>836</v>
      </c>
      <c r="K138" s="731" t="s">
        <v>837</v>
      </c>
      <c r="L138" s="734">
        <v>375.43</v>
      </c>
      <c r="M138" s="734">
        <v>1</v>
      </c>
      <c r="N138" s="735">
        <v>375.43</v>
      </c>
    </row>
    <row r="139" spans="1:14" ht="14.45" customHeight="1" x14ac:dyDescent="0.2">
      <c r="A139" s="729" t="s">
        <v>570</v>
      </c>
      <c r="B139" s="730" t="s">
        <v>571</v>
      </c>
      <c r="C139" s="731" t="s">
        <v>584</v>
      </c>
      <c r="D139" s="732" t="s">
        <v>585</v>
      </c>
      <c r="E139" s="733">
        <v>50113001</v>
      </c>
      <c r="F139" s="732" t="s">
        <v>598</v>
      </c>
      <c r="G139" s="731" t="s">
        <v>599</v>
      </c>
      <c r="H139" s="731">
        <v>134824</v>
      </c>
      <c r="I139" s="731">
        <v>134824</v>
      </c>
      <c r="J139" s="731" t="s">
        <v>838</v>
      </c>
      <c r="K139" s="731" t="s">
        <v>839</v>
      </c>
      <c r="L139" s="734">
        <v>326.47090000000003</v>
      </c>
      <c r="M139" s="734">
        <v>10</v>
      </c>
      <c r="N139" s="735">
        <v>3264.7090000000003</v>
      </c>
    </row>
    <row r="140" spans="1:14" ht="14.45" customHeight="1" x14ac:dyDescent="0.2">
      <c r="A140" s="729" t="s">
        <v>570</v>
      </c>
      <c r="B140" s="730" t="s">
        <v>571</v>
      </c>
      <c r="C140" s="731" t="s">
        <v>584</v>
      </c>
      <c r="D140" s="732" t="s">
        <v>585</v>
      </c>
      <c r="E140" s="733">
        <v>50113001</v>
      </c>
      <c r="F140" s="732" t="s">
        <v>598</v>
      </c>
      <c r="G140" s="731" t="s">
        <v>599</v>
      </c>
      <c r="H140" s="731">
        <v>117189</v>
      </c>
      <c r="I140" s="731">
        <v>17189</v>
      </c>
      <c r="J140" s="731" t="s">
        <v>840</v>
      </c>
      <c r="K140" s="731" t="s">
        <v>841</v>
      </c>
      <c r="L140" s="734">
        <v>55.79999999999999</v>
      </c>
      <c r="M140" s="734">
        <v>3</v>
      </c>
      <c r="N140" s="735">
        <v>167.39999999999998</v>
      </c>
    </row>
    <row r="141" spans="1:14" ht="14.45" customHeight="1" x14ac:dyDescent="0.2">
      <c r="A141" s="729" t="s">
        <v>570</v>
      </c>
      <c r="B141" s="730" t="s">
        <v>571</v>
      </c>
      <c r="C141" s="731" t="s">
        <v>584</v>
      </c>
      <c r="D141" s="732" t="s">
        <v>585</v>
      </c>
      <c r="E141" s="733">
        <v>50113001</v>
      </c>
      <c r="F141" s="732" t="s">
        <v>598</v>
      </c>
      <c r="G141" s="731" t="s">
        <v>599</v>
      </c>
      <c r="H141" s="731">
        <v>102486</v>
      </c>
      <c r="I141" s="731">
        <v>2486</v>
      </c>
      <c r="J141" s="731" t="s">
        <v>842</v>
      </c>
      <c r="K141" s="731" t="s">
        <v>843</v>
      </c>
      <c r="L141" s="734">
        <v>122.435</v>
      </c>
      <c r="M141" s="734">
        <v>4</v>
      </c>
      <c r="N141" s="735">
        <v>489.74</v>
      </c>
    </row>
    <row r="142" spans="1:14" ht="14.45" customHeight="1" x14ac:dyDescent="0.2">
      <c r="A142" s="729" t="s">
        <v>570</v>
      </c>
      <c r="B142" s="730" t="s">
        <v>571</v>
      </c>
      <c r="C142" s="731" t="s">
        <v>584</v>
      </c>
      <c r="D142" s="732" t="s">
        <v>585</v>
      </c>
      <c r="E142" s="733">
        <v>50113001</v>
      </c>
      <c r="F142" s="732" t="s">
        <v>598</v>
      </c>
      <c r="G142" s="731" t="s">
        <v>599</v>
      </c>
      <c r="H142" s="731">
        <v>230426</v>
      </c>
      <c r="I142" s="731">
        <v>230426</v>
      </c>
      <c r="J142" s="731" t="s">
        <v>844</v>
      </c>
      <c r="K142" s="731" t="s">
        <v>845</v>
      </c>
      <c r="L142" s="734">
        <v>78.138000000000005</v>
      </c>
      <c r="M142" s="734">
        <v>5</v>
      </c>
      <c r="N142" s="735">
        <v>390.69000000000005</v>
      </c>
    </row>
    <row r="143" spans="1:14" ht="14.45" customHeight="1" x14ac:dyDescent="0.2">
      <c r="A143" s="729" t="s">
        <v>570</v>
      </c>
      <c r="B143" s="730" t="s">
        <v>571</v>
      </c>
      <c r="C143" s="731" t="s">
        <v>584</v>
      </c>
      <c r="D143" s="732" t="s">
        <v>585</v>
      </c>
      <c r="E143" s="733">
        <v>50113001</v>
      </c>
      <c r="F143" s="732" t="s">
        <v>598</v>
      </c>
      <c r="G143" s="731" t="s">
        <v>611</v>
      </c>
      <c r="H143" s="731">
        <v>169623</v>
      </c>
      <c r="I143" s="731">
        <v>169623</v>
      </c>
      <c r="J143" s="731" t="s">
        <v>846</v>
      </c>
      <c r="K143" s="731" t="s">
        <v>847</v>
      </c>
      <c r="L143" s="734">
        <v>32.979999999999997</v>
      </c>
      <c r="M143" s="734">
        <v>1</v>
      </c>
      <c r="N143" s="735">
        <v>32.979999999999997</v>
      </c>
    </row>
    <row r="144" spans="1:14" ht="14.45" customHeight="1" x14ac:dyDescent="0.2">
      <c r="A144" s="729" t="s">
        <v>570</v>
      </c>
      <c r="B144" s="730" t="s">
        <v>571</v>
      </c>
      <c r="C144" s="731" t="s">
        <v>584</v>
      </c>
      <c r="D144" s="732" t="s">
        <v>585</v>
      </c>
      <c r="E144" s="733">
        <v>50113001</v>
      </c>
      <c r="F144" s="732" t="s">
        <v>598</v>
      </c>
      <c r="G144" s="731" t="s">
        <v>611</v>
      </c>
      <c r="H144" s="731">
        <v>169654</v>
      </c>
      <c r="I144" s="731">
        <v>169654</v>
      </c>
      <c r="J144" s="731" t="s">
        <v>848</v>
      </c>
      <c r="K144" s="731" t="s">
        <v>608</v>
      </c>
      <c r="L144" s="734">
        <v>50.53</v>
      </c>
      <c r="M144" s="734">
        <v>1</v>
      </c>
      <c r="N144" s="735">
        <v>50.53</v>
      </c>
    </row>
    <row r="145" spans="1:14" ht="14.45" customHeight="1" x14ac:dyDescent="0.2">
      <c r="A145" s="729" t="s">
        <v>570</v>
      </c>
      <c r="B145" s="730" t="s">
        <v>571</v>
      </c>
      <c r="C145" s="731" t="s">
        <v>584</v>
      </c>
      <c r="D145" s="732" t="s">
        <v>585</v>
      </c>
      <c r="E145" s="733">
        <v>50113001</v>
      </c>
      <c r="F145" s="732" t="s">
        <v>598</v>
      </c>
      <c r="G145" s="731" t="s">
        <v>611</v>
      </c>
      <c r="H145" s="731">
        <v>166759</v>
      </c>
      <c r="I145" s="731">
        <v>166759</v>
      </c>
      <c r="J145" s="731" t="s">
        <v>849</v>
      </c>
      <c r="K145" s="731" t="s">
        <v>850</v>
      </c>
      <c r="L145" s="734">
        <v>123.17000000000003</v>
      </c>
      <c r="M145" s="734">
        <v>1</v>
      </c>
      <c r="N145" s="735">
        <v>123.17000000000003</v>
      </c>
    </row>
    <row r="146" spans="1:14" ht="14.45" customHeight="1" x14ac:dyDescent="0.2">
      <c r="A146" s="729" t="s">
        <v>570</v>
      </c>
      <c r="B146" s="730" t="s">
        <v>571</v>
      </c>
      <c r="C146" s="731" t="s">
        <v>584</v>
      </c>
      <c r="D146" s="732" t="s">
        <v>585</v>
      </c>
      <c r="E146" s="733">
        <v>50113001</v>
      </c>
      <c r="F146" s="732" t="s">
        <v>598</v>
      </c>
      <c r="G146" s="731" t="s">
        <v>611</v>
      </c>
      <c r="H146" s="731">
        <v>237595</v>
      </c>
      <c r="I146" s="731">
        <v>237595</v>
      </c>
      <c r="J146" s="731" t="s">
        <v>849</v>
      </c>
      <c r="K146" s="731" t="s">
        <v>850</v>
      </c>
      <c r="L146" s="734">
        <v>123.17000000000002</v>
      </c>
      <c r="M146" s="734">
        <v>2</v>
      </c>
      <c r="N146" s="735">
        <v>246.34000000000003</v>
      </c>
    </row>
    <row r="147" spans="1:14" ht="14.45" customHeight="1" x14ac:dyDescent="0.2">
      <c r="A147" s="729" t="s">
        <v>570</v>
      </c>
      <c r="B147" s="730" t="s">
        <v>571</v>
      </c>
      <c r="C147" s="731" t="s">
        <v>584</v>
      </c>
      <c r="D147" s="732" t="s">
        <v>585</v>
      </c>
      <c r="E147" s="733">
        <v>50113001</v>
      </c>
      <c r="F147" s="732" t="s">
        <v>598</v>
      </c>
      <c r="G147" s="731" t="s">
        <v>599</v>
      </c>
      <c r="H147" s="731">
        <v>900881</v>
      </c>
      <c r="I147" s="731">
        <v>0</v>
      </c>
      <c r="J147" s="731" t="s">
        <v>851</v>
      </c>
      <c r="K147" s="731" t="s">
        <v>329</v>
      </c>
      <c r="L147" s="734">
        <v>156.0052520256007</v>
      </c>
      <c r="M147" s="734">
        <v>1</v>
      </c>
      <c r="N147" s="735">
        <v>156.0052520256007</v>
      </c>
    </row>
    <row r="148" spans="1:14" ht="14.45" customHeight="1" x14ac:dyDescent="0.2">
      <c r="A148" s="729" t="s">
        <v>570</v>
      </c>
      <c r="B148" s="730" t="s">
        <v>571</v>
      </c>
      <c r="C148" s="731" t="s">
        <v>584</v>
      </c>
      <c r="D148" s="732" t="s">
        <v>585</v>
      </c>
      <c r="E148" s="733">
        <v>50113001</v>
      </c>
      <c r="F148" s="732" t="s">
        <v>598</v>
      </c>
      <c r="G148" s="731" t="s">
        <v>599</v>
      </c>
      <c r="H148" s="731">
        <v>500326</v>
      </c>
      <c r="I148" s="731">
        <v>1000</v>
      </c>
      <c r="J148" s="731" t="s">
        <v>852</v>
      </c>
      <c r="K148" s="731" t="s">
        <v>329</v>
      </c>
      <c r="L148" s="734">
        <v>169.67947590303794</v>
      </c>
      <c r="M148" s="734">
        <v>2</v>
      </c>
      <c r="N148" s="735">
        <v>339.35895180607588</v>
      </c>
    </row>
    <row r="149" spans="1:14" ht="14.45" customHeight="1" x14ac:dyDescent="0.2">
      <c r="A149" s="729" t="s">
        <v>570</v>
      </c>
      <c r="B149" s="730" t="s">
        <v>571</v>
      </c>
      <c r="C149" s="731" t="s">
        <v>584</v>
      </c>
      <c r="D149" s="732" t="s">
        <v>585</v>
      </c>
      <c r="E149" s="733">
        <v>50113001</v>
      </c>
      <c r="F149" s="732" t="s">
        <v>598</v>
      </c>
      <c r="G149" s="731" t="s">
        <v>599</v>
      </c>
      <c r="H149" s="731">
        <v>920270</v>
      </c>
      <c r="I149" s="731">
        <v>0</v>
      </c>
      <c r="J149" s="731" t="s">
        <v>853</v>
      </c>
      <c r="K149" s="731" t="s">
        <v>329</v>
      </c>
      <c r="L149" s="734">
        <v>289.40931391683637</v>
      </c>
      <c r="M149" s="734">
        <v>9</v>
      </c>
      <c r="N149" s="735">
        <v>2604.6838252515272</v>
      </c>
    </row>
    <row r="150" spans="1:14" ht="14.45" customHeight="1" x14ac:dyDescent="0.2">
      <c r="A150" s="729" t="s">
        <v>570</v>
      </c>
      <c r="B150" s="730" t="s">
        <v>571</v>
      </c>
      <c r="C150" s="731" t="s">
        <v>584</v>
      </c>
      <c r="D150" s="732" t="s">
        <v>585</v>
      </c>
      <c r="E150" s="733">
        <v>50113001</v>
      </c>
      <c r="F150" s="732" t="s">
        <v>598</v>
      </c>
      <c r="G150" s="731" t="s">
        <v>599</v>
      </c>
      <c r="H150" s="731">
        <v>900321</v>
      </c>
      <c r="I150" s="731">
        <v>0</v>
      </c>
      <c r="J150" s="731" t="s">
        <v>854</v>
      </c>
      <c r="K150" s="731" t="s">
        <v>329</v>
      </c>
      <c r="L150" s="734">
        <v>132.1932145694858</v>
      </c>
      <c r="M150" s="734">
        <v>1</v>
      </c>
      <c r="N150" s="735">
        <v>132.1932145694858</v>
      </c>
    </row>
    <row r="151" spans="1:14" ht="14.45" customHeight="1" x14ac:dyDescent="0.2">
      <c r="A151" s="729" t="s">
        <v>570</v>
      </c>
      <c r="B151" s="730" t="s">
        <v>571</v>
      </c>
      <c r="C151" s="731" t="s">
        <v>584</v>
      </c>
      <c r="D151" s="732" t="s">
        <v>585</v>
      </c>
      <c r="E151" s="733">
        <v>50113001</v>
      </c>
      <c r="F151" s="732" t="s">
        <v>598</v>
      </c>
      <c r="G151" s="731" t="s">
        <v>599</v>
      </c>
      <c r="H151" s="731">
        <v>921048</v>
      </c>
      <c r="I151" s="731">
        <v>0</v>
      </c>
      <c r="J151" s="731" t="s">
        <v>855</v>
      </c>
      <c r="K151" s="731" t="s">
        <v>329</v>
      </c>
      <c r="L151" s="734">
        <v>89.1639943945206</v>
      </c>
      <c r="M151" s="734">
        <v>3</v>
      </c>
      <c r="N151" s="735">
        <v>267.49198318356179</v>
      </c>
    </row>
    <row r="152" spans="1:14" ht="14.45" customHeight="1" x14ac:dyDescent="0.2">
      <c r="A152" s="729" t="s">
        <v>570</v>
      </c>
      <c r="B152" s="730" t="s">
        <v>571</v>
      </c>
      <c r="C152" s="731" t="s">
        <v>584</v>
      </c>
      <c r="D152" s="732" t="s">
        <v>585</v>
      </c>
      <c r="E152" s="733">
        <v>50113001</v>
      </c>
      <c r="F152" s="732" t="s">
        <v>598</v>
      </c>
      <c r="G152" s="731" t="s">
        <v>599</v>
      </c>
      <c r="H152" s="731">
        <v>498367</v>
      </c>
      <c r="I152" s="731">
        <v>0</v>
      </c>
      <c r="J152" s="731" t="s">
        <v>856</v>
      </c>
      <c r="K152" s="731" t="s">
        <v>329</v>
      </c>
      <c r="L152" s="734">
        <v>142.79466521781481</v>
      </c>
      <c r="M152" s="734">
        <v>3</v>
      </c>
      <c r="N152" s="735">
        <v>428.38399565344446</v>
      </c>
    </row>
    <row r="153" spans="1:14" ht="14.45" customHeight="1" x14ac:dyDescent="0.2">
      <c r="A153" s="729" t="s">
        <v>570</v>
      </c>
      <c r="B153" s="730" t="s">
        <v>571</v>
      </c>
      <c r="C153" s="731" t="s">
        <v>584</v>
      </c>
      <c r="D153" s="732" t="s">
        <v>585</v>
      </c>
      <c r="E153" s="733">
        <v>50113001</v>
      </c>
      <c r="F153" s="732" t="s">
        <v>598</v>
      </c>
      <c r="G153" s="731" t="s">
        <v>599</v>
      </c>
      <c r="H153" s="731">
        <v>921403</v>
      </c>
      <c r="I153" s="731">
        <v>0</v>
      </c>
      <c r="J153" s="731" t="s">
        <v>857</v>
      </c>
      <c r="K153" s="731" t="s">
        <v>329</v>
      </c>
      <c r="L153" s="734">
        <v>54.230359375299756</v>
      </c>
      <c r="M153" s="734">
        <v>4</v>
      </c>
      <c r="N153" s="735">
        <v>216.92143750119902</v>
      </c>
    </row>
    <row r="154" spans="1:14" ht="14.45" customHeight="1" x14ac:dyDescent="0.2">
      <c r="A154" s="729" t="s">
        <v>570</v>
      </c>
      <c r="B154" s="730" t="s">
        <v>571</v>
      </c>
      <c r="C154" s="731" t="s">
        <v>584</v>
      </c>
      <c r="D154" s="732" t="s">
        <v>585</v>
      </c>
      <c r="E154" s="733">
        <v>50113001</v>
      </c>
      <c r="F154" s="732" t="s">
        <v>598</v>
      </c>
      <c r="G154" s="731" t="s">
        <v>599</v>
      </c>
      <c r="H154" s="731">
        <v>235808</v>
      </c>
      <c r="I154" s="731">
        <v>235808</v>
      </c>
      <c r="J154" s="731" t="s">
        <v>858</v>
      </c>
      <c r="K154" s="731" t="s">
        <v>859</v>
      </c>
      <c r="L154" s="734">
        <v>86.66</v>
      </c>
      <c r="M154" s="734">
        <v>5</v>
      </c>
      <c r="N154" s="735">
        <v>433.29999999999995</v>
      </c>
    </row>
    <row r="155" spans="1:14" ht="14.45" customHeight="1" x14ac:dyDescent="0.2">
      <c r="A155" s="729" t="s">
        <v>570</v>
      </c>
      <c r="B155" s="730" t="s">
        <v>571</v>
      </c>
      <c r="C155" s="731" t="s">
        <v>584</v>
      </c>
      <c r="D155" s="732" t="s">
        <v>585</v>
      </c>
      <c r="E155" s="733">
        <v>50113001</v>
      </c>
      <c r="F155" s="732" t="s">
        <v>598</v>
      </c>
      <c r="G155" s="731" t="s">
        <v>599</v>
      </c>
      <c r="H155" s="731">
        <v>840220</v>
      </c>
      <c r="I155" s="731">
        <v>0</v>
      </c>
      <c r="J155" s="731" t="s">
        <v>860</v>
      </c>
      <c r="K155" s="731" t="s">
        <v>329</v>
      </c>
      <c r="L155" s="734">
        <v>214.29</v>
      </c>
      <c r="M155" s="734">
        <v>3</v>
      </c>
      <c r="N155" s="735">
        <v>642.87</v>
      </c>
    </row>
    <row r="156" spans="1:14" ht="14.45" customHeight="1" x14ac:dyDescent="0.2">
      <c r="A156" s="729" t="s">
        <v>570</v>
      </c>
      <c r="B156" s="730" t="s">
        <v>571</v>
      </c>
      <c r="C156" s="731" t="s">
        <v>584</v>
      </c>
      <c r="D156" s="732" t="s">
        <v>585</v>
      </c>
      <c r="E156" s="733">
        <v>50113001</v>
      </c>
      <c r="F156" s="732" t="s">
        <v>598</v>
      </c>
      <c r="G156" s="731" t="s">
        <v>599</v>
      </c>
      <c r="H156" s="731">
        <v>119571</v>
      </c>
      <c r="I156" s="731">
        <v>19571</v>
      </c>
      <c r="J156" s="731" t="s">
        <v>861</v>
      </c>
      <c r="K156" s="731" t="s">
        <v>862</v>
      </c>
      <c r="L156" s="734">
        <v>246.69999999999996</v>
      </c>
      <c r="M156" s="734">
        <v>1</v>
      </c>
      <c r="N156" s="735">
        <v>246.69999999999996</v>
      </c>
    </row>
    <row r="157" spans="1:14" ht="14.45" customHeight="1" x14ac:dyDescent="0.2">
      <c r="A157" s="729" t="s">
        <v>570</v>
      </c>
      <c r="B157" s="730" t="s">
        <v>571</v>
      </c>
      <c r="C157" s="731" t="s">
        <v>584</v>
      </c>
      <c r="D157" s="732" t="s">
        <v>585</v>
      </c>
      <c r="E157" s="733">
        <v>50113001</v>
      </c>
      <c r="F157" s="732" t="s">
        <v>598</v>
      </c>
      <c r="G157" s="731" t="s">
        <v>611</v>
      </c>
      <c r="H157" s="731">
        <v>844410</v>
      </c>
      <c r="I157" s="731">
        <v>106344</v>
      </c>
      <c r="J157" s="731" t="s">
        <v>863</v>
      </c>
      <c r="K157" s="731" t="s">
        <v>864</v>
      </c>
      <c r="L157" s="734">
        <v>72.3</v>
      </c>
      <c r="M157" s="734">
        <v>2</v>
      </c>
      <c r="N157" s="735">
        <v>144.6</v>
      </c>
    </row>
    <row r="158" spans="1:14" ht="14.45" customHeight="1" x14ac:dyDescent="0.2">
      <c r="A158" s="729" t="s">
        <v>570</v>
      </c>
      <c r="B158" s="730" t="s">
        <v>571</v>
      </c>
      <c r="C158" s="731" t="s">
        <v>584</v>
      </c>
      <c r="D158" s="732" t="s">
        <v>585</v>
      </c>
      <c r="E158" s="733">
        <v>50113001</v>
      </c>
      <c r="F158" s="732" t="s">
        <v>598</v>
      </c>
      <c r="G158" s="731" t="s">
        <v>611</v>
      </c>
      <c r="H158" s="731">
        <v>187427</v>
      </c>
      <c r="I158" s="731">
        <v>187427</v>
      </c>
      <c r="J158" s="731" t="s">
        <v>865</v>
      </c>
      <c r="K158" s="731" t="s">
        <v>866</v>
      </c>
      <c r="L158" s="734">
        <v>62.59</v>
      </c>
      <c r="M158" s="734">
        <v>1</v>
      </c>
      <c r="N158" s="735">
        <v>62.59</v>
      </c>
    </row>
    <row r="159" spans="1:14" ht="14.45" customHeight="1" x14ac:dyDescent="0.2">
      <c r="A159" s="729" t="s">
        <v>570</v>
      </c>
      <c r="B159" s="730" t="s">
        <v>571</v>
      </c>
      <c r="C159" s="731" t="s">
        <v>584</v>
      </c>
      <c r="D159" s="732" t="s">
        <v>585</v>
      </c>
      <c r="E159" s="733">
        <v>50113001</v>
      </c>
      <c r="F159" s="732" t="s">
        <v>598</v>
      </c>
      <c r="G159" s="731" t="s">
        <v>611</v>
      </c>
      <c r="H159" s="731">
        <v>169714</v>
      </c>
      <c r="I159" s="731">
        <v>169714</v>
      </c>
      <c r="J159" s="731" t="s">
        <v>867</v>
      </c>
      <c r="K159" s="731" t="s">
        <v>868</v>
      </c>
      <c r="L159" s="734">
        <v>112.12999999999994</v>
      </c>
      <c r="M159" s="734">
        <v>1</v>
      </c>
      <c r="N159" s="735">
        <v>112.12999999999994</v>
      </c>
    </row>
    <row r="160" spans="1:14" ht="14.45" customHeight="1" x14ac:dyDescent="0.2">
      <c r="A160" s="729" t="s">
        <v>570</v>
      </c>
      <c r="B160" s="730" t="s">
        <v>571</v>
      </c>
      <c r="C160" s="731" t="s">
        <v>584</v>
      </c>
      <c r="D160" s="732" t="s">
        <v>585</v>
      </c>
      <c r="E160" s="733">
        <v>50113001</v>
      </c>
      <c r="F160" s="732" t="s">
        <v>598</v>
      </c>
      <c r="G160" s="731" t="s">
        <v>611</v>
      </c>
      <c r="H160" s="731">
        <v>147133</v>
      </c>
      <c r="I160" s="731">
        <v>172044</v>
      </c>
      <c r="J160" s="731" t="s">
        <v>869</v>
      </c>
      <c r="K160" s="731" t="s">
        <v>870</v>
      </c>
      <c r="L160" s="734">
        <v>98.009999999999977</v>
      </c>
      <c r="M160" s="734">
        <v>1</v>
      </c>
      <c r="N160" s="735">
        <v>98.009999999999977</v>
      </c>
    </row>
    <row r="161" spans="1:14" ht="14.45" customHeight="1" x14ac:dyDescent="0.2">
      <c r="A161" s="729" t="s">
        <v>570</v>
      </c>
      <c r="B161" s="730" t="s">
        <v>571</v>
      </c>
      <c r="C161" s="731" t="s">
        <v>584</v>
      </c>
      <c r="D161" s="732" t="s">
        <v>585</v>
      </c>
      <c r="E161" s="733">
        <v>50113001</v>
      </c>
      <c r="F161" s="732" t="s">
        <v>598</v>
      </c>
      <c r="G161" s="731" t="s">
        <v>599</v>
      </c>
      <c r="H161" s="731">
        <v>188217</v>
      </c>
      <c r="I161" s="731">
        <v>88217</v>
      </c>
      <c r="J161" s="731" t="s">
        <v>871</v>
      </c>
      <c r="K161" s="731" t="s">
        <v>872</v>
      </c>
      <c r="L161" s="734">
        <v>126.194</v>
      </c>
      <c r="M161" s="734">
        <v>5</v>
      </c>
      <c r="N161" s="735">
        <v>630.97</v>
      </c>
    </row>
    <row r="162" spans="1:14" ht="14.45" customHeight="1" x14ac:dyDescent="0.2">
      <c r="A162" s="729" t="s">
        <v>570</v>
      </c>
      <c r="B162" s="730" t="s">
        <v>571</v>
      </c>
      <c r="C162" s="731" t="s">
        <v>584</v>
      </c>
      <c r="D162" s="732" t="s">
        <v>585</v>
      </c>
      <c r="E162" s="733">
        <v>50113001</v>
      </c>
      <c r="F162" s="732" t="s">
        <v>598</v>
      </c>
      <c r="G162" s="731" t="s">
        <v>599</v>
      </c>
      <c r="H162" s="731">
        <v>188219</v>
      </c>
      <c r="I162" s="731">
        <v>88219</v>
      </c>
      <c r="J162" s="731" t="s">
        <v>873</v>
      </c>
      <c r="K162" s="731" t="s">
        <v>874</v>
      </c>
      <c r="L162" s="734">
        <v>142.83000000000001</v>
      </c>
      <c r="M162" s="734">
        <v>2</v>
      </c>
      <c r="N162" s="735">
        <v>285.66000000000003</v>
      </c>
    </row>
    <row r="163" spans="1:14" ht="14.45" customHeight="1" x14ac:dyDescent="0.2">
      <c r="A163" s="729" t="s">
        <v>570</v>
      </c>
      <c r="B163" s="730" t="s">
        <v>571</v>
      </c>
      <c r="C163" s="731" t="s">
        <v>584</v>
      </c>
      <c r="D163" s="732" t="s">
        <v>585</v>
      </c>
      <c r="E163" s="733">
        <v>50113001</v>
      </c>
      <c r="F163" s="732" t="s">
        <v>598</v>
      </c>
      <c r="G163" s="731" t="s">
        <v>599</v>
      </c>
      <c r="H163" s="731">
        <v>225956</v>
      </c>
      <c r="I163" s="731">
        <v>225956</v>
      </c>
      <c r="J163" s="731" t="s">
        <v>875</v>
      </c>
      <c r="K163" s="731" t="s">
        <v>876</v>
      </c>
      <c r="L163" s="734">
        <v>107.58</v>
      </c>
      <c r="M163" s="734">
        <v>1</v>
      </c>
      <c r="N163" s="735">
        <v>107.58</v>
      </c>
    </row>
    <row r="164" spans="1:14" ht="14.45" customHeight="1" x14ac:dyDescent="0.2">
      <c r="A164" s="729" t="s">
        <v>570</v>
      </c>
      <c r="B164" s="730" t="s">
        <v>571</v>
      </c>
      <c r="C164" s="731" t="s">
        <v>584</v>
      </c>
      <c r="D164" s="732" t="s">
        <v>585</v>
      </c>
      <c r="E164" s="733">
        <v>50113001</v>
      </c>
      <c r="F164" s="732" t="s">
        <v>598</v>
      </c>
      <c r="G164" s="731" t="s">
        <v>599</v>
      </c>
      <c r="H164" s="731">
        <v>225968</v>
      </c>
      <c r="I164" s="731">
        <v>225968</v>
      </c>
      <c r="J164" s="731" t="s">
        <v>877</v>
      </c>
      <c r="K164" s="731" t="s">
        <v>878</v>
      </c>
      <c r="L164" s="734">
        <v>122.45000000000003</v>
      </c>
      <c r="M164" s="734">
        <v>1</v>
      </c>
      <c r="N164" s="735">
        <v>122.45000000000003</v>
      </c>
    </row>
    <row r="165" spans="1:14" ht="14.45" customHeight="1" x14ac:dyDescent="0.2">
      <c r="A165" s="729" t="s">
        <v>570</v>
      </c>
      <c r="B165" s="730" t="s">
        <v>571</v>
      </c>
      <c r="C165" s="731" t="s">
        <v>584</v>
      </c>
      <c r="D165" s="732" t="s">
        <v>585</v>
      </c>
      <c r="E165" s="733">
        <v>50113001</v>
      </c>
      <c r="F165" s="732" t="s">
        <v>598</v>
      </c>
      <c r="G165" s="731" t="s">
        <v>599</v>
      </c>
      <c r="H165" s="731">
        <v>991869</v>
      </c>
      <c r="I165" s="731">
        <v>205998</v>
      </c>
      <c r="J165" s="731" t="s">
        <v>879</v>
      </c>
      <c r="K165" s="731" t="s">
        <v>880</v>
      </c>
      <c r="L165" s="734">
        <v>257.96999999999997</v>
      </c>
      <c r="M165" s="734">
        <v>1</v>
      </c>
      <c r="N165" s="735">
        <v>257.96999999999997</v>
      </c>
    </row>
    <row r="166" spans="1:14" ht="14.45" customHeight="1" x14ac:dyDescent="0.2">
      <c r="A166" s="729" t="s">
        <v>570</v>
      </c>
      <c r="B166" s="730" t="s">
        <v>571</v>
      </c>
      <c r="C166" s="731" t="s">
        <v>584</v>
      </c>
      <c r="D166" s="732" t="s">
        <v>585</v>
      </c>
      <c r="E166" s="733">
        <v>50113001</v>
      </c>
      <c r="F166" s="732" t="s">
        <v>598</v>
      </c>
      <c r="G166" s="731" t="s">
        <v>599</v>
      </c>
      <c r="H166" s="731">
        <v>218233</v>
      </c>
      <c r="I166" s="731">
        <v>218233</v>
      </c>
      <c r="J166" s="731" t="s">
        <v>881</v>
      </c>
      <c r="K166" s="731" t="s">
        <v>882</v>
      </c>
      <c r="L166" s="734">
        <v>60.14</v>
      </c>
      <c r="M166" s="734">
        <v>1</v>
      </c>
      <c r="N166" s="735">
        <v>60.14</v>
      </c>
    </row>
    <row r="167" spans="1:14" ht="14.45" customHeight="1" x14ac:dyDescent="0.2">
      <c r="A167" s="729" t="s">
        <v>570</v>
      </c>
      <c r="B167" s="730" t="s">
        <v>571</v>
      </c>
      <c r="C167" s="731" t="s">
        <v>584</v>
      </c>
      <c r="D167" s="732" t="s">
        <v>585</v>
      </c>
      <c r="E167" s="733">
        <v>50113001</v>
      </c>
      <c r="F167" s="732" t="s">
        <v>598</v>
      </c>
      <c r="G167" s="731" t="s">
        <v>599</v>
      </c>
      <c r="H167" s="731">
        <v>110151</v>
      </c>
      <c r="I167" s="731">
        <v>10151</v>
      </c>
      <c r="J167" s="731" t="s">
        <v>883</v>
      </c>
      <c r="K167" s="731" t="s">
        <v>884</v>
      </c>
      <c r="L167" s="734">
        <v>66.180000000000021</v>
      </c>
      <c r="M167" s="734">
        <v>1</v>
      </c>
      <c r="N167" s="735">
        <v>66.180000000000021</v>
      </c>
    </row>
    <row r="168" spans="1:14" ht="14.45" customHeight="1" x14ac:dyDescent="0.2">
      <c r="A168" s="729" t="s">
        <v>570</v>
      </c>
      <c r="B168" s="730" t="s">
        <v>571</v>
      </c>
      <c r="C168" s="731" t="s">
        <v>584</v>
      </c>
      <c r="D168" s="732" t="s">
        <v>585</v>
      </c>
      <c r="E168" s="733">
        <v>50113001</v>
      </c>
      <c r="F168" s="732" t="s">
        <v>598</v>
      </c>
      <c r="G168" s="731" t="s">
        <v>611</v>
      </c>
      <c r="H168" s="731">
        <v>115317</v>
      </c>
      <c r="I168" s="731">
        <v>15317</v>
      </c>
      <c r="J168" s="731" t="s">
        <v>885</v>
      </c>
      <c r="K168" s="731" t="s">
        <v>721</v>
      </c>
      <c r="L168" s="734">
        <v>52.589999999999996</v>
      </c>
      <c r="M168" s="734">
        <v>1</v>
      </c>
      <c r="N168" s="735">
        <v>52.589999999999996</v>
      </c>
    </row>
    <row r="169" spans="1:14" ht="14.45" customHeight="1" x14ac:dyDescent="0.2">
      <c r="A169" s="729" t="s">
        <v>570</v>
      </c>
      <c r="B169" s="730" t="s">
        <v>571</v>
      </c>
      <c r="C169" s="731" t="s">
        <v>584</v>
      </c>
      <c r="D169" s="732" t="s">
        <v>585</v>
      </c>
      <c r="E169" s="733">
        <v>50113001</v>
      </c>
      <c r="F169" s="732" t="s">
        <v>598</v>
      </c>
      <c r="G169" s="731" t="s">
        <v>599</v>
      </c>
      <c r="H169" s="731">
        <v>128222</v>
      </c>
      <c r="I169" s="731">
        <v>28222</v>
      </c>
      <c r="J169" s="731" t="s">
        <v>886</v>
      </c>
      <c r="K169" s="731" t="s">
        <v>887</v>
      </c>
      <c r="L169" s="734">
        <v>89.789999999999992</v>
      </c>
      <c r="M169" s="734">
        <v>1</v>
      </c>
      <c r="N169" s="735">
        <v>89.789999999999992</v>
      </c>
    </row>
    <row r="170" spans="1:14" ht="14.45" customHeight="1" x14ac:dyDescent="0.2">
      <c r="A170" s="729" t="s">
        <v>570</v>
      </c>
      <c r="B170" s="730" t="s">
        <v>571</v>
      </c>
      <c r="C170" s="731" t="s">
        <v>584</v>
      </c>
      <c r="D170" s="732" t="s">
        <v>585</v>
      </c>
      <c r="E170" s="733">
        <v>50113001</v>
      </c>
      <c r="F170" s="732" t="s">
        <v>598</v>
      </c>
      <c r="G170" s="731" t="s">
        <v>599</v>
      </c>
      <c r="H170" s="731">
        <v>128216</v>
      </c>
      <c r="I170" s="731">
        <v>28216</v>
      </c>
      <c r="J170" s="731" t="s">
        <v>888</v>
      </c>
      <c r="K170" s="731" t="s">
        <v>889</v>
      </c>
      <c r="L170" s="734">
        <v>41.18</v>
      </c>
      <c r="M170" s="734">
        <v>1</v>
      </c>
      <c r="N170" s="735">
        <v>41.18</v>
      </c>
    </row>
    <row r="171" spans="1:14" ht="14.45" customHeight="1" x14ac:dyDescent="0.2">
      <c r="A171" s="729" t="s">
        <v>570</v>
      </c>
      <c r="B171" s="730" t="s">
        <v>571</v>
      </c>
      <c r="C171" s="731" t="s">
        <v>584</v>
      </c>
      <c r="D171" s="732" t="s">
        <v>585</v>
      </c>
      <c r="E171" s="733">
        <v>50113001</v>
      </c>
      <c r="F171" s="732" t="s">
        <v>598</v>
      </c>
      <c r="G171" s="731" t="s">
        <v>599</v>
      </c>
      <c r="H171" s="731">
        <v>117992</v>
      </c>
      <c r="I171" s="731">
        <v>17992</v>
      </c>
      <c r="J171" s="731" t="s">
        <v>890</v>
      </c>
      <c r="K171" s="731" t="s">
        <v>891</v>
      </c>
      <c r="L171" s="734">
        <v>86.909473684210511</v>
      </c>
      <c r="M171" s="734">
        <v>19</v>
      </c>
      <c r="N171" s="735">
        <v>1651.2799999999997</v>
      </c>
    </row>
    <row r="172" spans="1:14" ht="14.45" customHeight="1" x14ac:dyDescent="0.2">
      <c r="A172" s="729" t="s">
        <v>570</v>
      </c>
      <c r="B172" s="730" t="s">
        <v>571</v>
      </c>
      <c r="C172" s="731" t="s">
        <v>584</v>
      </c>
      <c r="D172" s="732" t="s">
        <v>585</v>
      </c>
      <c r="E172" s="733">
        <v>50113001</v>
      </c>
      <c r="F172" s="732" t="s">
        <v>598</v>
      </c>
      <c r="G172" s="731" t="s">
        <v>599</v>
      </c>
      <c r="H172" s="731">
        <v>846813</v>
      </c>
      <c r="I172" s="731">
        <v>137120</v>
      </c>
      <c r="J172" s="731" t="s">
        <v>892</v>
      </c>
      <c r="K172" s="731" t="s">
        <v>893</v>
      </c>
      <c r="L172" s="734">
        <v>71.379999999999981</v>
      </c>
      <c r="M172" s="734">
        <v>1</v>
      </c>
      <c r="N172" s="735">
        <v>71.379999999999981</v>
      </c>
    </row>
    <row r="173" spans="1:14" ht="14.45" customHeight="1" x14ac:dyDescent="0.2">
      <c r="A173" s="729" t="s">
        <v>570</v>
      </c>
      <c r="B173" s="730" t="s">
        <v>571</v>
      </c>
      <c r="C173" s="731" t="s">
        <v>584</v>
      </c>
      <c r="D173" s="732" t="s">
        <v>585</v>
      </c>
      <c r="E173" s="733">
        <v>50113001</v>
      </c>
      <c r="F173" s="732" t="s">
        <v>598</v>
      </c>
      <c r="G173" s="731" t="s">
        <v>599</v>
      </c>
      <c r="H173" s="731">
        <v>231541</v>
      </c>
      <c r="I173" s="731">
        <v>231541</v>
      </c>
      <c r="J173" s="731" t="s">
        <v>894</v>
      </c>
      <c r="K173" s="731" t="s">
        <v>895</v>
      </c>
      <c r="L173" s="734">
        <v>80.689999999999984</v>
      </c>
      <c r="M173" s="734">
        <v>12</v>
      </c>
      <c r="N173" s="735">
        <v>968.27999999999986</v>
      </c>
    </row>
    <row r="174" spans="1:14" ht="14.45" customHeight="1" x14ac:dyDescent="0.2">
      <c r="A174" s="729" t="s">
        <v>570</v>
      </c>
      <c r="B174" s="730" t="s">
        <v>571</v>
      </c>
      <c r="C174" s="731" t="s">
        <v>584</v>
      </c>
      <c r="D174" s="732" t="s">
        <v>585</v>
      </c>
      <c r="E174" s="733">
        <v>50113001</v>
      </c>
      <c r="F174" s="732" t="s">
        <v>598</v>
      </c>
      <c r="G174" s="731" t="s">
        <v>599</v>
      </c>
      <c r="H174" s="731">
        <v>237329</v>
      </c>
      <c r="I174" s="731">
        <v>237329</v>
      </c>
      <c r="J174" s="731" t="s">
        <v>896</v>
      </c>
      <c r="K174" s="731" t="s">
        <v>897</v>
      </c>
      <c r="L174" s="734">
        <v>101.9369387755102</v>
      </c>
      <c r="M174" s="734">
        <v>49</v>
      </c>
      <c r="N174" s="735">
        <v>4994.91</v>
      </c>
    </row>
    <row r="175" spans="1:14" ht="14.45" customHeight="1" x14ac:dyDescent="0.2">
      <c r="A175" s="729" t="s">
        <v>570</v>
      </c>
      <c r="B175" s="730" t="s">
        <v>571</v>
      </c>
      <c r="C175" s="731" t="s">
        <v>584</v>
      </c>
      <c r="D175" s="732" t="s">
        <v>585</v>
      </c>
      <c r="E175" s="733">
        <v>50113001</v>
      </c>
      <c r="F175" s="732" t="s">
        <v>598</v>
      </c>
      <c r="G175" s="731" t="s">
        <v>599</v>
      </c>
      <c r="H175" s="731">
        <v>116595</v>
      </c>
      <c r="I175" s="731">
        <v>16595</v>
      </c>
      <c r="J175" s="731" t="s">
        <v>898</v>
      </c>
      <c r="K175" s="731" t="s">
        <v>899</v>
      </c>
      <c r="L175" s="734">
        <v>93.29000000000002</v>
      </c>
      <c r="M175" s="734">
        <v>1</v>
      </c>
      <c r="N175" s="735">
        <v>93.29000000000002</v>
      </c>
    </row>
    <row r="176" spans="1:14" ht="14.45" customHeight="1" x14ac:dyDescent="0.2">
      <c r="A176" s="729" t="s">
        <v>570</v>
      </c>
      <c r="B176" s="730" t="s">
        <v>571</v>
      </c>
      <c r="C176" s="731" t="s">
        <v>584</v>
      </c>
      <c r="D176" s="732" t="s">
        <v>585</v>
      </c>
      <c r="E176" s="733">
        <v>50113001</v>
      </c>
      <c r="F176" s="732" t="s">
        <v>598</v>
      </c>
      <c r="G176" s="731" t="s">
        <v>599</v>
      </c>
      <c r="H176" s="731">
        <v>116594</v>
      </c>
      <c r="I176" s="731">
        <v>16594</v>
      </c>
      <c r="J176" s="731" t="s">
        <v>900</v>
      </c>
      <c r="K176" s="731" t="s">
        <v>901</v>
      </c>
      <c r="L176" s="734">
        <v>111.33</v>
      </c>
      <c r="M176" s="734">
        <v>1</v>
      </c>
      <c r="N176" s="735">
        <v>111.33</v>
      </c>
    </row>
    <row r="177" spans="1:14" ht="14.45" customHeight="1" x14ac:dyDescent="0.2">
      <c r="A177" s="729" t="s">
        <v>570</v>
      </c>
      <c r="B177" s="730" t="s">
        <v>571</v>
      </c>
      <c r="C177" s="731" t="s">
        <v>584</v>
      </c>
      <c r="D177" s="732" t="s">
        <v>585</v>
      </c>
      <c r="E177" s="733">
        <v>50113001</v>
      </c>
      <c r="F177" s="732" t="s">
        <v>598</v>
      </c>
      <c r="G177" s="731" t="s">
        <v>599</v>
      </c>
      <c r="H177" s="731">
        <v>225168</v>
      </c>
      <c r="I177" s="731">
        <v>225168</v>
      </c>
      <c r="J177" s="731" t="s">
        <v>902</v>
      </c>
      <c r="K177" s="731" t="s">
        <v>903</v>
      </c>
      <c r="L177" s="734">
        <v>63.54</v>
      </c>
      <c r="M177" s="734">
        <v>2</v>
      </c>
      <c r="N177" s="735">
        <v>127.08</v>
      </c>
    </row>
    <row r="178" spans="1:14" ht="14.45" customHeight="1" x14ac:dyDescent="0.2">
      <c r="A178" s="729" t="s">
        <v>570</v>
      </c>
      <c r="B178" s="730" t="s">
        <v>571</v>
      </c>
      <c r="C178" s="731" t="s">
        <v>584</v>
      </c>
      <c r="D178" s="732" t="s">
        <v>585</v>
      </c>
      <c r="E178" s="733">
        <v>50113001</v>
      </c>
      <c r="F178" s="732" t="s">
        <v>598</v>
      </c>
      <c r="G178" s="731" t="s">
        <v>611</v>
      </c>
      <c r="H178" s="731">
        <v>140373</v>
      </c>
      <c r="I178" s="731">
        <v>40373</v>
      </c>
      <c r="J178" s="731" t="s">
        <v>904</v>
      </c>
      <c r="K178" s="731" t="s">
        <v>905</v>
      </c>
      <c r="L178" s="734">
        <v>180.41</v>
      </c>
      <c r="M178" s="734">
        <v>1</v>
      </c>
      <c r="N178" s="735">
        <v>180.41</v>
      </c>
    </row>
    <row r="179" spans="1:14" ht="14.45" customHeight="1" x14ac:dyDescent="0.2">
      <c r="A179" s="729" t="s">
        <v>570</v>
      </c>
      <c r="B179" s="730" t="s">
        <v>571</v>
      </c>
      <c r="C179" s="731" t="s">
        <v>584</v>
      </c>
      <c r="D179" s="732" t="s">
        <v>585</v>
      </c>
      <c r="E179" s="733">
        <v>50113001</v>
      </c>
      <c r="F179" s="732" t="s">
        <v>598</v>
      </c>
      <c r="G179" s="731" t="s">
        <v>599</v>
      </c>
      <c r="H179" s="731">
        <v>102684</v>
      </c>
      <c r="I179" s="731">
        <v>2684</v>
      </c>
      <c r="J179" s="731" t="s">
        <v>906</v>
      </c>
      <c r="K179" s="731" t="s">
        <v>907</v>
      </c>
      <c r="L179" s="734">
        <v>113.12428571428573</v>
      </c>
      <c r="M179" s="734">
        <v>56</v>
      </c>
      <c r="N179" s="735">
        <v>6334.9600000000009</v>
      </c>
    </row>
    <row r="180" spans="1:14" ht="14.45" customHeight="1" x14ac:dyDescent="0.2">
      <c r="A180" s="729" t="s">
        <v>570</v>
      </c>
      <c r="B180" s="730" t="s">
        <v>571</v>
      </c>
      <c r="C180" s="731" t="s">
        <v>584</v>
      </c>
      <c r="D180" s="732" t="s">
        <v>585</v>
      </c>
      <c r="E180" s="733">
        <v>50113001</v>
      </c>
      <c r="F180" s="732" t="s">
        <v>598</v>
      </c>
      <c r="G180" s="731" t="s">
        <v>599</v>
      </c>
      <c r="H180" s="731">
        <v>100502</v>
      </c>
      <c r="I180" s="731">
        <v>502</v>
      </c>
      <c r="J180" s="731" t="s">
        <v>906</v>
      </c>
      <c r="K180" s="731" t="s">
        <v>908</v>
      </c>
      <c r="L180" s="734">
        <v>268.93999999999994</v>
      </c>
      <c r="M180" s="734">
        <v>4</v>
      </c>
      <c r="N180" s="735">
        <v>1075.7599999999998</v>
      </c>
    </row>
    <row r="181" spans="1:14" ht="14.45" customHeight="1" x14ac:dyDescent="0.2">
      <c r="A181" s="729" t="s">
        <v>570</v>
      </c>
      <c r="B181" s="730" t="s">
        <v>571</v>
      </c>
      <c r="C181" s="731" t="s">
        <v>584</v>
      </c>
      <c r="D181" s="732" t="s">
        <v>585</v>
      </c>
      <c r="E181" s="733">
        <v>50113001</v>
      </c>
      <c r="F181" s="732" t="s">
        <v>598</v>
      </c>
      <c r="G181" s="731" t="s">
        <v>599</v>
      </c>
      <c r="H181" s="731">
        <v>196018</v>
      </c>
      <c r="I181" s="731">
        <v>196018</v>
      </c>
      <c r="J181" s="731" t="s">
        <v>909</v>
      </c>
      <c r="K181" s="731" t="s">
        <v>910</v>
      </c>
      <c r="L181" s="734">
        <v>95.28</v>
      </c>
      <c r="M181" s="734">
        <v>1</v>
      </c>
      <c r="N181" s="735">
        <v>95.28</v>
      </c>
    </row>
    <row r="182" spans="1:14" ht="14.45" customHeight="1" x14ac:dyDescent="0.2">
      <c r="A182" s="729" t="s">
        <v>570</v>
      </c>
      <c r="B182" s="730" t="s">
        <v>571</v>
      </c>
      <c r="C182" s="731" t="s">
        <v>584</v>
      </c>
      <c r="D182" s="732" t="s">
        <v>585</v>
      </c>
      <c r="E182" s="733">
        <v>50113001</v>
      </c>
      <c r="F182" s="732" t="s">
        <v>598</v>
      </c>
      <c r="G182" s="731" t="s">
        <v>599</v>
      </c>
      <c r="H182" s="731">
        <v>850459</v>
      </c>
      <c r="I182" s="731">
        <v>127760</v>
      </c>
      <c r="J182" s="731" t="s">
        <v>911</v>
      </c>
      <c r="K182" s="731" t="s">
        <v>912</v>
      </c>
      <c r="L182" s="734">
        <v>59.880000000000017</v>
      </c>
      <c r="M182" s="734">
        <v>1</v>
      </c>
      <c r="N182" s="735">
        <v>59.880000000000017</v>
      </c>
    </row>
    <row r="183" spans="1:14" ht="14.45" customHeight="1" x14ac:dyDescent="0.2">
      <c r="A183" s="729" t="s">
        <v>570</v>
      </c>
      <c r="B183" s="730" t="s">
        <v>571</v>
      </c>
      <c r="C183" s="731" t="s">
        <v>584</v>
      </c>
      <c r="D183" s="732" t="s">
        <v>585</v>
      </c>
      <c r="E183" s="733">
        <v>50113001</v>
      </c>
      <c r="F183" s="732" t="s">
        <v>598</v>
      </c>
      <c r="G183" s="731" t="s">
        <v>611</v>
      </c>
      <c r="H183" s="731">
        <v>116923</v>
      </c>
      <c r="I183" s="731">
        <v>16923</v>
      </c>
      <c r="J183" s="731" t="s">
        <v>913</v>
      </c>
      <c r="K183" s="731" t="s">
        <v>914</v>
      </c>
      <c r="L183" s="734">
        <v>78.409999999999954</v>
      </c>
      <c r="M183" s="734">
        <v>1</v>
      </c>
      <c r="N183" s="735">
        <v>78.409999999999954</v>
      </c>
    </row>
    <row r="184" spans="1:14" ht="14.45" customHeight="1" x14ac:dyDescent="0.2">
      <c r="A184" s="729" t="s">
        <v>570</v>
      </c>
      <c r="B184" s="730" t="s">
        <v>571</v>
      </c>
      <c r="C184" s="731" t="s">
        <v>584</v>
      </c>
      <c r="D184" s="732" t="s">
        <v>585</v>
      </c>
      <c r="E184" s="733">
        <v>50113001</v>
      </c>
      <c r="F184" s="732" t="s">
        <v>598</v>
      </c>
      <c r="G184" s="731" t="s">
        <v>611</v>
      </c>
      <c r="H184" s="731">
        <v>116932</v>
      </c>
      <c r="I184" s="731">
        <v>16932</v>
      </c>
      <c r="J184" s="731" t="s">
        <v>915</v>
      </c>
      <c r="K184" s="731" t="s">
        <v>916</v>
      </c>
      <c r="L184" s="734">
        <v>104.53000000000002</v>
      </c>
      <c r="M184" s="734">
        <v>1</v>
      </c>
      <c r="N184" s="735">
        <v>104.53000000000002</v>
      </c>
    </row>
    <row r="185" spans="1:14" ht="14.45" customHeight="1" x14ac:dyDescent="0.2">
      <c r="A185" s="729" t="s">
        <v>570</v>
      </c>
      <c r="B185" s="730" t="s">
        <v>571</v>
      </c>
      <c r="C185" s="731" t="s">
        <v>584</v>
      </c>
      <c r="D185" s="732" t="s">
        <v>585</v>
      </c>
      <c r="E185" s="733">
        <v>50113001</v>
      </c>
      <c r="F185" s="732" t="s">
        <v>598</v>
      </c>
      <c r="G185" s="731" t="s">
        <v>599</v>
      </c>
      <c r="H185" s="731">
        <v>223159</v>
      </c>
      <c r="I185" s="731">
        <v>223159</v>
      </c>
      <c r="J185" s="731" t="s">
        <v>917</v>
      </c>
      <c r="K185" s="731" t="s">
        <v>918</v>
      </c>
      <c r="L185" s="734">
        <v>74.28</v>
      </c>
      <c r="M185" s="734">
        <v>2</v>
      </c>
      <c r="N185" s="735">
        <v>148.56</v>
      </c>
    </row>
    <row r="186" spans="1:14" ht="14.45" customHeight="1" x14ac:dyDescent="0.2">
      <c r="A186" s="729" t="s">
        <v>570</v>
      </c>
      <c r="B186" s="730" t="s">
        <v>571</v>
      </c>
      <c r="C186" s="731" t="s">
        <v>584</v>
      </c>
      <c r="D186" s="732" t="s">
        <v>585</v>
      </c>
      <c r="E186" s="733">
        <v>50113001</v>
      </c>
      <c r="F186" s="732" t="s">
        <v>598</v>
      </c>
      <c r="G186" s="731" t="s">
        <v>599</v>
      </c>
      <c r="H186" s="731">
        <v>244747</v>
      </c>
      <c r="I186" s="731">
        <v>244747</v>
      </c>
      <c r="J186" s="731" t="s">
        <v>919</v>
      </c>
      <c r="K186" s="731" t="s">
        <v>920</v>
      </c>
      <c r="L186" s="734">
        <v>137.59000000000003</v>
      </c>
      <c r="M186" s="734">
        <v>2</v>
      </c>
      <c r="N186" s="735">
        <v>275.18000000000006</v>
      </c>
    </row>
    <row r="187" spans="1:14" ht="14.45" customHeight="1" x14ac:dyDescent="0.2">
      <c r="A187" s="729" t="s">
        <v>570</v>
      </c>
      <c r="B187" s="730" t="s">
        <v>571</v>
      </c>
      <c r="C187" s="731" t="s">
        <v>584</v>
      </c>
      <c r="D187" s="732" t="s">
        <v>585</v>
      </c>
      <c r="E187" s="733">
        <v>50113001</v>
      </c>
      <c r="F187" s="732" t="s">
        <v>598</v>
      </c>
      <c r="G187" s="731" t="s">
        <v>599</v>
      </c>
      <c r="H187" s="731">
        <v>100527</v>
      </c>
      <c r="I187" s="731">
        <v>527</v>
      </c>
      <c r="J187" s="731" t="s">
        <v>921</v>
      </c>
      <c r="K187" s="731" t="s">
        <v>922</v>
      </c>
      <c r="L187" s="734">
        <v>136.41499999999999</v>
      </c>
      <c r="M187" s="734">
        <v>2</v>
      </c>
      <c r="N187" s="735">
        <v>272.83</v>
      </c>
    </row>
    <row r="188" spans="1:14" ht="14.45" customHeight="1" x14ac:dyDescent="0.2">
      <c r="A188" s="729" t="s">
        <v>570</v>
      </c>
      <c r="B188" s="730" t="s">
        <v>571</v>
      </c>
      <c r="C188" s="731" t="s">
        <v>584</v>
      </c>
      <c r="D188" s="732" t="s">
        <v>585</v>
      </c>
      <c r="E188" s="733">
        <v>50113001</v>
      </c>
      <c r="F188" s="732" t="s">
        <v>598</v>
      </c>
      <c r="G188" s="731" t="s">
        <v>599</v>
      </c>
      <c r="H188" s="731">
        <v>112572</v>
      </c>
      <c r="I188" s="731">
        <v>112572</v>
      </c>
      <c r="J188" s="731" t="s">
        <v>923</v>
      </c>
      <c r="K188" s="731" t="s">
        <v>924</v>
      </c>
      <c r="L188" s="734">
        <v>64.780000000000015</v>
      </c>
      <c r="M188" s="734">
        <v>1</v>
      </c>
      <c r="N188" s="735">
        <v>64.780000000000015</v>
      </c>
    </row>
    <row r="189" spans="1:14" ht="14.45" customHeight="1" x14ac:dyDescent="0.2">
      <c r="A189" s="729" t="s">
        <v>570</v>
      </c>
      <c r="B189" s="730" t="s">
        <v>571</v>
      </c>
      <c r="C189" s="731" t="s">
        <v>584</v>
      </c>
      <c r="D189" s="732" t="s">
        <v>585</v>
      </c>
      <c r="E189" s="733">
        <v>50113001</v>
      </c>
      <c r="F189" s="732" t="s">
        <v>598</v>
      </c>
      <c r="G189" s="731" t="s">
        <v>599</v>
      </c>
      <c r="H189" s="731">
        <v>230352</v>
      </c>
      <c r="I189" s="731">
        <v>230352</v>
      </c>
      <c r="J189" s="731" t="s">
        <v>925</v>
      </c>
      <c r="K189" s="731" t="s">
        <v>926</v>
      </c>
      <c r="L189" s="734">
        <v>159.28</v>
      </c>
      <c r="M189" s="734">
        <v>30</v>
      </c>
      <c r="N189" s="735">
        <v>4778.3999999999996</v>
      </c>
    </row>
    <row r="190" spans="1:14" ht="14.45" customHeight="1" x14ac:dyDescent="0.2">
      <c r="A190" s="729" t="s">
        <v>570</v>
      </c>
      <c r="B190" s="730" t="s">
        <v>571</v>
      </c>
      <c r="C190" s="731" t="s">
        <v>584</v>
      </c>
      <c r="D190" s="732" t="s">
        <v>585</v>
      </c>
      <c r="E190" s="733">
        <v>50113001</v>
      </c>
      <c r="F190" s="732" t="s">
        <v>598</v>
      </c>
      <c r="G190" s="731" t="s">
        <v>599</v>
      </c>
      <c r="H190" s="731">
        <v>230353</v>
      </c>
      <c r="I190" s="731">
        <v>230353</v>
      </c>
      <c r="J190" s="731" t="s">
        <v>925</v>
      </c>
      <c r="K190" s="731" t="s">
        <v>927</v>
      </c>
      <c r="L190" s="734">
        <v>1668.0409090909091</v>
      </c>
      <c r="M190" s="734">
        <v>22</v>
      </c>
      <c r="N190" s="735">
        <v>36696.9</v>
      </c>
    </row>
    <row r="191" spans="1:14" ht="14.45" customHeight="1" x14ac:dyDescent="0.2">
      <c r="A191" s="729" t="s">
        <v>570</v>
      </c>
      <c r="B191" s="730" t="s">
        <v>571</v>
      </c>
      <c r="C191" s="731" t="s">
        <v>584</v>
      </c>
      <c r="D191" s="732" t="s">
        <v>585</v>
      </c>
      <c r="E191" s="733">
        <v>50113001</v>
      </c>
      <c r="F191" s="732" t="s">
        <v>598</v>
      </c>
      <c r="G191" s="731" t="s">
        <v>611</v>
      </c>
      <c r="H191" s="731">
        <v>191788</v>
      </c>
      <c r="I191" s="731">
        <v>91788</v>
      </c>
      <c r="J191" s="731" t="s">
        <v>928</v>
      </c>
      <c r="K191" s="731" t="s">
        <v>714</v>
      </c>
      <c r="L191" s="734">
        <v>9.1135593220338986</v>
      </c>
      <c r="M191" s="734">
        <v>118</v>
      </c>
      <c r="N191" s="735">
        <v>1075.4000000000001</v>
      </c>
    </row>
    <row r="192" spans="1:14" ht="14.45" customHeight="1" x14ac:dyDescent="0.2">
      <c r="A192" s="729" t="s">
        <v>570</v>
      </c>
      <c r="B192" s="730" t="s">
        <v>571</v>
      </c>
      <c r="C192" s="731" t="s">
        <v>584</v>
      </c>
      <c r="D192" s="732" t="s">
        <v>585</v>
      </c>
      <c r="E192" s="733">
        <v>50113001</v>
      </c>
      <c r="F192" s="732" t="s">
        <v>598</v>
      </c>
      <c r="G192" s="731" t="s">
        <v>611</v>
      </c>
      <c r="H192" s="731">
        <v>106618</v>
      </c>
      <c r="I192" s="731">
        <v>6618</v>
      </c>
      <c r="J192" s="731" t="s">
        <v>929</v>
      </c>
      <c r="K192" s="731" t="s">
        <v>930</v>
      </c>
      <c r="L192" s="734">
        <v>19.589999999999996</v>
      </c>
      <c r="M192" s="734">
        <v>2</v>
      </c>
      <c r="N192" s="735">
        <v>39.179999999999993</v>
      </c>
    </row>
    <row r="193" spans="1:14" ht="14.45" customHeight="1" x14ac:dyDescent="0.2">
      <c r="A193" s="729" t="s">
        <v>570</v>
      </c>
      <c r="B193" s="730" t="s">
        <v>571</v>
      </c>
      <c r="C193" s="731" t="s">
        <v>584</v>
      </c>
      <c r="D193" s="732" t="s">
        <v>585</v>
      </c>
      <c r="E193" s="733">
        <v>50113001</v>
      </c>
      <c r="F193" s="732" t="s">
        <v>598</v>
      </c>
      <c r="G193" s="731" t="s">
        <v>611</v>
      </c>
      <c r="H193" s="731">
        <v>184398</v>
      </c>
      <c r="I193" s="731">
        <v>84398</v>
      </c>
      <c r="J193" s="731" t="s">
        <v>931</v>
      </c>
      <c r="K193" s="731" t="s">
        <v>932</v>
      </c>
      <c r="L193" s="734">
        <v>114.03</v>
      </c>
      <c r="M193" s="734">
        <v>2</v>
      </c>
      <c r="N193" s="735">
        <v>228.06</v>
      </c>
    </row>
    <row r="194" spans="1:14" ht="14.45" customHeight="1" x14ac:dyDescent="0.2">
      <c r="A194" s="729" t="s">
        <v>570</v>
      </c>
      <c r="B194" s="730" t="s">
        <v>571</v>
      </c>
      <c r="C194" s="731" t="s">
        <v>584</v>
      </c>
      <c r="D194" s="732" t="s">
        <v>585</v>
      </c>
      <c r="E194" s="733">
        <v>50113001</v>
      </c>
      <c r="F194" s="732" t="s">
        <v>598</v>
      </c>
      <c r="G194" s="731" t="s">
        <v>611</v>
      </c>
      <c r="H194" s="731">
        <v>184399</v>
      </c>
      <c r="I194" s="731">
        <v>84399</v>
      </c>
      <c r="J194" s="731" t="s">
        <v>933</v>
      </c>
      <c r="K194" s="731" t="s">
        <v>934</v>
      </c>
      <c r="L194" s="734">
        <v>126.19999999999997</v>
      </c>
      <c r="M194" s="734">
        <v>1</v>
      </c>
      <c r="N194" s="735">
        <v>126.19999999999997</v>
      </c>
    </row>
    <row r="195" spans="1:14" ht="14.45" customHeight="1" x14ac:dyDescent="0.2">
      <c r="A195" s="729" t="s">
        <v>570</v>
      </c>
      <c r="B195" s="730" t="s">
        <v>571</v>
      </c>
      <c r="C195" s="731" t="s">
        <v>584</v>
      </c>
      <c r="D195" s="732" t="s">
        <v>585</v>
      </c>
      <c r="E195" s="733">
        <v>50113001</v>
      </c>
      <c r="F195" s="732" t="s">
        <v>598</v>
      </c>
      <c r="G195" s="731" t="s">
        <v>599</v>
      </c>
      <c r="H195" s="731">
        <v>117187</v>
      </c>
      <c r="I195" s="731">
        <v>17187</v>
      </c>
      <c r="J195" s="731" t="s">
        <v>935</v>
      </c>
      <c r="K195" s="731" t="s">
        <v>936</v>
      </c>
      <c r="L195" s="734">
        <v>88.979230769230767</v>
      </c>
      <c r="M195" s="734">
        <v>26</v>
      </c>
      <c r="N195" s="735">
        <v>2313.46</v>
      </c>
    </row>
    <row r="196" spans="1:14" ht="14.45" customHeight="1" x14ac:dyDescent="0.2">
      <c r="A196" s="729" t="s">
        <v>570</v>
      </c>
      <c r="B196" s="730" t="s">
        <v>571</v>
      </c>
      <c r="C196" s="731" t="s">
        <v>584</v>
      </c>
      <c r="D196" s="732" t="s">
        <v>585</v>
      </c>
      <c r="E196" s="733">
        <v>50113001</v>
      </c>
      <c r="F196" s="732" t="s">
        <v>598</v>
      </c>
      <c r="G196" s="731" t="s">
        <v>611</v>
      </c>
      <c r="H196" s="731">
        <v>100536</v>
      </c>
      <c r="I196" s="731">
        <v>536</v>
      </c>
      <c r="J196" s="731" t="s">
        <v>937</v>
      </c>
      <c r="K196" s="731" t="s">
        <v>605</v>
      </c>
      <c r="L196" s="734">
        <v>49.320000000000007</v>
      </c>
      <c r="M196" s="734">
        <v>2</v>
      </c>
      <c r="N196" s="735">
        <v>98.640000000000015</v>
      </c>
    </row>
    <row r="197" spans="1:14" ht="14.45" customHeight="1" x14ac:dyDescent="0.2">
      <c r="A197" s="729" t="s">
        <v>570</v>
      </c>
      <c r="B197" s="730" t="s">
        <v>571</v>
      </c>
      <c r="C197" s="731" t="s">
        <v>584</v>
      </c>
      <c r="D197" s="732" t="s">
        <v>585</v>
      </c>
      <c r="E197" s="733">
        <v>50113001</v>
      </c>
      <c r="F197" s="732" t="s">
        <v>598</v>
      </c>
      <c r="G197" s="731" t="s">
        <v>611</v>
      </c>
      <c r="H197" s="731">
        <v>155823</v>
      </c>
      <c r="I197" s="731">
        <v>55823</v>
      </c>
      <c r="J197" s="731" t="s">
        <v>938</v>
      </c>
      <c r="K197" s="731" t="s">
        <v>939</v>
      </c>
      <c r="L197" s="734">
        <v>33.1452738095238</v>
      </c>
      <c r="M197" s="734">
        <v>84</v>
      </c>
      <c r="N197" s="735">
        <v>2784.2029999999995</v>
      </c>
    </row>
    <row r="198" spans="1:14" ht="14.45" customHeight="1" x14ac:dyDescent="0.2">
      <c r="A198" s="729" t="s">
        <v>570</v>
      </c>
      <c r="B198" s="730" t="s">
        <v>571</v>
      </c>
      <c r="C198" s="731" t="s">
        <v>584</v>
      </c>
      <c r="D198" s="732" t="s">
        <v>585</v>
      </c>
      <c r="E198" s="733">
        <v>50113001</v>
      </c>
      <c r="F198" s="732" t="s">
        <v>598</v>
      </c>
      <c r="G198" s="731" t="s">
        <v>611</v>
      </c>
      <c r="H198" s="731">
        <v>155824</v>
      </c>
      <c r="I198" s="731">
        <v>55824</v>
      </c>
      <c r="J198" s="731" t="s">
        <v>938</v>
      </c>
      <c r="K198" s="731" t="s">
        <v>940</v>
      </c>
      <c r="L198" s="734">
        <v>45.174166666666657</v>
      </c>
      <c r="M198" s="734">
        <v>24</v>
      </c>
      <c r="N198" s="735">
        <v>1084.1799999999998</v>
      </c>
    </row>
    <row r="199" spans="1:14" ht="14.45" customHeight="1" x14ac:dyDescent="0.2">
      <c r="A199" s="729" t="s">
        <v>570</v>
      </c>
      <c r="B199" s="730" t="s">
        <v>571</v>
      </c>
      <c r="C199" s="731" t="s">
        <v>584</v>
      </c>
      <c r="D199" s="732" t="s">
        <v>585</v>
      </c>
      <c r="E199" s="733">
        <v>50113001</v>
      </c>
      <c r="F199" s="732" t="s">
        <v>598</v>
      </c>
      <c r="G199" s="731" t="s">
        <v>611</v>
      </c>
      <c r="H199" s="731">
        <v>107981</v>
      </c>
      <c r="I199" s="731">
        <v>7981</v>
      </c>
      <c r="J199" s="731" t="s">
        <v>938</v>
      </c>
      <c r="K199" s="731" t="s">
        <v>941</v>
      </c>
      <c r="L199" s="734">
        <v>41.27000000000001</v>
      </c>
      <c r="M199" s="734">
        <v>6</v>
      </c>
      <c r="N199" s="735">
        <v>247.62000000000006</v>
      </c>
    </row>
    <row r="200" spans="1:14" ht="14.45" customHeight="1" x14ac:dyDescent="0.2">
      <c r="A200" s="729" t="s">
        <v>570</v>
      </c>
      <c r="B200" s="730" t="s">
        <v>571</v>
      </c>
      <c r="C200" s="731" t="s">
        <v>584</v>
      </c>
      <c r="D200" s="732" t="s">
        <v>585</v>
      </c>
      <c r="E200" s="733">
        <v>50113001</v>
      </c>
      <c r="F200" s="732" t="s">
        <v>598</v>
      </c>
      <c r="G200" s="731" t="s">
        <v>611</v>
      </c>
      <c r="H200" s="731">
        <v>126786</v>
      </c>
      <c r="I200" s="731">
        <v>26786</v>
      </c>
      <c r="J200" s="731" t="s">
        <v>942</v>
      </c>
      <c r="K200" s="731" t="s">
        <v>943</v>
      </c>
      <c r="L200" s="734">
        <v>405.49</v>
      </c>
      <c r="M200" s="734">
        <v>2</v>
      </c>
      <c r="N200" s="735">
        <v>810.98</v>
      </c>
    </row>
    <row r="201" spans="1:14" ht="14.45" customHeight="1" x14ac:dyDescent="0.2">
      <c r="A201" s="729" t="s">
        <v>570</v>
      </c>
      <c r="B201" s="730" t="s">
        <v>571</v>
      </c>
      <c r="C201" s="731" t="s">
        <v>584</v>
      </c>
      <c r="D201" s="732" t="s">
        <v>585</v>
      </c>
      <c r="E201" s="733">
        <v>50113001</v>
      </c>
      <c r="F201" s="732" t="s">
        <v>598</v>
      </c>
      <c r="G201" s="731" t="s">
        <v>599</v>
      </c>
      <c r="H201" s="731">
        <v>208116</v>
      </c>
      <c r="I201" s="731">
        <v>208116</v>
      </c>
      <c r="J201" s="731" t="s">
        <v>944</v>
      </c>
      <c r="K201" s="731" t="s">
        <v>945</v>
      </c>
      <c r="L201" s="734">
        <v>221.69000000000005</v>
      </c>
      <c r="M201" s="734">
        <v>4</v>
      </c>
      <c r="N201" s="735">
        <v>886.76000000000022</v>
      </c>
    </row>
    <row r="202" spans="1:14" ht="14.45" customHeight="1" x14ac:dyDescent="0.2">
      <c r="A202" s="729" t="s">
        <v>570</v>
      </c>
      <c r="B202" s="730" t="s">
        <v>571</v>
      </c>
      <c r="C202" s="731" t="s">
        <v>584</v>
      </c>
      <c r="D202" s="732" t="s">
        <v>585</v>
      </c>
      <c r="E202" s="733">
        <v>50113001</v>
      </c>
      <c r="F202" s="732" t="s">
        <v>598</v>
      </c>
      <c r="G202" s="731" t="s">
        <v>599</v>
      </c>
      <c r="H202" s="731">
        <v>208867</v>
      </c>
      <c r="I202" s="731">
        <v>208867</v>
      </c>
      <c r="J202" s="731" t="s">
        <v>944</v>
      </c>
      <c r="K202" s="731" t="s">
        <v>946</v>
      </c>
      <c r="L202" s="734">
        <v>207.08999999999997</v>
      </c>
      <c r="M202" s="734">
        <v>7</v>
      </c>
      <c r="N202" s="735">
        <v>1449.6299999999999</v>
      </c>
    </row>
    <row r="203" spans="1:14" ht="14.45" customHeight="1" x14ac:dyDescent="0.2">
      <c r="A203" s="729" t="s">
        <v>570</v>
      </c>
      <c r="B203" s="730" t="s">
        <v>571</v>
      </c>
      <c r="C203" s="731" t="s">
        <v>584</v>
      </c>
      <c r="D203" s="732" t="s">
        <v>585</v>
      </c>
      <c r="E203" s="733">
        <v>50113001</v>
      </c>
      <c r="F203" s="732" t="s">
        <v>598</v>
      </c>
      <c r="G203" s="731" t="s">
        <v>599</v>
      </c>
      <c r="H203" s="731">
        <v>162579</v>
      </c>
      <c r="I203" s="731">
        <v>162579</v>
      </c>
      <c r="J203" s="731" t="s">
        <v>947</v>
      </c>
      <c r="K203" s="731" t="s">
        <v>948</v>
      </c>
      <c r="L203" s="734">
        <v>44.88</v>
      </c>
      <c r="M203" s="734">
        <v>1</v>
      </c>
      <c r="N203" s="735">
        <v>44.88</v>
      </c>
    </row>
    <row r="204" spans="1:14" ht="14.45" customHeight="1" x14ac:dyDescent="0.2">
      <c r="A204" s="729" t="s">
        <v>570</v>
      </c>
      <c r="B204" s="730" t="s">
        <v>571</v>
      </c>
      <c r="C204" s="731" t="s">
        <v>584</v>
      </c>
      <c r="D204" s="732" t="s">
        <v>585</v>
      </c>
      <c r="E204" s="733">
        <v>50113001</v>
      </c>
      <c r="F204" s="732" t="s">
        <v>598</v>
      </c>
      <c r="G204" s="731" t="s">
        <v>611</v>
      </c>
      <c r="H204" s="731">
        <v>187607</v>
      </c>
      <c r="I204" s="731">
        <v>187607</v>
      </c>
      <c r="J204" s="731" t="s">
        <v>949</v>
      </c>
      <c r="K204" s="731" t="s">
        <v>950</v>
      </c>
      <c r="L204" s="734">
        <v>273.89999999999998</v>
      </c>
      <c r="M204" s="734">
        <v>1</v>
      </c>
      <c r="N204" s="735">
        <v>273.89999999999998</v>
      </c>
    </row>
    <row r="205" spans="1:14" ht="14.45" customHeight="1" x14ac:dyDescent="0.2">
      <c r="A205" s="729" t="s">
        <v>570</v>
      </c>
      <c r="B205" s="730" t="s">
        <v>571</v>
      </c>
      <c r="C205" s="731" t="s">
        <v>584</v>
      </c>
      <c r="D205" s="732" t="s">
        <v>585</v>
      </c>
      <c r="E205" s="733">
        <v>50113001</v>
      </c>
      <c r="F205" s="732" t="s">
        <v>598</v>
      </c>
      <c r="G205" s="731" t="s">
        <v>599</v>
      </c>
      <c r="H205" s="731">
        <v>224053</v>
      </c>
      <c r="I205" s="731">
        <v>224053</v>
      </c>
      <c r="J205" s="731" t="s">
        <v>951</v>
      </c>
      <c r="K205" s="731" t="s">
        <v>952</v>
      </c>
      <c r="L205" s="734">
        <v>1437.57</v>
      </c>
      <c r="M205" s="734">
        <v>3</v>
      </c>
      <c r="N205" s="735">
        <v>4312.71</v>
      </c>
    </row>
    <row r="206" spans="1:14" ht="14.45" customHeight="1" x14ac:dyDescent="0.2">
      <c r="A206" s="729" t="s">
        <v>570</v>
      </c>
      <c r="B206" s="730" t="s">
        <v>571</v>
      </c>
      <c r="C206" s="731" t="s">
        <v>584</v>
      </c>
      <c r="D206" s="732" t="s">
        <v>585</v>
      </c>
      <c r="E206" s="733">
        <v>50113001</v>
      </c>
      <c r="F206" s="732" t="s">
        <v>598</v>
      </c>
      <c r="G206" s="731" t="s">
        <v>611</v>
      </c>
      <c r="H206" s="731">
        <v>850729</v>
      </c>
      <c r="I206" s="731">
        <v>157875</v>
      </c>
      <c r="J206" s="731" t="s">
        <v>953</v>
      </c>
      <c r="K206" s="731" t="s">
        <v>954</v>
      </c>
      <c r="L206" s="734">
        <v>154</v>
      </c>
      <c r="M206" s="734">
        <v>3</v>
      </c>
      <c r="N206" s="735">
        <v>462</v>
      </c>
    </row>
    <row r="207" spans="1:14" ht="14.45" customHeight="1" x14ac:dyDescent="0.2">
      <c r="A207" s="729" t="s">
        <v>570</v>
      </c>
      <c r="B207" s="730" t="s">
        <v>571</v>
      </c>
      <c r="C207" s="731" t="s">
        <v>584</v>
      </c>
      <c r="D207" s="732" t="s">
        <v>585</v>
      </c>
      <c r="E207" s="733">
        <v>50113001</v>
      </c>
      <c r="F207" s="732" t="s">
        <v>598</v>
      </c>
      <c r="G207" s="731" t="s">
        <v>599</v>
      </c>
      <c r="H207" s="731">
        <v>207820</v>
      </c>
      <c r="I207" s="731">
        <v>207820</v>
      </c>
      <c r="J207" s="731" t="s">
        <v>955</v>
      </c>
      <c r="K207" s="731" t="s">
        <v>956</v>
      </c>
      <c r="L207" s="734">
        <v>31.929310344827584</v>
      </c>
      <c r="M207" s="734">
        <v>87</v>
      </c>
      <c r="N207" s="735">
        <v>2777.85</v>
      </c>
    </row>
    <row r="208" spans="1:14" ht="14.45" customHeight="1" x14ac:dyDescent="0.2">
      <c r="A208" s="729" t="s">
        <v>570</v>
      </c>
      <c r="B208" s="730" t="s">
        <v>571</v>
      </c>
      <c r="C208" s="731" t="s">
        <v>584</v>
      </c>
      <c r="D208" s="732" t="s">
        <v>585</v>
      </c>
      <c r="E208" s="733">
        <v>50113001</v>
      </c>
      <c r="F208" s="732" t="s">
        <v>598</v>
      </c>
      <c r="G208" s="731" t="s">
        <v>599</v>
      </c>
      <c r="H208" s="731">
        <v>207819</v>
      </c>
      <c r="I208" s="731">
        <v>207819</v>
      </c>
      <c r="J208" s="731" t="s">
        <v>957</v>
      </c>
      <c r="K208" s="731" t="s">
        <v>958</v>
      </c>
      <c r="L208" s="734">
        <v>22.353076923076927</v>
      </c>
      <c r="M208" s="734">
        <v>26</v>
      </c>
      <c r="N208" s="735">
        <v>581.18000000000006</v>
      </c>
    </row>
    <row r="209" spans="1:14" ht="14.45" customHeight="1" x14ac:dyDescent="0.2">
      <c r="A209" s="729" t="s">
        <v>570</v>
      </c>
      <c r="B209" s="730" t="s">
        <v>571</v>
      </c>
      <c r="C209" s="731" t="s">
        <v>584</v>
      </c>
      <c r="D209" s="732" t="s">
        <v>585</v>
      </c>
      <c r="E209" s="733">
        <v>50113001</v>
      </c>
      <c r="F209" s="732" t="s">
        <v>598</v>
      </c>
      <c r="G209" s="731" t="s">
        <v>599</v>
      </c>
      <c r="H209" s="731">
        <v>232603</v>
      </c>
      <c r="I209" s="731">
        <v>232603</v>
      </c>
      <c r="J209" s="731" t="s">
        <v>959</v>
      </c>
      <c r="K209" s="731" t="s">
        <v>960</v>
      </c>
      <c r="L209" s="734">
        <v>119.08999999999999</v>
      </c>
      <c r="M209" s="734">
        <v>7</v>
      </c>
      <c r="N209" s="735">
        <v>833.62999999999988</v>
      </c>
    </row>
    <row r="210" spans="1:14" ht="14.45" customHeight="1" x14ac:dyDescent="0.2">
      <c r="A210" s="729" t="s">
        <v>570</v>
      </c>
      <c r="B210" s="730" t="s">
        <v>571</v>
      </c>
      <c r="C210" s="731" t="s">
        <v>584</v>
      </c>
      <c r="D210" s="732" t="s">
        <v>585</v>
      </c>
      <c r="E210" s="733">
        <v>50113001</v>
      </c>
      <c r="F210" s="732" t="s">
        <v>598</v>
      </c>
      <c r="G210" s="731" t="s">
        <v>599</v>
      </c>
      <c r="H210" s="731">
        <v>218375</v>
      </c>
      <c r="I210" s="731">
        <v>218375</v>
      </c>
      <c r="J210" s="731" t="s">
        <v>961</v>
      </c>
      <c r="K210" s="731" t="s">
        <v>962</v>
      </c>
      <c r="L210" s="734">
        <v>350.74000000000007</v>
      </c>
      <c r="M210" s="734">
        <v>5</v>
      </c>
      <c r="N210" s="735">
        <v>1753.7000000000003</v>
      </c>
    </row>
    <row r="211" spans="1:14" ht="14.45" customHeight="1" x14ac:dyDescent="0.2">
      <c r="A211" s="729" t="s">
        <v>570</v>
      </c>
      <c r="B211" s="730" t="s">
        <v>571</v>
      </c>
      <c r="C211" s="731" t="s">
        <v>584</v>
      </c>
      <c r="D211" s="732" t="s">
        <v>585</v>
      </c>
      <c r="E211" s="733">
        <v>50113001</v>
      </c>
      <c r="F211" s="732" t="s">
        <v>598</v>
      </c>
      <c r="G211" s="731" t="s">
        <v>599</v>
      </c>
      <c r="H211" s="731">
        <v>395188</v>
      </c>
      <c r="I211" s="731">
        <v>0</v>
      </c>
      <c r="J211" s="731" t="s">
        <v>963</v>
      </c>
      <c r="K211" s="731" t="s">
        <v>964</v>
      </c>
      <c r="L211" s="734">
        <v>38.563333333333333</v>
      </c>
      <c r="M211" s="734">
        <v>3</v>
      </c>
      <c r="N211" s="735">
        <v>115.69</v>
      </c>
    </row>
    <row r="212" spans="1:14" ht="14.45" customHeight="1" x14ac:dyDescent="0.2">
      <c r="A212" s="729" t="s">
        <v>570</v>
      </c>
      <c r="B212" s="730" t="s">
        <v>571</v>
      </c>
      <c r="C212" s="731" t="s">
        <v>584</v>
      </c>
      <c r="D212" s="732" t="s">
        <v>585</v>
      </c>
      <c r="E212" s="733">
        <v>50113001</v>
      </c>
      <c r="F212" s="732" t="s">
        <v>598</v>
      </c>
      <c r="G212" s="731" t="s">
        <v>599</v>
      </c>
      <c r="H212" s="731">
        <v>154424</v>
      </c>
      <c r="I212" s="731">
        <v>54424</v>
      </c>
      <c r="J212" s="731" t="s">
        <v>965</v>
      </c>
      <c r="K212" s="731" t="s">
        <v>966</v>
      </c>
      <c r="L212" s="734">
        <v>174.06</v>
      </c>
      <c r="M212" s="734">
        <v>1</v>
      </c>
      <c r="N212" s="735">
        <v>174.06</v>
      </c>
    </row>
    <row r="213" spans="1:14" ht="14.45" customHeight="1" x14ac:dyDescent="0.2">
      <c r="A213" s="729" t="s">
        <v>570</v>
      </c>
      <c r="B213" s="730" t="s">
        <v>571</v>
      </c>
      <c r="C213" s="731" t="s">
        <v>584</v>
      </c>
      <c r="D213" s="732" t="s">
        <v>585</v>
      </c>
      <c r="E213" s="733">
        <v>50113001</v>
      </c>
      <c r="F213" s="732" t="s">
        <v>598</v>
      </c>
      <c r="G213" s="731" t="s">
        <v>599</v>
      </c>
      <c r="H213" s="731">
        <v>111671</v>
      </c>
      <c r="I213" s="731">
        <v>11671</v>
      </c>
      <c r="J213" s="731" t="s">
        <v>967</v>
      </c>
      <c r="K213" s="731" t="s">
        <v>968</v>
      </c>
      <c r="L213" s="734">
        <v>209</v>
      </c>
      <c r="M213" s="734">
        <v>4</v>
      </c>
      <c r="N213" s="735">
        <v>836</v>
      </c>
    </row>
    <row r="214" spans="1:14" ht="14.45" customHeight="1" x14ac:dyDescent="0.2">
      <c r="A214" s="729" t="s">
        <v>570</v>
      </c>
      <c r="B214" s="730" t="s">
        <v>571</v>
      </c>
      <c r="C214" s="731" t="s">
        <v>584</v>
      </c>
      <c r="D214" s="732" t="s">
        <v>585</v>
      </c>
      <c r="E214" s="733">
        <v>50113001</v>
      </c>
      <c r="F214" s="732" t="s">
        <v>598</v>
      </c>
      <c r="G214" s="731" t="s">
        <v>599</v>
      </c>
      <c r="H214" s="731">
        <v>102963</v>
      </c>
      <c r="I214" s="731">
        <v>2963</v>
      </c>
      <c r="J214" s="731" t="s">
        <v>969</v>
      </c>
      <c r="K214" s="731" t="s">
        <v>970</v>
      </c>
      <c r="L214" s="734">
        <v>121.62199999999999</v>
      </c>
      <c r="M214" s="734">
        <v>5</v>
      </c>
      <c r="N214" s="735">
        <v>608.1099999999999</v>
      </c>
    </row>
    <row r="215" spans="1:14" ht="14.45" customHeight="1" x14ac:dyDescent="0.2">
      <c r="A215" s="729" t="s">
        <v>570</v>
      </c>
      <c r="B215" s="730" t="s">
        <v>571</v>
      </c>
      <c r="C215" s="731" t="s">
        <v>584</v>
      </c>
      <c r="D215" s="732" t="s">
        <v>585</v>
      </c>
      <c r="E215" s="733">
        <v>50113001</v>
      </c>
      <c r="F215" s="732" t="s">
        <v>598</v>
      </c>
      <c r="G215" s="731" t="s">
        <v>599</v>
      </c>
      <c r="H215" s="731">
        <v>100269</v>
      </c>
      <c r="I215" s="731">
        <v>269</v>
      </c>
      <c r="J215" s="731" t="s">
        <v>971</v>
      </c>
      <c r="K215" s="731" t="s">
        <v>972</v>
      </c>
      <c r="L215" s="734">
        <v>50.68</v>
      </c>
      <c r="M215" s="734">
        <v>2</v>
      </c>
      <c r="N215" s="735">
        <v>101.36</v>
      </c>
    </row>
    <row r="216" spans="1:14" ht="14.45" customHeight="1" x14ac:dyDescent="0.2">
      <c r="A216" s="729" t="s">
        <v>570</v>
      </c>
      <c r="B216" s="730" t="s">
        <v>571</v>
      </c>
      <c r="C216" s="731" t="s">
        <v>584</v>
      </c>
      <c r="D216" s="732" t="s">
        <v>585</v>
      </c>
      <c r="E216" s="733">
        <v>50113001</v>
      </c>
      <c r="F216" s="732" t="s">
        <v>598</v>
      </c>
      <c r="G216" s="731" t="s">
        <v>611</v>
      </c>
      <c r="H216" s="731">
        <v>844651</v>
      </c>
      <c r="I216" s="731">
        <v>101205</v>
      </c>
      <c r="J216" s="731" t="s">
        <v>973</v>
      </c>
      <c r="K216" s="731" t="s">
        <v>974</v>
      </c>
      <c r="L216" s="734">
        <v>76.449999999999989</v>
      </c>
      <c r="M216" s="734">
        <v>1</v>
      </c>
      <c r="N216" s="735">
        <v>76.449999999999989</v>
      </c>
    </row>
    <row r="217" spans="1:14" ht="14.45" customHeight="1" x14ac:dyDescent="0.2">
      <c r="A217" s="729" t="s">
        <v>570</v>
      </c>
      <c r="B217" s="730" t="s">
        <v>571</v>
      </c>
      <c r="C217" s="731" t="s">
        <v>584</v>
      </c>
      <c r="D217" s="732" t="s">
        <v>585</v>
      </c>
      <c r="E217" s="733">
        <v>50113001</v>
      </c>
      <c r="F217" s="732" t="s">
        <v>598</v>
      </c>
      <c r="G217" s="731" t="s">
        <v>599</v>
      </c>
      <c r="H217" s="731">
        <v>846338</v>
      </c>
      <c r="I217" s="731">
        <v>122685</v>
      </c>
      <c r="J217" s="731" t="s">
        <v>975</v>
      </c>
      <c r="K217" s="731" t="s">
        <v>673</v>
      </c>
      <c r="L217" s="734">
        <v>115.91000000000001</v>
      </c>
      <c r="M217" s="734">
        <v>1</v>
      </c>
      <c r="N217" s="735">
        <v>115.91000000000001</v>
      </c>
    </row>
    <row r="218" spans="1:14" ht="14.45" customHeight="1" x14ac:dyDescent="0.2">
      <c r="A218" s="729" t="s">
        <v>570</v>
      </c>
      <c r="B218" s="730" t="s">
        <v>571</v>
      </c>
      <c r="C218" s="731" t="s">
        <v>584</v>
      </c>
      <c r="D218" s="732" t="s">
        <v>585</v>
      </c>
      <c r="E218" s="733">
        <v>50113001</v>
      </c>
      <c r="F218" s="732" t="s">
        <v>598</v>
      </c>
      <c r="G218" s="731" t="s">
        <v>611</v>
      </c>
      <c r="H218" s="731">
        <v>844738</v>
      </c>
      <c r="I218" s="731">
        <v>101227</v>
      </c>
      <c r="J218" s="731" t="s">
        <v>976</v>
      </c>
      <c r="K218" s="731" t="s">
        <v>847</v>
      </c>
      <c r="L218" s="734">
        <v>141.28</v>
      </c>
      <c r="M218" s="734">
        <v>1</v>
      </c>
      <c r="N218" s="735">
        <v>141.28</v>
      </c>
    </row>
    <row r="219" spans="1:14" ht="14.45" customHeight="1" x14ac:dyDescent="0.2">
      <c r="A219" s="729" t="s">
        <v>570</v>
      </c>
      <c r="B219" s="730" t="s">
        <v>571</v>
      </c>
      <c r="C219" s="731" t="s">
        <v>584</v>
      </c>
      <c r="D219" s="732" t="s">
        <v>585</v>
      </c>
      <c r="E219" s="733">
        <v>50113001</v>
      </c>
      <c r="F219" s="732" t="s">
        <v>598</v>
      </c>
      <c r="G219" s="731" t="s">
        <v>599</v>
      </c>
      <c r="H219" s="731">
        <v>191731</v>
      </c>
      <c r="I219" s="731">
        <v>91731</v>
      </c>
      <c r="J219" s="731" t="s">
        <v>977</v>
      </c>
      <c r="K219" s="731" t="s">
        <v>978</v>
      </c>
      <c r="L219" s="734">
        <v>3898.9791304347814</v>
      </c>
      <c r="M219" s="734">
        <v>92</v>
      </c>
      <c r="N219" s="735">
        <v>358706.0799999999</v>
      </c>
    </row>
    <row r="220" spans="1:14" ht="14.45" customHeight="1" x14ac:dyDescent="0.2">
      <c r="A220" s="729" t="s">
        <v>570</v>
      </c>
      <c r="B220" s="730" t="s">
        <v>571</v>
      </c>
      <c r="C220" s="731" t="s">
        <v>584</v>
      </c>
      <c r="D220" s="732" t="s">
        <v>585</v>
      </c>
      <c r="E220" s="733">
        <v>50113001</v>
      </c>
      <c r="F220" s="732" t="s">
        <v>598</v>
      </c>
      <c r="G220" s="731" t="s">
        <v>599</v>
      </c>
      <c r="H220" s="731">
        <v>207776</v>
      </c>
      <c r="I220" s="731">
        <v>207776</v>
      </c>
      <c r="J220" s="731" t="s">
        <v>979</v>
      </c>
      <c r="K220" s="731" t="s">
        <v>980</v>
      </c>
      <c r="L220" s="734">
        <v>257.64999999999998</v>
      </c>
      <c r="M220" s="734">
        <v>1</v>
      </c>
      <c r="N220" s="735">
        <v>257.64999999999998</v>
      </c>
    </row>
    <row r="221" spans="1:14" ht="14.45" customHeight="1" x14ac:dyDescent="0.2">
      <c r="A221" s="729" t="s">
        <v>570</v>
      </c>
      <c r="B221" s="730" t="s">
        <v>571</v>
      </c>
      <c r="C221" s="731" t="s">
        <v>584</v>
      </c>
      <c r="D221" s="732" t="s">
        <v>585</v>
      </c>
      <c r="E221" s="733">
        <v>50113001</v>
      </c>
      <c r="F221" s="732" t="s">
        <v>598</v>
      </c>
      <c r="G221" s="731" t="s">
        <v>599</v>
      </c>
      <c r="H221" s="731">
        <v>118305</v>
      </c>
      <c r="I221" s="731">
        <v>18305</v>
      </c>
      <c r="J221" s="731" t="s">
        <v>981</v>
      </c>
      <c r="K221" s="731" t="s">
        <v>982</v>
      </c>
      <c r="L221" s="734">
        <v>242</v>
      </c>
      <c r="M221" s="734">
        <v>3</v>
      </c>
      <c r="N221" s="735">
        <v>726</v>
      </c>
    </row>
    <row r="222" spans="1:14" ht="14.45" customHeight="1" x14ac:dyDescent="0.2">
      <c r="A222" s="729" t="s">
        <v>570</v>
      </c>
      <c r="B222" s="730" t="s">
        <v>571</v>
      </c>
      <c r="C222" s="731" t="s">
        <v>584</v>
      </c>
      <c r="D222" s="732" t="s">
        <v>585</v>
      </c>
      <c r="E222" s="733">
        <v>50113001</v>
      </c>
      <c r="F222" s="732" t="s">
        <v>598</v>
      </c>
      <c r="G222" s="731" t="s">
        <v>599</v>
      </c>
      <c r="H222" s="731">
        <v>114937</v>
      </c>
      <c r="I222" s="731">
        <v>14937</v>
      </c>
      <c r="J222" s="731" t="s">
        <v>983</v>
      </c>
      <c r="K222" s="731" t="s">
        <v>984</v>
      </c>
      <c r="L222" s="734">
        <v>79.59</v>
      </c>
      <c r="M222" s="734">
        <v>2</v>
      </c>
      <c r="N222" s="735">
        <v>159.18</v>
      </c>
    </row>
    <row r="223" spans="1:14" ht="14.45" customHeight="1" x14ac:dyDescent="0.2">
      <c r="A223" s="729" t="s">
        <v>570</v>
      </c>
      <c r="B223" s="730" t="s">
        <v>571</v>
      </c>
      <c r="C223" s="731" t="s">
        <v>584</v>
      </c>
      <c r="D223" s="732" t="s">
        <v>585</v>
      </c>
      <c r="E223" s="733">
        <v>50113001</v>
      </c>
      <c r="F223" s="732" t="s">
        <v>598</v>
      </c>
      <c r="G223" s="731" t="s">
        <v>599</v>
      </c>
      <c r="H223" s="731">
        <v>145567</v>
      </c>
      <c r="I223" s="731">
        <v>145567</v>
      </c>
      <c r="J223" s="731" t="s">
        <v>985</v>
      </c>
      <c r="K223" s="731" t="s">
        <v>608</v>
      </c>
      <c r="L223" s="734">
        <v>82.194999999999993</v>
      </c>
      <c r="M223" s="734">
        <v>4</v>
      </c>
      <c r="N223" s="735">
        <v>328.78</v>
      </c>
    </row>
    <row r="224" spans="1:14" ht="14.45" customHeight="1" x14ac:dyDescent="0.2">
      <c r="A224" s="729" t="s">
        <v>570</v>
      </c>
      <c r="B224" s="730" t="s">
        <v>571</v>
      </c>
      <c r="C224" s="731" t="s">
        <v>584</v>
      </c>
      <c r="D224" s="732" t="s">
        <v>585</v>
      </c>
      <c r="E224" s="733">
        <v>50113001</v>
      </c>
      <c r="F224" s="732" t="s">
        <v>598</v>
      </c>
      <c r="G224" s="731" t="s">
        <v>599</v>
      </c>
      <c r="H224" s="731">
        <v>233320</v>
      </c>
      <c r="I224" s="731">
        <v>233320</v>
      </c>
      <c r="J224" s="731" t="s">
        <v>986</v>
      </c>
      <c r="K224" s="731" t="s">
        <v>987</v>
      </c>
      <c r="L224" s="734">
        <v>2242.4299999999998</v>
      </c>
      <c r="M224" s="734">
        <v>1</v>
      </c>
      <c r="N224" s="735">
        <v>2242.4299999999998</v>
      </c>
    </row>
    <row r="225" spans="1:14" ht="14.45" customHeight="1" x14ac:dyDescent="0.2">
      <c r="A225" s="729" t="s">
        <v>570</v>
      </c>
      <c r="B225" s="730" t="s">
        <v>571</v>
      </c>
      <c r="C225" s="731" t="s">
        <v>584</v>
      </c>
      <c r="D225" s="732" t="s">
        <v>585</v>
      </c>
      <c r="E225" s="733">
        <v>50113001</v>
      </c>
      <c r="F225" s="732" t="s">
        <v>598</v>
      </c>
      <c r="G225" s="731" t="s">
        <v>611</v>
      </c>
      <c r="H225" s="731">
        <v>191922</v>
      </c>
      <c r="I225" s="731">
        <v>191922</v>
      </c>
      <c r="J225" s="731" t="s">
        <v>988</v>
      </c>
      <c r="K225" s="731" t="s">
        <v>989</v>
      </c>
      <c r="L225" s="734">
        <v>70.389999999999986</v>
      </c>
      <c r="M225" s="734">
        <v>2</v>
      </c>
      <c r="N225" s="735">
        <v>140.77999999999997</v>
      </c>
    </row>
    <row r="226" spans="1:14" ht="14.45" customHeight="1" x14ac:dyDescent="0.2">
      <c r="A226" s="729" t="s">
        <v>570</v>
      </c>
      <c r="B226" s="730" t="s">
        <v>571</v>
      </c>
      <c r="C226" s="731" t="s">
        <v>584</v>
      </c>
      <c r="D226" s="732" t="s">
        <v>585</v>
      </c>
      <c r="E226" s="733">
        <v>50113001</v>
      </c>
      <c r="F226" s="732" t="s">
        <v>598</v>
      </c>
      <c r="G226" s="731" t="s">
        <v>611</v>
      </c>
      <c r="H226" s="731">
        <v>109710</v>
      </c>
      <c r="I226" s="731">
        <v>9710</v>
      </c>
      <c r="J226" s="731" t="s">
        <v>990</v>
      </c>
      <c r="K226" s="731" t="s">
        <v>991</v>
      </c>
      <c r="L226" s="734">
        <v>70.32999999999997</v>
      </c>
      <c r="M226" s="734">
        <v>2</v>
      </c>
      <c r="N226" s="735">
        <v>140.65999999999994</v>
      </c>
    </row>
    <row r="227" spans="1:14" ht="14.45" customHeight="1" x14ac:dyDescent="0.2">
      <c r="A227" s="729" t="s">
        <v>570</v>
      </c>
      <c r="B227" s="730" t="s">
        <v>571</v>
      </c>
      <c r="C227" s="731" t="s">
        <v>584</v>
      </c>
      <c r="D227" s="732" t="s">
        <v>585</v>
      </c>
      <c r="E227" s="733">
        <v>50113001</v>
      </c>
      <c r="F227" s="732" t="s">
        <v>598</v>
      </c>
      <c r="G227" s="731" t="s">
        <v>611</v>
      </c>
      <c r="H227" s="731">
        <v>109709</v>
      </c>
      <c r="I227" s="731">
        <v>9709</v>
      </c>
      <c r="J227" s="731" t="s">
        <v>990</v>
      </c>
      <c r="K227" s="731" t="s">
        <v>992</v>
      </c>
      <c r="L227" s="734">
        <v>64.899999999999991</v>
      </c>
      <c r="M227" s="734">
        <v>4</v>
      </c>
      <c r="N227" s="735">
        <v>259.59999999999997</v>
      </c>
    </row>
    <row r="228" spans="1:14" ht="14.45" customHeight="1" x14ac:dyDescent="0.2">
      <c r="A228" s="729" t="s">
        <v>570</v>
      </c>
      <c r="B228" s="730" t="s">
        <v>571</v>
      </c>
      <c r="C228" s="731" t="s">
        <v>584</v>
      </c>
      <c r="D228" s="732" t="s">
        <v>585</v>
      </c>
      <c r="E228" s="733">
        <v>50113001</v>
      </c>
      <c r="F228" s="732" t="s">
        <v>598</v>
      </c>
      <c r="G228" s="731" t="s">
        <v>599</v>
      </c>
      <c r="H228" s="731">
        <v>194852</v>
      </c>
      <c r="I228" s="731">
        <v>94852</v>
      </c>
      <c r="J228" s="731" t="s">
        <v>993</v>
      </c>
      <c r="K228" s="731" t="s">
        <v>994</v>
      </c>
      <c r="L228" s="734">
        <v>1032.5885714285712</v>
      </c>
      <c r="M228" s="734">
        <v>7</v>
      </c>
      <c r="N228" s="735">
        <v>7228.119999999999</v>
      </c>
    </row>
    <row r="229" spans="1:14" ht="14.45" customHeight="1" x14ac:dyDescent="0.2">
      <c r="A229" s="729" t="s">
        <v>570</v>
      </c>
      <c r="B229" s="730" t="s">
        <v>571</v>
      </c>
      <c r="C229" s="731" t="s">
        <v>584</v>
      </c>
      <c r="D229" s="732" t="s">
        <v>585</v>
      </c>
      <c r="E229" s="733">
        <v>50113001</v>
      </c>
      <c r="F229" s="732" t="s">
        <v>598</v>
      </c>
      <c r="G229" s="731" t="s">
        <v>599</v>
      </c>
      <c r="H229" s="731">
        <v>225261</v>
      </c>
      <c r="I229" s="731">
        <v>225261</v>
      </c>
      <c r="J229" s="731" t="s">
        <v>995</v>
      </c>
      <c r="K229" s="731" t="s">
        <v>996</v>
      </c>
      <c r="L229" s="734">
        <v>56.279000000000011</v>
      </c>
      <c r="M229" s="734">
        <v>10</v>
      </c>
      <c r="N229" s="735">
        <v>562.79000000000008</v>
      </c>
    </row>
    <row r="230" spans="1:14" ht="14.45" customHeight="1" x14ac:dyDescent="0.2">
      <c r="A230" s="729" t="s">
        <v>570</v>
      </c>
      <c r="B230" s="730" t="s">
        <v>571</v>
      </c>
      <c r="C230" s="731" t="s">
        <v>584</v>
      </c>
      <c r="D230" s="732" t="s">
        <v>585</v>
      </c>
      <c r="E230" s="733">
        <v>50113001</v>
      </c>
      <c r="F230" s="732" t="s">
        <v>598</v>
      </c>
      <c r="G230" s="731" t="s">
        <v>599</v>
      </c>
      <c r="H230" s="731">
        <v>100610</v>
      </c>
      <c r="I230" s="731">
        <v>610</v>
      </c>
      <c r="J230" s="731" t="s">
        <v>997</v>
      </c>
      <c r="K230" s="731" t="s">
        <v>998</v>
      </c>
      <c r="L230" s="734">
        <v>72.419999999999973</v>
      </c>
      <c r="M230" s="734">
        <v>3</v>
      </c>
      <c r="N230" s="735">
        <v>217.25999999999993</v>
      </c>
    </row>
    <row r="231" spans="1:14" ht="14.45" customHeight="1" x14ac:dyDescent="0.2">
      <c r="A231" s="729" t="s">
        <v>570</v>
      </c>
      <c r="B231" s="730" t="s">
        <v>571</v>
      </c>
      <c r="C231" s="731" t="s">
        <v>584</v>
      </c>
      <c r="D231" s="732" t="s">
        <v>585</v>
      </c>
      <c r="E231" s="733">
        <v>50113001</v>
      </c>
      <c r="F231" s="732" t="s">
        <v>598</v>
      </c>
      <c r="G231" s="731" t="s">
        <v>611</v>
      </c>
      <c r="H231" s="731">
        <v>189657</v>
      </c>
      <c r="I231" s="731">
        <v>189657</v>
      </c>
      <c r="J231" s="731" t="s">
        <v>999</v>
      </c>
      <c r="K231" s="731" t="s">
        <v>673</v>
      </c>
      <c r="L231" s="734">
        <v>76.470000000000013</v>
      </c>
      <c r="M231" s="734">
        <v>1</v>
      </c>
      <c r="N231" s="735">
        <v>76.470000000000013</v>
      </c>
    </row>
    <row r="232" spans="1:14" ht="14.45" customHeight="1" x14ac:dyDescent="0.2">
      <c r="A232" s="729" t="s">
        <v>570</v>
      </c>
      <c r="B232" s="730" t="s">
        <v>571</v>
      </c>
      <c r="C232" s="731" t="s">
        <v>584</v>
      </c>
      <c r="D232" s="732" t="s">
        <v>585</v>
      </c>
      <c r="E232" s="733">
        <v>50113001</v>
      </c>
      <c r="F232" s="732" t="s">
        <v>598</v>
      </c>
      <c r="G232" s="731" t="s">
        <v>599</v>
      </c>
      <c r="H232" s="731">
        <v>184360</v>
      </c>
      <c r="I232" s="731">
        <v>84360</v>
      </c>
      <c r="J232" s="731" t="s">
        <v>1000</v>
      </c>
      <c r="K232" s="731" t="s">
        <v>1001</v>
      </c>
      <c r="L232" s="734">
        <v>149.50000000000003</v>
      </c>
      <c r="M232" s="734">
        <v>2</v>
      </c>
      <c r="N232" s="735">
        <v>299.00000000000006</v>
      </c>
    </row>
    <row r="233" spans="1:14" ht="14.45" customHeight="1" x14ac:dyDescent="0.2">
      <c r="A233" s="729" t="s">
        <v>570</v>
      </c>
      <c r="B233" s="730" t="s">
        <v>571</v>
      </c>
      <c r="C233" s="731" t="s">
        <v>584</v>
      </c>
      <c r="D233" s="732" t="s">
        <v>585</v>
      </c>
      <c r="E233" s="733">
        <v>50113001</v>
      </c>
      <c r="F233" s="732" t="s">
        <v>598</v>
      </c>
      <c r="G233" s="731" t="s">
        <v>599</v>
      </c>
      <c r="H233" s="731">
        <v>172034</v>
      </c>
      <c r="I233" s="731">
        <v>172034</v>
      </c>
      <c r="J233" s="731" t="s">
        <v>1002</v>
      </c>
      <c r="K233" s="731" t="s">
        <v>1003</v>
      </c>
      <c r="L233" s="734">
        <v>23.33</v>
      </c>
      <c r="M233" s="734">
        <v>1</v>
      </c>
      <c r="N233" s="735">
        <v>23.33</v>
      </c>
    </row>
    <row r="234" spans="1:14" ht="14.45" customHeight="1" x14ac:dyDescent="0.2">
      <c r="A234" s="729" t="s">
        <v>570</v>
      </c>
      <c r="B234" s="730" t="s">
        <v>571</v>
      </c>
      <c r="C234" s="731" t="s">
        <v>584</v>
      </c>
      <c r="D234" s="732" t="s">
        <v>585</v>
      </c>
      <c r="E234" s="733">
        <v>50113001</v>
      </c>
      <c r="F234" s="732" t="s">
        <v>598</v>
      </c>
      <c r="G234" s="731" t="s">
        <v>599</v>
      </c>
      <c r="H234" s="731">
        <v>188415</v>
      </c>
      <c r="I234" s="731">
        <v>188415</v>
      </c>
      <c r="J234" s="731" t="s">
        <v>1004</v>
      </c>
      <c r="K234" s="731" t="s">
        <v>1005</v>
      </c>
      <c r="L234" s="734">
        <v>91.78</v>
      </c>
      <c r="M234" s="734">
        <v>1</v>
      </c>
      <c r="N234" s="735">
        <v>91.78</v>
      </c>
    </row>
    <row r="235" spans="1:14" ht="14.45" customHeight="1" x14ac:dyDescent="0.2">
      <c r="A235" s="729" t="s">
        <v>570</v>
      </c>
      <c r="B235" s="730" t="s">
        <v>571</v>
      </c>
      <c r="C235" s="731" t="s">
        <v>584</v>
      </c>
      <c r="D235" s="732" t="s">
        <v>585</v>
      </c>
      <c r="E235" s="733">
        <v>50113001</v>
      </c>
      <c r="F235" s="732" t="s">
        <v>598</v>
      </c>
      <c r="G235" s="731" t="s">
        <v>599</v>
      </c>
      <c r="H235" s="731">
        <v>148578</v>
      </c>
      <c r="I235" s="731">
        <v>48578</v>
      </c>
      <c r="J235" s="731" t="s">
        <v>1006</v>
      </c>
      <c r="K235" s="731" t="s">
        <v>1007</v>
      </c>
      <c r="L235" s="734">
        <v>55.46</v>
      </c>
      <c r="M235" s="734">
        <v>1</v>
      </c>
      <c r="N235" s="735">
        <v>55.46</v>
      </c>
    </row>
    <row r="236" spans="1:14" ht="14.45" customHeight="1" x14ac:dyDescent="0.2">
      <c r="A236" s="729" t="s">
        <v>570</v>
      </c>
      <c r="B236" s="730" t="s">
        <v>571</v>
      </c>
      <c r="C236" s="731" t="s">
        <v>584</v>
      </c>
      <c r="D236" s="732" t="s">
        <v>585</v>
      </c>
      <c r="E236" s="733">
        <v>50113001</v>
      </c>
      <c r="F236" s="732" t="s">
        <v>598</v>
      </c>
      <c r="G236" s="731" t="s">
        <v>599</v>
      </c>
      <c r="H236" s="731">
        <v>132090</v>
      </c>
      <c r="I236" s="731">
        <v>32090</v>
      </c>
      <c r="J236" s="731" t="s">
        <v>1008</v>
      </c>
      <c r="K236" s="731" t="s">
        <v>1009</v>
      </c>
      <c r="L236" s="734">
        <v>27.582000000000001</v>
      </c>
      <c r="M236" s="734">
        <v>5</v>
      </c>
      <c r="N236" s="735">
        <v>137.91</v>
      </c>
    </row>
    <row r="237" spans="1:14" ht="14.45" customHeight="1" x14ac:dyDescent="0.2">
      <c r="A237" s="729" t="s">
        <v>570</v>
      </c>
      <c r="B237" s="730" t="s">
        <v>571</v>
      </c>
      <c r="C237" s="731" t="s">
        <v>584</v>
      </c>
      <c r="D237" s="732" t="s">
        <v>585</v>
      </c>
      <c r="E237" s="733">
        <v>50113001</v>
      </c>
      <c r="F237" s="732" t="s">
        <v>598</v>
      </c>
      <c r="G237" s="731" t="s">
        <v>599</v>
      </c>
      <c r="H237" s="731">
        <v>230437</v>
      </c>
      <c r="I237" s="731">
        <v>230437</v>
      </c>
      <c r="J237" s="731" t="s">
        <v>1010</v>
      </c>
      <c r="K237" s="731" t="s">
        <v>1011</v>
      </c>
      <c r="L237" s="734">
        <v>47.26</v>
      </c>
      <c r="M237" s="734">
        <v>2</v>
      </c>
      <c r="N237" s="735">
        <v>94.52</v>
      </c>
    </row>
    <row r="238" spans="1:14" ht="14.45" customHeight="1" x14ac:dyDescent="0.2">
      <c r="A238" s="729" t="s">
        <v>570</v>
      </c>
      <c r="B238" s="730" t="s">
        <v>571</v>
      </c>
      <c r="C238" s="731" t="s">
        <v>584</v>
      </c>
      <c r="D238" s="732" t="s">
        <v>585</v>
      </c>
      <c r="E238" s="733">
        <v>50113001</v>
      </c>
      <c r="F238" s="732" t="s">
        <v>598</v>
      </c>
      <c r="G238" s="731" t="s">
        <v>599</v>
      </c>
      <c r="H238" s="731">
        <v>221998</v>
      </c>
      <c r="I238" s="731">
        <v>221998</v>
      </c>
      <c r="J238" s="731" t="s">
        <v>1012</v>
      </c>
      <c r="K238" s="731" t="s">
        <v>1013</v>
      </c>
      <c r="L238" s="734">
        <v>22.41</v>
      </c>
      <c r="M238" s="734">
        <v>12</v>
      </c>
      <c r="N238" s="735">
        <v>268.92</v>
      </c>
    </row>
    <row r="239" spans="1:14" ht="14.45" customHeight="1" x14ac:dyDescent="0.2">
      <c r="A239" s="729" t="s">
        <v>570</v>
      </c>
      <c r="B239" s="730" t="s">
        <v>571</v>
      </c>
      <c r="C239" s="731" t="s">
        <v>584</v>
      </c>
      <c r="D239" s="732" t="s">
        <v>585</v>
      </c>
      <c r="E239" s="733">
        <v>50113001</v>
      </c>
      <c r="F239" s="732" t="s">
        <v>598</v>
      </c>
      <c r="G239" s="731" t="s">
        <v>599</v>
      </c>
      <c r="H239" s="731">
        <v>201134</v>
      </c>
      <c r="I239" s="731">
        <v>201134</v>
      </c>
      <c r="J239" s="731" t="s">
        <v>1014</v>
      </c>
      <c r="K239" s="731" t="s">
        <v>1015</v>
      </c>
      <c r="L239" s="734">
        <v>67.89</v>
      </c>
      <c r="M239" s="734">
        <v>2</v>
      </c>
      <c r="N239" s="735">
        <v>135.78</v>
      </c>
    </row>
    <row r="240" spans="1:14" ht="14.45" customHeight="1" x14ac:dyDescent="0.2">
      <c r="A240" s="729" t="s">
        <v>570</v>
      </c>
      <c r="B240" s="730" t="s">
        <v>571</v>
      </c>
      <c r="C240" s="731" t="s">
        <v>584</v>
      </c>
      <c r="D240" s="732" t="s">
        <v>585</v>
      </c>
      <c r="E240" s="733">
        <v>50113001</v>
      </c>
      <c r="F240" s="732" t="s">
        <v>598</v>
      </c>
      <c r="G240" s="731" t="s">
        <v>599</v>
      </c>
      <c r="H240" s="731">
        <v>190968</v>
      </c>
      <c r="I240" s="731">
        <v>190968</v>
      </c>
      <c r="J240" s="731" t="s">
        <v>1016</v>
      </c>
      <c r="K240" s="731" t="s">
        <v>673</v>
      </c>
      <c r="L240" s="734">
        <v>195.81</v>
      </c>
      <c r="M240" s="734">
        <v>1</v>
      </c>
      <c r="N240" s="735">
        <v>195.81</v>
      </c>
    </row>
    <row r="241" spans="1:14" ht="14.45" customHeight="1" x14ac:dyDescent="0.2">
      <c r="A241" s="729" t="s">
        <v>570</v>
      </c>
      <c r="B241" s="730" t="s">
        <v>571</v>
      </c>
      <c r="C241" s="731" t="s">
        <v>584</v>
      </c>
      <c r="D241" s="732" t="s">
        <v>585</v>
      </c>
      <c r="E241" s="733">
        <v>50113001</v>
      </c>
      <c r="F241" s="732" t="s">
        <v>598</v>
      </c>
      <c r="G241" s="731" t="s">
        <v>599</v>
      </c>
      <c r="H241" s="731">
        <v>190958</v>
      </c>
      <c r="I241" s="731">
        <v>190958</v>
      </c>
      <c r="J241" s="731" t="s">
        <v>1017</v>
      </c>
      <c r="K241" s="731" t="s">
        <v>673</v>
      </c>
      <c r="L241" s="734">
        <v>140.71999999999997</v>
      </c>
      <c r="M241" s="734">
        <v>1</v>
      </c>
      <c r="N241" s="735">
        <v>140.71999999999997</v>
      </c>
    </row>
    <row r="242" spans="1:14" ht="14.45" customHeight="1" x14ac:dyDescent="0.2">
      <c r="A242" s="729" t="s">
        <v>570</v>
      </c>
      <c r="B242" s="730" t="s">
        <v>571</v>
      </c>
      <c r="C242" s="731" t="s">
        <v>584</v>
      </c>
      <c r="D242" s="732" t="s">
        <v>585</v>
      </c>
      <c r="E242" s="733">
        <v>50113001</v>
      </c>
      <c r="F242" s="732" t="s">
        <v>598</v>
      </c>
      <c r="G242" s="731" t="s">
        <v>611</v>
      </c>
      <c r="H242" s="731">
        <v>115864</v>
      </c>
      <c r="I242" s="731">
        <v>15864</v>
      </c>
      <c r="J242" s="731" t="s">
        <v>1018</v>
      </c>
      <c r="K242" s="731" t="s">
        <v>613</v>
      </c>
      <c r="L242" s="734">
        <v>63.309999999999995</v>
      </c>
      <c r="M242" s="734">
        <v>1</v>
      </c>
      <c r="N242" s="735">
        <v>63.309999999999995</v>
      </c>
    </row>
    <row r="243" spans="1:14" ht="14.45" customHeight="1" x14ac:dyDescent="0.2">
      <c r="A243" s="729" t="s">
        <v>570</v>
      </c>
      <c r="B243" s="730" t="s">
        <v>571</v>
      </c>
      <c r="C243" s="731" t="s">
        <v>584</v>
      </c>
      <c r="D243" s="732" t="s">
        <v>585</v>
      </c>
      <c r="E243" s="733">
        <v>50113001</v>
      </c>
      <c r="F243" s="732" t="s">
        <v>598</v>
      </c>
      <c r="G243" s="731" t="s">
        <v>611</v>
      </c>
      <c r="H243" s="731">
        <v>56976</v>
      </c>
      <c r="I243" s="731">
        <v>56976</v>
      </c>
      <c r="J243" s="731" t="s">
        <v>1019</v>
      </c>
      <c r="K243" s="731" t="s">
        <v>1020</v>
      </c>
      <c r="L243" s="734">
        <v>11.830000000000002</v>
      </c>
      <c r="M243" s="734">
        <v>1</v>
      </c>
      <c r="N243" s="735">
        <v>11.830000000000002</v>
      </c>
    </row>
    <row r="244" spans="1:14" ht="14.45" customHeight="1" x14ac:dyDescent="0.2">
      <c r="A244" s="729" t="s">
        <v>570</v>
      </c>
      <c r="B244" s="730" t="s">
        <v>571</v>
      </c>
      <c r="C244" s="731" t="s">
        <v>584</v>
      </c>
      <c r="D244" s="732" t="s">
        <v>585</v>
      </c>
      <c r="E244" s="733">
        <v>50113001</v>
      </c>
      <c r="F244" s="732" t="s">
        <v>598</v>
      </c>
      <c r="G244" s="731" t="s">
        <v>611</v>
      </c>
      <c r="H244" s="731">
        <v>156981</v>
      </c>
      <c r="I244" s="731">
        <v>56981</v>
      </c>
      <c r="J244" s="731" t="s">
        <v>1021</v>
      </c>
      <c r="K244" s="731" t="s">
        <v>1022</v>
      </c>
      <c r="L244" s="734">
        <v>30.140000000000008</v>
      </c>
      <c r="M244" s="734">
        <v>1</v>
      </c>
      <c r="N244" s="735">
        <v>30.140000000000008</v>
      </c>
    </row>
    <row r="245" spans="1:14" ht="14.45" customHeight="1" x14ac:dyDescent="0.2">
      <c r="A245" s="729" t="s">
        <v>570</v>
      </c>
      <c r="B245" s="730" t="s">
        <v>571</v>
      </c>
      <c r="C245" s="731" t="s">
        <v>584</v>
      </c>
      <c r="D245" s="732" t="s">
        <v>585</v>
      </c>
      <c r="E245" s="733">
        <v>50113001</v>
      </c>
      <c r="F245" s="732" t="s">
        <v>598</v>
      </c>
      <c r="G245" s="731" t="s">
        <v>599</v>
      </c>
      <c r="H245" s="731">
        <v>154094</v>
      </c>
      <c r="I245" s="731">
        <v>54094</v>
      </c>
      <c r="J245" s="731" t="s">
        <v>1023</v>
      </c>
      <c r="K245" s="731" t="s">
        <v>1024</v>
      </c>
      <c r="L245" s="734">
        <v>111.23999999999998</v>
      </c>
      <c r="M245" s="734">
        <v>1</v>
      </c>
      <c r="N245" s="735">
        <v>111.23999999999998</v>
      </c>
    </row>
    <row r="246" spans="1:14" ht="14.45" customHeight="1" x14ac:dyDescent="0.2">
      <c r="A246" s="729" t="s">
        <v>570</v>
      </c>
      <c r="B246" s="730" t="s">
        <v>571</v>
      </c>
      <c r="C246" s="731" t="s">
        <v>584</v>
      </c>
      <c r="D246" s="732" t="s">
        <v>585</v>
      </c>
      <c r="E246" s="733">
        <v>50113001</v>
      </c>
      <c r="F246" s="732" t="s">
        <v>598</v>
      </c>
      <c r="G246" s="731" t="s">
        <v>611</v>
      </c>
      <c r="H246" s="731">
        <v>150318</v>
      </c>
      <c r="I246" s="731">
        <v>50318</v>
      </c>
      <c r="J246" s="731" t="s">
        <v>1025</v>
      </c>
      <c r="K246" s="731" t="s">
        <v>1026</v>
      </c>
      <c r="L246" s="734">
        <v>122.99</v>
      </c>
      <c r="M246" s="734">
        <v>3</v>
      </c>
      <c r="N246" s="735">
        <v>368.96999999999997</v>
      </c>
    </row>
    <row r="247" spans="1:14" ht="14.45" customHeight="1" x14ac:dyDescent="0.2">
      <c r="A247" s="729" t="s">
        <v>570</v>
      </c>
      <c r="B247" s="730" t="s">
        <v>571</v>
      </c>
      <c r="C247" s="731" t="s">
        <v>584</v>
      </c>
      <c r="D247" s="732" t="s">
        <v>585</v>
      </c>
      <c r="E247" s="733">
        <v>50113001</v>
      </c>
      <c r="F247" s="732" t="s">
        <v>598</v>
      </c>
      <c r="G247" s="731" t="s">
        <v>599</v>
      </c>
      <c r="H247" s="731">
        <v>205392</v>
      </c>
      <c r="I247" s="731">
        <v>205392</v>
      </c>
      <c r="J247" s="731" t="s">
        <v>1027</v>
      </c>
      <c r="K247" s="731" t="s">
        <v>1028</v>
      </c>
      <c r="L247" s="734">
        <v>122.18</v>
      </c>
      <c r="M247" s="734">
        <v>2</v>
      </c>
      <c r="N247" s="735">
        <v>244.36</v>
      </c>
    </row>
    <row r="248" spans="1:14" ht="14.45" customHeight="1" x14ac:dyDescent="0.2">
      <c r="A248" s="729" t="s">
        <v>570</v>
      </c>
      <c r="B248" s="730" t="s">
        <v>571</v>
      </c>
      <c r="C248" s="731" t="s">
        <v>584</v>
      </c>
      <c r="D248" s="732" t="s">
        <v>585</v>
      </c>
      <c r="E248" s="733">
        <v>50113001</v>
      </c>
      <c r="F248" s="732" t="s">
        <v>598</v>
      </c>
      <c r="G248" s="731" t="s">
        <v>599</v>
      </c>
      <c r="H248" s="731">
        <v>846948</v>
      </c>
      <c r="I248" s="731">
        <v>122198</v>
      </c>
      <c r="J248" s="731" t="s">
        <v>1029</v>
      </c>
      <c r="K248" s="731" t="s">
        <v>1030</v>
      </c>
      <c r="L248" s="734">
        <v>36.079999999999991</v>
      </c>
      <c r="M248" s="734">
        <v>3</v>
      </c>
      <c r="N248" s="735">
        <v>108.23999999999997</v>
      </c>
    </row>
    <row r="249" spans="1:14" ht="14.45" customHeight="1" x14ac:dyDescent="0.2">
      <c r="A249" s="729" t="s">
        <v>570</v>
      </c>
      <c r="B249" s="730" t="s">
        <v>571</v>
      </c>
      <c r="C249" s="731" t="s">
        <v>584</v>
      </c>
      <c r="D249" s="732" t="s">
        <v>585</v>
      </c>
      <c r="E249" s="733">
        <v>50113001</v>
      </c>
      <c r="F249" s="732" t="s">
        <v>598</v>
      </c>
      <c r="G249" s="731" t="s">
        <v>599</v>
      </c>
      <c r="H249" s="731">
        <v>103550</v>
      </c>
      <c r="I249" s="731">
        <v>3550</v>
      </c>
      <c r="J249" s="731" t="s">
        <v>1031</v>
      </c>
      <c r="K249" s="731" t="s">
        <v>802</v>
      </c>
      <c r="L249" s="734">
        <v>39.81</v>
      </c>
      <c r="M249" s="734">
        <v>1</v>
      </c>
      <c r="N249" s="735">
        <v>39.81</v>
      </c>
    </row>
    <row r="250" spans="1:14" ht="14.45" customHeight="1" x14ac:dyDescent="0.2">
      <c r="A250" s="729" t="s">
        <v>570</v>
      </c>
      <c r="B250" s="730" t="s">
        <v>571</v>
      </c>
      <c r="C250" s="731" t="s">
        <v>584</v>
      </c>
      <c r="D250" s="732" t="s">
        <v>585</v>
      </c>
      <c r="E250" s="733">
        <v>50113001</v>
      </c>
      <c r="F250" s="732" t="s">
        <v>598</v>
      </c>
      <c r="G250" s="731" t="s">
        <v>599</v>
      </c>
      <c r="H250" s="731">
        <v>225452</v>
      </c>
      <c r="I250" s="731">
        <v>225452</v>
      </c>
      <c r="J250" s="731" t="s">
        <v>1032</v>
      </c>
      <c r="K250" s="731" t="s">
        <v>1033</v>
      </c>
      <c r="L250" s="734">
        <v>507.67818181818171</v>
      </c>
      <c r="M250" s="734">
        <v>11</v>
      </c>
      <c r="N250" s="735">
        <v>5584.4599999999991</v>
      </c>
    </row>
    <row r="251" spans="1:14" ht="14.45" customHeight="1" x14ac:dyDescent="0.2">
      <c r="A251" s="729" t="s">
        <v>570</v>
      </c>
      <c r="B251" s="730" t="s">
        <v>571</v>
      </c>
      <c r="C251" s="731" t="s">
        <v>584</v>
      </c>
      <c r="D251" s="732" t="s">
        <v>585</v>
      </c>
      <c r="E251" s="733">
        <v>50113001</v>
      </c>
      <c r="F251" s="732" t="s">
        <v>598</v>
      </c>
      <c r="G251" s="731" t="s">
        <v>599</v>
      </c>
      <c r="H251" s="731">
        <v>225453</v>
      </c>
      <c r="I251" s="731">
        <v>225453</v>
      </c>
      <c r="J251" s="731" t="s">
        <v>1032</v>
      </c>
      <c r="K251" s="731" t="s">
        <v>1034</v>
      </c>
      <c r="L251" s="734">
        <v>389.56279411764712</v>
      </c>
      <c r="M251" s="734">
        <v>68</v>
      </c>
      <c r="N251" s="735">
        <v>26490.270000000004</v>
      </c>
    </row>
    <row r="252" spans="1:14" ht="14.45" customHeight="1" x14ac:dyDescent="0.2">
      <c r="A252" s="729" t="s">
        <v>570</v>
      </c>
      <c r="B252" s="730" t="s">
        <v>571</v>
      </c>
      <c r="C252" s="731" t="s">
        <v>584</v>
      </c>
      <c r="D252" s="732" t="s">
        <v>585</v>
      </c>
      <c r="E252" s="733">
        <v>50113001</v>
      </c>
      <c r="F252" s="732" t="s">
        <v>598</v>
      </c>
      <c r="G252" s="731" t="s">
        <v>599</v>
      </c>
      <c r="H252" s="731">
        <v>221884</v>
      </c>
      <c r="I252" s="731">
        <v>221884</v>
      </c>
      <c r="J252" s="731" t="s">
        <v>1035</v>
      </c>
      <c r="K252" s="731" t="s">
        <v>1036</v>
      </c>
      <c r="L252" s="734">
        <v>1980</v>
      </c>
      <c r="M252" s="734">
        <v>2</v>
      </c>
      <c r="N252" s="735">
        <v>3960</v>
      </c>
    </row>
    <row r="253" spans="1:14" ht="14.45" customHeight="1" x14ac:dyDescent="0.2">
      <c r="A253" s="729" t="s">
        <v>570</v>
      </c>
      <c r="B253" s="730" t="s">
        <v>571</v>
      </c>
      <c r="C253" s="731" t="s">
        <v>584</v>
      </c>
      <c r="D253" s="732" t="s">
        <v>585</v>
      </c>
      <c r="E253" s="733">
        <v>50113001</v>
      </c>
      <c r="F253" s="732" t="s">
        <v>598</v>
      </c>
      <c r="G253" s="731" t="s">
        <v>599</v>
      </c>
      <c r="H253" s="731">
        <v>100643</v>
      </c>
      <c r="I253" s="731">
        <v>643</v>
      </c>
      <c r="J253" s="731" t="s">
        <v>1037</v>
      </c>
      <c r="K253" s="731" t="s">
        <v>1038</v>
      </c>
      <c r="L253" s="734">
        <v>63.560000000000009</v>
      </c>
      <c r="M253" s="734">
        <v>2</v>
      </c>
      <c r="N253" s="735">
        <v>127.12000000000002</v>
      </c>
    </row>
    <row r="254" spans="1:14" ht="14.45" customHeight="1" x14ac:dyDescent="0.2">
      <c r="A254" s="729" t="s">
        <v>570</v>
      </c>
      <c r="B254" s="730" t="s">
        <v>571</v>
      </c>
      <c r="C254" s="731" t="s">
        <v>584</v>
      </c>
      <c r="D254" s="732" t="s">
        <v>585</v>
      </c>
      <c r="E254" s="733">
        <v>50113001</v>
      </c>
      <c r="F254" s="732" t="s">
        <v>598</v>
      </c>
      <c r="G254" s="731" t="s">
        <v>599</v>
      </c>
      <c r="H254" s="731">
        <v>840464</v>
      </c>
      <c r="I254" s="731">
        <v>0</v>
      </c>
      <c r="J254" s="731" t="s">
        <v>1039</v>
      </c>
      <c r="K254" s="731" t="s">
        <v>1040</v>
      </c>
      <c r="L254" s="734">
        <v>45.49</v>
      </c>
      <c r="M254" s="734">
        <v>1</v>
      </c>
      <c r="N254" s="735">
        <v>45.49</v>
      </c>
    </row>
    <row r="255" spans="1:14" ht="14.45" customHeight="1" x14ac:dyDescent="0.2">
      <c r="A255" s="729" t="s">
        <v>570</v>
      </c>
      <c r="B255" s="730" t="s">
        <v>571</v>
      </c>
      <c r="C255" s="731" t="s">
        <v>584</v>
      </c>
      <c r="D255" s="732" t="s">
        <v>585</v>
      </c>
      <c r="E255" s="733">
        <v>50113001</v>
      </c>
      <c r="F255" s="732" t="s">
        <v>598</v>
      </c>
      <c r="G255" s="731" t="s">
        <v>599</v>
      </c>
      <c r="H255" s="731">
        <v>148673</v>
      </c>
      <c r="I255" s="731">
        <v>148673</v>
      </c>
      <c r="J255" s="731" t="s">
        <v>1041</v>
      </c>
      <c r="K255" s="731" t="s">
        <v>1042</v>
      </c>
      <c r="L255" s="734">
        <v>146.12</v>
      </c>
      <c r="M255" s="734">
        <v>1</v>
      </c>
      <c r="N255" s="735">
        <v>146.12</v>
      </c>
    </row>
    <row r="256" spans="1:14" ht="14.45" customHeight="1" x14ac:dyDescent="0.2">
      <c r="A256" s="729" t="s">
        <v>570</v>
      </c>
      <c r="B256" s="730" t="s">
        <v>571</v>
      </c>
      <c r="C256" s="731" t="s">
        <v>584</v>
      </c>
      <c r="D256" s="732" t="s">
        <v>585</v>
      </c>
      <c r="E256" s="733">
        <v>50113001</v>
      </c>
      <c r="F256" s="732" t="s">
        <v>598</v>
      </c>
      <c r="G256" s="731" t="s">
        <v>599</v>
      </c>
      <c r="H256" s="731">
        <v>168897</v>
      </c>
      <c r="I256" s="731">
        <v>168897</v>
      </c>
      <c r="J256" s="731" t="s">
        <v>1043</v>
      </c>
      <c r="K256" s="731" t="s">
        <v>1044</v>
      </c>
      <c r="L256" s="734">
        <v>1417.2</v>
      </c>
      <c r="M256" s="734">
        <v>1</v>
      </c>
      <c r="N256" s="735">
        <v>1417.2</v>
      </c>
    </row>
    <row r="257" spans="1:14" ht="14.45" customHeight="1" x14ac:dyDescent="0.2">
      <c r="A257" s="729" t="s">
        <v>570</v>
      </c>
      <c r="B257" s="730" t="s">
        <v>571</v>
      </c>
      <c r="C257" s="731" t="s">
        <v>584</v>
      </c>
      <c r="D257" s="732" t="s">
        <v>585</v>
      </c>
      <c r="E257" s="733">
        <v>50113001</v>
      </c>
      <c r="F257" s="732" t="s">
        <v>598</v>
      </c>
      <c r="G257" s="731" t="s">
        <v>599</v>
      </c>
      <c r="H257" s="731">
        <v>200901</v>
      </c>
      <c r="I257" s="731">
        <v>200901</v>
      </c>
      <c r="J257" s="731" t="s">
        <v>1045</v>
      </c>
      <c r="K257" s="731" t="s">
        <v>1046</v>
      </c>
      <c r="L257" s="734">
        <v>128.97999999999996</v>
      </c>
      <c r="M257" s="734">
        <v>2</v>
      </c>
      <c r="N257" s="735">
        <v>257.95999999999992</v>
      </c>
    </row>
    <row r="258" spans="1:14" ht="14.45" customHeight="1" x14ac:dyDescent="0.2">
      <c r="A258" s="729" t="s">
        <v>570</v>
      </c>
      <c r="B258" s="730" t="s">
        <v>571</v>
      </c>
      <c r="C258" s="731" t="s">
        <v>584</v>
      </c>
      <c r="D258" s="732" t="s">
        <v>585</v>
      </c>
      <c r="E258" s="733">
        <v>50113001</v>
      </c>
      <c r="F258" s="732" t="s">
        <v>598</v>
      </c>
      <c r="G258" s="731" t="s">
        <v>599</v>
      </c>
      <c r="H258" s="731">
        <v>117926</v>
      </c>
      <c r="I258" s="731">
        <v>201609</v>
      </c>
      <c r="J258" s="731" t="s">
        <v>1047</v>
      </c>
      <c r="K258" s="731" t="s">
        <v>1048</v>
      </c>
      <c r="L258" s="734">
        <v>44.850000000000009</v>
      </c>
      <c r="M258" s="734">
        <v>1</v>
      </c>
      <c r="N258" s="735">
        <v>44.850000000000009</v>
      </c>
    </row>
    <row r="259" spans="1:14" ht="14.45" customHeight="1" x14ac:dyDescent="0.2">
      <c r="A259" s="729" t="s">
        <v>570</v>
      </c>
      <c r="B259" s="730" t="s">
        <v>571</v>
      </c>
      <c r="C259" s="731" t="s">
        <v>584</v>
      </c>
      <c r="D259" s="732" t="s">
        <v>585</v>
      </c>
      <c r="E259" s="733">
        <v>50113001</v>
      </c>
      <c r="F259" s="732" t="s">
        <v>598</v>
      </c>
      <c r="G259" s="731" t="s">
        <v>599</v>
      </c>
      <c r="H259" s="731">
        <v>201608</v>
      </c>
      <c r="I259" s="731">
        <v>201608</v>
      </c>
      <c r="J259" s="731" t="s">
        <v>1047</v>
      </c>
      <c r="K259" s="731" t="s">
        <v>1049</v>
      </c>
      <c r="L259" s="734">
        <v>36.1</v>
      </c>
      <c r="M259" s="734">
        <v>1</v>
      </c>
      <c r="N259" s="735">
        <v>36.1</v>
      </c>
    </row>
    <row r="260" spans="1:14" ht="14.45" customHeight="1" x14ac:dyDescent="0.2">
      <c r="A260" s="729" t="s">
        <v>570</v>
      </c>
      <c r="B260" s="730" t="s">
        <v>571</v>
      </c>
      <c r="C260" s="731" t="s">
        <v>584</v>
      </c>
      <c r="D260" s="732" t="s">
        <v>585</v>
      </c>
      <c r="E260" s="733">
        <v>50113001</v>
      </c>
      <c r="F260" s="732" t="s">
        <v>598</v>
      </c>
      <c r="G260" s="731" t="s">
        <v>611</v>
      </c>
      <c r="H260" s="731">
        <v>105496</v>
      </c>
      <c r="I260" s="731">
        <v>5496</v>
      </c>
      <c r="J260" s="731" t="s">
        <v>1050</v>
      </c>
      <c r="K260" s="731" t="s">
        <v>1051</v>
      </c>
      <c r="L260" s="734">
        <v>75.030000000000015</v>
      </c>
      <c r="M260" s="734">
        <v>3</v>
      </c>
      <c r="N260" s="735">
        <v>225.09000000000003</v>
      </c>
    </row>
    <row r="261" spans="1:14" ht="14.45" customHeight="1" x14ac:dyDescent="0.2">
      <c r="A261" s="729" t="s">
        <v>570</v>
      </c>
      <c r="B261" s="730" t="s">
        <v>571</v>
      </c>
      <c r="C261" s="731" t="s">
        <v>584</v>
      </c>
      <c r="D261" s="732" t="s">
        <v>585</v>
      </c>
      <c r="E261" s="733">
        <v>50113001</v>
      </c>
      <c r="F261" s="732" t="s">
        <v>598</v>
      </c>
      <c r="G261" s="731" t="s">
        <v>611</v>
      </c>
      <c r="H261" s="731">
        <v>153950</v>
      </c>
      <c r="I261" s="731">
        <v>53950</v>
      </c>
      <c r="J261" s="731" t="s">
        <v>1052</v>
      </c>
      <c r="K261" s="731" t="s">
        <v>1053</v>
      </c>
      <c r="L261" s="734">
        <v>91.430000000000021</v>
      </c>
      <c r="M261" s="734">
        <v>1</v>
      </c>
      <c r="N261" s="735">
        <v>91.430000000000021</v>
      </c>
    </row>
    <row r="262" spans="1:14" ht="14.45" customHeight="1" x14ac:dyDescent="0.2">
      <c r="A262" s="729" t="s">
        <v>570</v>
      </c>
      <c r="B262" s="730" t="s">
        <v>571</v>
      </c>
      <c r="C262" s="731" t="s">
        <v>584</v>
      </c>
      <c r="D262" s="732" t="s">
        <v>585</v>
      </c>
      <c r="E262" s="733">
        <v>50113001</v>
      </c>
      <c r="F262" s="732" t="s">
        <v>598</v>
      </c>
      <c r="G262" s="731" t="s">
        <v>611</v>
      </c>
      <c r="H262" s="731">
        <v>233360</v>
      </c>
      <c r="I262" s="731">
        <v>233360</v>
      </c>
      <c r="J262" s="731" t="s">
        <v>1054</v>
      </c>
      <c r="K262" s="731" t="s">
        <v>1055</v>
      </c>
      <c r="L262" s="734">
        <v>22.090000000000003</v>
      </c>
      <c r="M262" s="734">
        <v>1</v>
      </c>
      <c r="N262" s="735">
        <v>22.090000000000003</v>
      </c>
    </row>
    <row r="263" spans="1:14" ht="14.45" customHeight="1" x14ac:dyDescent="0.2">
      <c r="A263" s="729" t="s">
        <v>570</v>
      </c>
      <c r="B263" s="730" t="s">
        <v>571</v>
      </c>
      <c r="C263" s="731" t="s">
        <v>584</v>
      </c>
      <c r="D263" s="732" t="s">
        <v>585</v>
      </c>
      <c r="E263" s="733">
        <v>50113001</v>
      </c>
      <c r="F263" s="732" t="s">
        <v>598</v>
      </c>
      <c r="G263" s="731" t="s">
        <v>611</v>
      </c>
      <c r="H263" s="731">
        <v>233366</v>
      </c>
      <c r="I263" s="731">
        <v>233366</v>
      </c>
      <c r="J263" s="731" t="s">
        <v>1054</v>
      </c>
      <c r="K263" s="731" t="s">
        <v>1056</v>
      </c>
      <c r="L263" s="734">
        <v>45.49</v>
      </c>
      <c r="M263" s="734">
        <v>1</v>
      </c>
      <c r="N263" s="735">
        <v>45.49</v>
      </c>
    </row>
    <row r="264" spans="1:14" ht="14.45" customHeight="1" x14ac:dyDescent="0.2">
      <c r="A264" s="729" t="s">
        <v>570</v>
      </c>
      <c r="B264" s="730" t="s">
        <v>571</v>
      </c>
      <c r="C264" s="731" t="s">
        <v>584</v>
      </c>
      <c r="D264" s="732" t="s">
        <v>585</v>
      </c>
      <c r="E264" s="733">
        <v>50113001</v>
      </c>
      <c r="F264" s="732" t="s">
        <v>598</v>
      </c>
      <c r="G264" s="731" t="s">
        <v>611</v>
      </c>
      <c r="H264" s="731">
        <v>846141</v>
      </c>
      <c r="I264" s="731">
        <v>107794</v>
      </c>
      <c r="J264" s="731" t="s">
        <v>1057</v>
      </c>
      <c r="K264" s="731" t="s">
        <v>1058</v>
      </c>
      <c r="L264" s="734">
        <v>246.72500000000002</v>
      </c>
      <c r="M264" s="734">
        <v>2</v>
      </c>
      <c r="N264" s="735">
        <v>493.45000000000005</v>
      </c>
    </row>
    <row r="265" spans="1:14" ht="14.45" customHeight="1" x14ac:dyDescent="0.2">
      <c r="A265" s="729" t="s">
        <v>570</v>
      </c>
      <c r="B265" s="730" t="s">
        <v>571</v>
      </c>
      <c r="C265" s="731" t="s">
        <v>584</v>
      </c>
      <c r="D265" s="732" t="s">
        <v>585</v>
      </c>
      <c r="E265" s="733">
        <v>50113001</v>
      </c>
      <c r="F265" s="732" t="s">
        <v>598</v>
      </c>
      <c r="G265" s="731" t="s">
        <v>611</v>
      </c>
      <c r="H265" s="731">
        <v>149483</v>
      </c>
      <c r="I265" s="731">
        <v>149483</v>
      </c>
      <c r="J265" s="731" t="s">
        <v>1059</v>
      </c>
      <c r="K265" s="731" t="s">
        <v>1060</v>
      </c>
      <c r="L265" s="734">
        <v>138.94999999999999</v>
      </c>
      <c r="M265" s="734">
        <v>16</v>
      </c>
      <c r="N265" s="735">
        <v>2223.1999999999998</v>
      </c>
    </row>
    <row r="266" spans="1:14" ht="14.45" customHeight="1" x14ac:dyDescent="0.2">
      <c r="A266" s="729" t="s">
        <v>570</v>
      </c>
      <c r="B266" s="730" t="s">
        <v>571</v>
      </c>
      <c r="C266" s="731" t="s">
        <v>584</v>
      </c>
      <c r="D266" s="732" t="s">
        <v>585</v>
      </c>
      <c r="E266" s="733">
        <v>50113008</v>
      </c>
      <c r="F266" s="732" t="s">
        <v>1061</v>
      </c>
      <c r="G266" s="731"/>
      <c r="H266" s="731"/>
      <c r="I266" s="731">
        <v>62464</v>
      </c>
      <c r="J266" s="731" t="s">
        <v>1062</v>
      </c>
      <c r="K266" s="731" t="s">
        <v>1063</v>
      </c>
      <c r="L266" s="734">
        <v>9158.2701822916661</v>
      </c>
      <c r="M266" s="734">
        <v>3</v>
      </c>
      <c r="N266" s="735">
        <v>27474.810546875</v>
      </c>
    </row>
    <row r="267" spans="1:14" ht="14.45" customHeight="1" x14ac:dyDescent="0.2">
      <c r="A267" s="729" t="s">
        <v>570</v>
      </c>
      <c r="B267" s="730" t="s">
        <v>571</v>
      </c>
      <c r="C267" s="731" t="s">
        <v>584</v>
      </c>
      <c r="D267" s="732" t="s">
        <v>585</v>
      </c>
      <c r="E267" s="733">
        <v>50113008</v>
      </c>
      <c r="F267" s="732" t="s">
        <v>1061</v>
      </c>
      <c r="G267" s="731"/>
      <c r="H267" s="731"/>
      <c r="I267" s="731">
        <v>62465</v>
      </c>
      <c r="J267" s="731" t="s">
        <v>1062</v>
      </c>
      <c r="K267" s="731" t="s">
        <v>1064</v>
      </c>
      <c r="L267" s="734">
        <v>17457.19921875</v>
      </c>
      <c r="M267" s="734">
        <v>1</v>
      </c>
      <c r="N267" s="735">
        <v>17457.19921875</v>
      </c>
    </row>
    <row r="268" spans="1:14" ht="14.45" customHeight="1" x14ac:dyDescent="0.2">
      <c r="A268" s="729" t="s">
        <v>570</v>
      </c>
      <c r="B268" s="730" t="s">
        <v>571</v>
      </c>
      <c r="C268" s="731" t="s">
        <v>584</v>
      </c>
      <c r="D268" s="732" t="s">
        <v>585</v>
      </c>
      <c r="E268" s="733">
        <v>50113013</v>
      </c>
      <c r="F268" s="732" t="s">
        <v>1065</v>
      </c>
      <c r="G268" s="731" t="s">
        <v>329</v>
      </c>
      <c r="H268" s="731">
        <v>243369</v>
      </c>
      <c r="I268" s="731">
        <v>243369</v>
      </c>
      <c r="J268" s="731" t="s">
        <v>1066</v>
      </c>
      <c r="K268" s="731" t="s">
        <v>1067</v>
      </c>
      <c r="L268" s="734">
        <v>544.39</v>
      </c>
      <c r="M268" s="734">
        <v>2</v>
      </c>
      <c r="N268" s="735">
        <v>1088.78</v>
      </c>
    </row>
    <row r="269" spans="1:14" ht="14.45" customHeight="1" x14ac:dyDescent="0.2">
      <c r="A269" s="729" t="s">
        <v>570</v>
      </c>
      <c r="B269" s="730" t="s">
        <v>571</v>
      </c>
      <c r="C269" s="731" t="s">
        <v>584</v>
      </c>
      <c r="D269" s="732" t="s">
        <v>585</v>
      </c>
      <c r="E269" s="733">
        <v>50113013</v>
      </c>
      <c r="F269" s="732" t="s">
        <v>1065</v>
      </c>
      <c r="G269" s="731" t="s">
        <v>611</v>
      </c>
      <c r="H269" s="731">
        <v>185525</v>
      </c>
      <c r="I269" s="731">
        <v>85525</v>
      </c>
      <c r="J269" s="731" t="s">
        <v>1068</v>
      </c>
      <c r="K269" s="731" t="s">
        <v>1069</v>
      </c>
      <c r="L269" s="734">
        <v>110.19000000000003</v>
      </c>
      <c r="M269" s="734">
        <v>15</v>
      </c>
      <c r="N269" s="735">
        <v>1652.8500000000004</v>
      </c>
    </row>
    <row r="270" spans="1:14" ht="14.45" customHeight="1" x14ac:dyDescent="0.2">
      <c r="A270" s="729" t="s">
        <v>570</v>
      </c>
      <c r="B270" s="730" t="s">
        <v>571</v>
      </c>
      <c r="C270" s="731" t="s">
        <v>584</v>
      </c>
      <c r="D270" s="732" t="s">
        <v>585</v>
      </c>
      <c r="E270" s="733">
        <v>50113013</v>
      </c>
      <c r="F270" s="732" t="s">
        <v>1065</v>
      </c>
      <c r="G270" s="731" t="s">
        <v>599</v>
      </c>
      <c r="H270" s="731">
        <v>203097</v>
      </c>
      <c r="I270" s="731">
        <v>203097</v>
      </c>
      <c r="J270" s="731" t="s">
        <v>1070</v>
      </c>
      <c r="K270" s="731" t="s">
        <v>1071</v>
      </c>
      <c r="L270" s="734">
        <v>167.41</v>
      </c>
      <c r="M270" s="734">
        <v>21</v>
      </c>
      <c r="N270" s="735">
        <v>3515.6099999999997</v>
      </c>
    </row>
    <row r="271" spans="1:14" ht="14.45" customHeight="1" x14ac:dyDescent="0.2">
      <c r="A271" s="729" t="s">
        <v>570</v>
      </c>
      <c r="B271" s="730" t="s">
        <v>571</v>
      </c>
      <c r="C271" s="731" t="s">
        <v>584</v>
      </c>
      <c r="D271" s="732" t="s">
        <v>585</v>
      </c>
      <c r="E271" s="733">
        <v>50113013</v>
      </c>
      <c r="F271" s="732" t="s">
        <v>1065</v>
      </c>
      <c r="G271" s="731" t="s">
        <v>599</v>
      </c>
      <c r="H271" s="731">
        <v>172972</v>
      </c>
      <c r="I271" s="731">
        <v>72972</v>
      </c>
      <c r="J271" s="731" t="s">
        <v>1072</v>
      </c>
      <c r="K271" s="731" t="s">
        <v>1073</v>
      </c>
      <c r="L271" s="734">
        <v>203.71999999999997</v>
      </c>
      <c r="M271" s="734">
        <v>67.400000000000006</v>
      </c>
      <c r="N271" s="735">
        <v>13730.727999999999</v>
      </c>
    </row>
    <row r="272" spans="1:14" ht="14.45" customHeight="1" x14ac:dyDescent="0.2">
      <c r="A272" s="729" t="s">
        <v>570</v>
      </c>
      <c r="B272" s="730" t="s">
        <v>571</v>
      </c>
      <c r="C272" s="731" t="s">
        <v>584</v>
      </c>
      <c r="D272" s="732" t="s">
        <v>585</v>
      </c>
      <c r="E272" s="733">
        <v>50113013</v>
      </c>
      <c r="F272" s="732" t="s">
        <v>1065</v>
      </c>
      <c r="G272" s="731" t="s">
        <v>611</v>
      </c>
      <c r="H272" s="731">
        <v>105951</v>
      </c>
      <c r="I272" s="731">
        <v>5951</v>
      </c>
      <c r="J272" s="731" t="s">
        <v>1074</v>
      </c>
      <c r="K272" s="731" t="s">
        <v>1075</v>
      </c>
      <c r="L272" s="734">
        <v>114.01</v>
      </c>
      <c r="M272" s="734">
        <v>8</v>
      </c>
      <c r="N272" s="735">
        <v>912.08</v>
      </c>
    </row>
    <row r="273" spans="1:14" ht="14.45" customHeight="1" x14ac:dyDescent="0.2">
      <c r="A273" s="729" t="s">
        <v>570</v>
      </c>
      <c r="B273" s="730" t="s">
        <v>571</v>
      </c>
      <c r="C273" s="731" t="s">
        <v>584</v>
      </c>
      <c r="D273" s="732" t="s">
        <v>585</v>
      </c>
      <c r="E273" s="733">
        <v>50113013</v>
      </c>
      <c r="F273" s="732" t="s">
        <v>1065</v>
      </c>
      <c r="G273" s="731" t="s">
        <v>599</v>
      </c>
      <c r="H273" s="731">
        <v>136083</v>
      </c>
      <c r="I273" s="731">
        <v>136083</v>
      </c>
      <c r="J273" s="731" t="s">
        <v>1076</v>
      </c>
      <c r="K273" s="731" t="s">
        <v>1077</v>
      </c>
      <c r="L273" s="734">
        <v>526.75</v>
      </c>
      <c r="M273" s="734">
        <v>2</v>
      </c>
      <c r="N273" s="735">
        <v>1053.5</v>
      </c>
    </row>
    <row r="274" spans="1:14" ht="14.45" customHeight="1" x14ac:dyDescent="0.2">
      <c r="A274" s="729" t="s">
        <v>570</v>
      </c>
      <c r="B274" s="730" t="s">
        <v>571</v>
      </c>
      <c r="C274" s="731" t="s">
        <v>584</v>
      </c>
      <c r="D274" s="732" t="s">
        <v>585</v>
      </c>
      <c r="E274" s="733">
        <v>50113013</v>
      </c>
      <c r="F274" s="732" t="s">
        <v>1065</v>
      </c>
      <c r="G274" s="731" t="s">
        <v>611</v>
      </c>
      <c r="H274" s="731">
        <v>164831</v>
      </c>
      <c r="I274" s="731">
        <v>64831</v>
      </c>
      <c r="J274" s="731" t="s">
        <v>1078</v>
      </c>
      <c r="K274" s="731" t="s">
        <v>1079</v>
      </c>
      <c r="L274" s="734">
        <v>196.02</v>
      </c>
      <c r="M274" s="734">
        <v>3</v>
      </c>
      <c r="N274" s="735">
        <v>588.06000000000006</v>
      </c>
    </row>
    <row r="275" spans="1:14" ht="14.45" customHeight="1" x14ac:dyDescent="0.2">
      <c r="A275" s="729" t="s">
        <v>570</v>
      </c>
      <c r="B275" s="730" t="s">
        <v>571</v>
      </c>
      <c r="C275" s="731" t="s">
        <v>584</v>
      </c>
      <c r="D275" s="732" t="s">
        <v>585</v>
      </c>
      <c r="E275" s="733">
        <v>50113013</v>
      </c>
      <c r="F275" s="732" t="s">
        <v>1065</v>
      </c>
      <c r="G275" s="731" t="s">
        <v>599</v>
      </c>
      <c r="H275" s="731">
        <v>183926</v>
      </c>
      <c r="I275" s="731">
        <v>183926</v>
      </c>
      <c r="J275" s="731" t="s">
        <v>1080</v>
      </c>
      <c r="K275" s="731" t="s">
        <v>1081</v>
      </c>
      <c r="L275" s="734">
        <v>128.81000000000012</v>
      </c>
      <c r="M275" s="734">
        <v>54.29999999999999</v>
      </c>
      <c r="N275" s="735">
        <v>6994.3830000000053</v>
      </c>
    </row>
    <row r="276" spans="1:14" ht="14.45" customHeight="1" x14ac:dyDescent="0.2">
      <c r="A276" s="729" t="s">
        <v>570</v>
      </c>
      <c r="B276" s="730" t="s">
        <v>571</v>
      </c>
      <c r="C276" s="731" t="s">
        <v>584</v>
      </c>
      <c r="D276" s="732" t="s">
        <v>585</v>
      </c>
      <c r="E276" s="733">
        <v>50113013</v>
      </c>
      <c r="F276" s="732" t="s">
        <v>1065</v>
      </c>
      <c r="G276" s="731" t="s">
        <v>611</v>
      </c>
      <c r="H276" s="731">
        <v>145010</v>
      </c>
      <c r="I276" s="731">
        <v>45010</v>
      </c>
      <c r="J276" s="731" t="s">
        <v>1082</v>
      </c>
      <c r="K276" s="731" t="s">
        <v>1083</v>
      </c>
      <c r="L276" s="734">
        <v>42.110000000000007</v>
      </c>
      <c r="M276" s="734">
        <v>3</v>
      </c>
      <c r="N276" s="735">
        <v>126.33000000000001</v>
      </c>
    </row>
    <row r="277" spans="1:14" ht="14.45" customHeight="1" x14ac:dyDescent="0.2">
      <c r="A277" s="729" t="s">
        <v>570</v>
      </c>
      <c r="B277" s="730" t="s">
        <v>571</v>
      </c>
      <c r="C277" s="731" t="s">
        <v>584</v>
      </c>
      <c r="D277" s="732" t="s">
        <v>585</v>
      </c>
      <c r="E277" s="733">
        <v>50113013</v>
      </c>
      <c r="F277" s="732" t="s">
        <v>1065</v>
      </c>
      <c r="G277" s="731" t="s">
        <v>599</v>
      </c>
      <c r="H277" s="731">
        <v>131654</v>
      </c>
      <c r="I277" s="731">
        <v>131654</v>
      </c>
      <c r="J277" s="731" t="s">
        <v>1084</v>
      </c>
      <c r="K277" s="731" t="s">
        <v>1085</v>
      </c>
      <c r="L277" s="734">
        <v>719.28999999999985</v>
      </c>
      <c r="M277" s="734">
        <v>6.5</v>
      </c>
      <c r="N277" s="735">
        <v>4675.3849999999993</v>
      </c>
    </row>
    <row r="278" spans="1:14" ht="14.45" customHeight="1" x14ac:dyDescent="0.2">
      <c r="A278" s="729" t="s">
        <v>570</v>
      </c>
      <c r="B278" s="730" t="s">
        <v>571</v>
      </c>
      <c r="C278" s="731" t="s">
        <v>584</v>
      </c>
      <c r="D278" s="732" t="s">
        <v>585</v>
      </c>
      <c r="E278" s="733">
        <v>50113013</v>
      </c>
      <c r="F278" s="732" t="s">
        <v>1065</v>
      </c>
      <c r="G278" s="731" t="s">
        <v>599</v>
      </c>
      <c r="H278" s="731">
        <v>131656</v>
      </c>
      <c r="I278" s="731">
        <v>131656</v>
      </c>
      <c r="J278" s="731" t="s">
        <v>1086</v>
      </c>
      <c r="K278" s="731" t="s">
        <v>1087</v>
      </c>
      <c r="L278" s="734">
        <v>517</v>
      </c>
      <c r="M278" s="734">
        <v>0.9</v>
      </c>
      <c r="N278" s="735">
        <v>465.3</v>
      </c>
    </row>
    <row r="279" spans="1:14" ht="14.45" customHeight="1" x14ac:dyDescent="0.2">
      <c r="A279" s="729" t="s">
        <v>570</v>
      </c>
      <c r="B279" s="730" t="s">
        <v>571</v>
      </c>
      <c r="C279" s="731" t="s">
        <v>584</v>
      </c>
      <c r="D279" s="732" t="s">
        <v>585</v>
      </c>
      <c r="E279" s="733">
        <v>50113013</v>
      </c>
      <c r="F279" s="732" t="s">
        <v>1065</v>
      </c>
      <c r="G279" s="731" t="s">
        <v>611</v>
      </c>
      <c r="H279" s="731">
        <v>196039</v>
      </c>
      <c r="I279" s="731">
        <v>96039</v>
      </c>
      <c r="J279" s="731" t="s">
        <v>1088</v>
      </c>
      <c r="K279" s="731" t="s">
        <v>1089</v>
      </c>
      <c r="L279" s="734">
        <v>49.522857142857141</v>
      </c>
      <c r="M279" s="734">
        <v>7</v>
      </c>
      <c r="N279" s="735">
        <v>346.65999999999997</v>
      </c>
    </row>
    <row r="280" spans="1:14" ht="14.45" customHeight="1" x14ac:dyDescent="0.2">
      <c r="A280" s="729" t="s">
        <v>570</v>
      </c>
      <c r="B280" s="730" t="s">
        <v>571</v>
      </c>
      <c r="C280" s="731" t="s">
        <v>584</v>
      </c>
      <c r="D280" s="732" t="s">
        <v>585</v>
      </c>
      <c r="E280" s="733">
        <v>50113013</v>
      </c>
      <c r="F280" s="732" t="s">
        <v>1065</v>
      </c>
      <c r="G280" s="731" t="s">
        <v>599</v>
      </c>
      <c r="H280" s="731">
        <v>162187</v>
      </c>
      <c r="I280" s="731">
        <v>162187</v>
      </c>
      <c r="J280" s="731" t="s">
        <v>1090</v>
      </c>
      <c r="K280" s="731" t="s">
        <v>1091</v>
      </c>
      <c r="L280" s="734">
        <v>676.50974358974372</v>
      </c>
      <c r="M280" s="734">
        <v>11.7</v>
      </c>
      <c r="N280" s="735">
        <v>7915.1640000000007</v>
      </c>
    </row>
    <row r="281" spans="1:14" ht="14.45" customHeight="1" x14ac:dyDescent="0.2">
      <c r="A281" s="729" t="s">
        <v>570</v>
      </c>
      <c r="B281" s="730" t="s">
        <v>571</v>
      </c>
      <c r="C281" s="731" t="s">
        <v>584</v>
      </c>
      <c r="D281" s="732" t="s">
        <v>585</v>
      </c>
      <c r="E281" s="733">
        <v>50113013</v>
      </c>
      <c r="F281" s="732" t="s">
        <v>1065</v>
      </c>
      <c r="G281" s="731" t="s">
        <v>611</v>
      </c>
      <c r="H281" s="731">
        <v>849887</v>
      </c>
      <c r="I281" s="731">
        <v>129834</v>
      </c>
      <c r="J281" s="731" t="s">
        <v>1092</v>
      </c>
      <c r="K281" s="731" t="s">
        <v>1093</v>
      </c>
      <c r="L281" s="734">
        <v>150.69999999999996</v>
      </c>
      <c r="M281" s="734">
        <v>5.1000000000000005</v>
      </c>
      <c r="N281" s="735">
        <v>768.56999999999994</v>
      </c>
    </row>
    <row r="282" spans="1:14" ht="14.45" customHeight="1" x14ac:dyDescent="0.2">
      <c r="A282" s="729" t="s">
        <v>570</v>
      </c>
      <c r="B282" s="730" t="s">
        <v>571</v>
      </c>
      <c r="C282" s="731" t="s">
        <v>584</v>
      </c>
      <c r="D282" s="732" t="s">
        <v>585</v>
      </c>
      <c r="E282" s="733">
        <v>50113013</v>
      </c>
      <c r="F282" s="732" t="s">
        <v>1065</v>
      </c>
      <c r="G282" s="731" t="s">
        <v>611</v>
      </c>
      <c r="H282" s="731">
        <v>849655</v>
      </c>
      <c r="I282" s="731">
        <v>129836</v>
      </c>
      <c r="J282" s="731" t="s">
        <v>1094</v>
      </c>
      <c r="K282" s="731" t="s">
        <v>1093</v>
      </c>
      <c r="L282" s="734">
        <v>264</v>
      </c>
      <c r="M282" s="734">
        <v>2.1</v>
      </c>
      <c r="N282" s="735">
        <v>554.4</v>
      </c>
    </row>
    <row r="283" spans="1:14" ht="14.45" customHeight="1" x14ac:dyDescent="0.2">
      <c r="A283" s="729" t="s">
        <v>570</v>
      </c>
      <c r="B283" s="730" t="s">
        <v>571</v>
      </c>
      <c r="C283" s="731" t="s">
        <v>584</v>
      </c>
      <c r="D283" s="732" t="s">
        <v>585</v>
      </c>
      <c r="E283" s="733">
        <v>50113013</v>
      </c>
      <c r="F283" s="732" t="s">
        <v>1065</v>
      </c>
      <c r="G283" s="731" t="s">
        <v>599</v>
      </c>
      <c r="H283" s="731">
        <v>175022</v>
      </c>
      <c r="I283" s="731">
        <v>75022</v>
      </c>
      <c r="J283" s="731" t="s">
        <v>1095</v>
      </c>
      <c r="K283" s="731" t="s">
        <v>1096</v>
      </c>
      <c r="L283" s="734">
        <v>36.039999999999992</v>
      </c>
      <c r="M283" s="734">
        <v>1</v>
      </c>
      <c r="N283" s="735">
        <v>36.039999999999992</v>
      </c>
    </row>
    <row r="284" spans="1:14" ht="14.45" customHeight="1" x14ac:dyDescent="0.2">
      <c r="A284" s="729" t="s">
        <v>570</v>
      </c>
      <c r="B284" s="730" t="s">
        <v>571</v>
      </c>
      <c r="C284" s="731" t="s">
        <v>584</v>
      </c>
      <c r="D284" s="732" t="s">
        <v>585</v>
      </c>
      <c r="E284" s="733">
        <v>50113013</v>
      </c>
      <c r="F284" s="732" t="s">
        <v>1065</v>
      </c>
      <c r="G284" s="731" t="s">
        <v>599</v>
      </c>
      <c r="H284" s="731">
        <v>175023</v>
      </c>
      <c r="I284" s="731">
        <v>75023</v>
      </c>
      <c r="J284" s="731" t="s">
        <v>1095</v>
      </c>
      <c r="K284" s="731" t="s">
        <v>1097</v>
      </c>
      <c r="L284" s="734">
        <v>60.04</v>
      </c>
      <c r="M284" s="734">
        <v>2</v>
      </c>
      <c r="N284" s="735">
        <v>120.08</v>
      </c>
    </row>
    <row r="285" spans="1:14" ht="14.45" customHeight="1" x14ac:dyDescent="0.2">
      <c r="A285" s="729" t="s">
        <v>570</v>
      </c>
      <c r="B285" s="730" t="s">
        <v>571</v>
      </c>
      <c r="C285" s="731" t="s">
        <v>584</v>
      </c>
      <c r="D285" s="732" t="s">
        <v>585</v>
      </c>
      <c r="E285" s="733">
        <v>50113013</v>
      </c>
      <c r="F285" s="732" t="s">
        <v>1065</v>
      </c>
      <c r="G285" s="731" t="s">
        <v>599</v>
      </c>
      <c r="H285" s="731">
        <v>844576</v>
      </c>
      <c r="I285" s="731">
        <v>100339</v>
      </c>
      <c r="J285" s="731" t="s">
        <v>1098</v>
      </c>
      <c r="K285" s="731" t="s">
        <v>1099</v>
      </c>
      <c r="L285" s="734">
        <v>96.450000000000031</v>
      </c>
      <c r="M285" s="734">
        <v>22</v>
      </c>
      <c r="N285" s="735">
        <v>2121.9000000000005</v>
      </c>
    </row>
    <row r="286" spans="1:14" ht="14.45" customHeight="1" x14ac:dyDescent="0.2">
      <c r="A286" s="729" t="s">
        <v>570</v>
      </c>
      <c r="B286" s="730" t="s">
        <v>571</v>
      </c>
      <c r="C286" s="731" t="s">
        <v>584</v>
      </c>
      <c r="D286" s="732" t="s">
        <v>585</v>
      </c>
      <c r="E286" s="733">
        <v>50113013</v>
      </c>
      <c r="F286" s="732" t="s">
        <v>1065</v>
      </c>
      <c r="G286" s="731" t="s">
        <v>599</v>
      </c>
      <c r="H286" s="731">
        <v>148261</v>
      </c>
      <c r="I286" s="731">
        <v>48261</v>
      </c>
      <c r="J286" s="731" t="s">
        <v>1100</v>
      </c>
      <c r="K286" s="731" t="s">
        <v>1101</v>
      </c>
      <c r="L286" s="734">
        <v>68.92</v>
      </c>
      <c r="M286" s="734">
        <v>9</v>
      </c>
      <c r="N286" s="735">
        <v>620.28</v>
      </c>
    </row>
    <row r="287" spans="1:14" ht="14.45" customHeight="1" x14ac:dyDescent="0.2">
      <c r="A287" s="729" t="s">
        <v>570</v>
      </c>
      <c r="B287" s="730" t="s">
        <v>571</v>
      </c>
      <c r="C287" s="731" t="s">
        <v>584</v>
      </c>
      <c r="D287" s="732" t="s">
        <v>585</v>
      </c>
      <c r="E287" s="733">
        <v>50113013</v>
      </c>
      <c r="F287" s="732" t="s">
        <v>1065</v>
      </c>
      <c r="G287" s="731" t="s">
        <v>599</v>
      </c>
      <c r="H287" s="731">
        <v>207280</v>
      </c>
      <c r="I287" s="731">
        <v>207280</v>
      </c>
      <c r="J287" s="731" t="s">
        <v>1102</v>
      </c>
      <c r="K287" s="731" t="s">
        <v>1103</v>
      </c>
      <c r="L287" s="734">
        <v>129.81999999999996</v>
      </c>
      <c r="M287" s="734">
        <v>2</v>
      </c>
      <c r="N287" s="735">
        <v>259.63999999999993</v>
      </c>
    </row>
    <row r="288" spans="1:14" ht="14.45" customHeight="1" x14ac:dyDescent="0.2">
      <c r="A288" s="729" t="s">
        <v>570</v>
      </c>
      <c r="B288" s="730" t="s">
        <v>571</v>
      </c>
      <c r="C288" s="731" t="s">
        <v>584</v>
      </c>
      <c r="D288" s="732" t="s">
        <v>585</v>
      </c>
      <c r="E288" s="733">
        <v>50113013</v>
      </c>
      <c r="F288" s="732" t="s">
        <v>1065</v>
      </c>
      <c r="G288" s="731" t="s">
        <v>599</v>
      </c>
      <c r="H288" s="731">
        <v>847476</v>
      </c>
      <c r="I288" s="731">
        <v>112782</v>
      </c>
      <c r="J288" s="731" t="s">
        <v>1104</v>
      </c>
      <c r="K288" s="731" t="s">
        <v>1105</v>
      </c>
      <c r="L288" s="734">
        <v>702.66705882352937</v>
      </c>
      <c r="M288" s="734">
        <v>0.85000000000000009</v>
      </c>
      <c r="N288" s="735">
        <v>597.26700000000005</v>
      </c>
    </row>
    <row r="289" spans="1:14" ht="14.45" customHeight="1" x14ac:dyDescent="0.2">
      <c r="A289" s="729" t="s">
        <v>570</v>
      </c>
      <c r="B289" s="730" t="s">
        <v>571</v>
      </c>
      <c r="C289" s="731" t="s">
        <v>584</v>
      </c>
      <c r="D289" s="732" t="s">
        <v>585</v>
      </c>
      <c r="E289" s="733">
        <v>50113013</v>
      </c>
      <c r="F289" s="732" t="s">
        <v>1065</v>
      </c>
      <c r="G289" s="731" t="s">
        <v>599</v>
      </c>
      <c r="H289" s="731">
        <v>394618</v>
      </c>
      <c r="I289" s="731">
        <v>112786</v>
      </c>
      <c r="J289" s="731" t="s">
        <v>1106</v>
      </c>
      <c r="K289" s="731" t="s">
        <v>1107</v>
      </c>
      <c r="L289" s="734">
        <v>328.87800000000004</v>
      </c>
      <c r="M289" s="734">
        <v>0.7</v>
      </c>
      <c r="N289" s="735">
        <v>230.21460000000002</v>
      </c>
    </row>
    <row r="290" spans="1:14" ht="14.45" customHeight="1" x14ac:dyDescent="0.2">
      <c r="A290" s="729" t="s">
        <v>570</v>
      </c>
      <c r="B290" s="730" t="s">
        <v>571</v>
      </c>
      <c r="C290" s="731" t="s">
        <v>584</v>
      </c>
      <c r="D290" s="732" t="s">
        <v>585</v>
      </c>
      <c r="E290" s="733">
        <v>50113013</v>
      </c>
      <c r="F290" s="732" t="s">
        <v>1065</v>
      </c>
      <c r="G290" s="731" t="s">
        <v>599</v>
      </c>
      <c r="H290" s="731">
        <v>96414</v>
      </c>
      <c r="I290" s="731">
        <v>96414</v>
      </c>
      <c r="J290" s="731" t="s">
        <v>1108</v>
      </c>
      <c r="K290" s="731" t="s">
        <v>1109</v>
      </c>
      <c r="L290" s="734">
        <v>59.20000000000001</v>
      </c>
      <c r="M290" s="734">
        <v>1.2</v>
      </c>
      <c r="N290" s="735">
        <v>71.040000000000006</v>
      </c>
    </row>
    <row r="291" spans="1:14" ht="14.45" customHeight="1" x14ac:dyDescent="0.2">
      <c r="A291" s="729" t="s">
        <v>570</v>
      </c>
      <c r="B291" s="730" t="s">
        <v>571</v>
      </c>
      <c r="C291" s="731" t="s">
        <v>584</v>
      </c>
      <c r="D291" s="732" t="s">
        <v>585</v>
      </c>
      <c r="E291" s="733">
        <v>50113013</v>
      </c>
      <c r="F291" s="732" t="s">
        <v>1065</v>
      </c>
      <c r="G291" s="731" t="s">
        <v>599</v>
      </c>
      <c r="H291" s="731">
        <v>235812</v>
      </c>
      <c r="I291" s="731">
        <v>235812</v>
      </c>
      <c r="J291" s="731" t="s">
        <v>1110</v>
      </c>
      <c r="K291" s="731" t="s">
        <v>1111</v>
      </c>
      <c r="L291" s="734">
        <v>246.76000000000005</v>
      </c>
      <c r="M291" s="734">
        <v>40</v>
      </c>
      <c r="N291" s="735">
        <v>9870.4000000000015</v>
      </c>
    </row>
    <row r="292" spans="1:14" ht="14.45" customHeight="1" x14ac:dyDescent="0.2">
      <c r="A292" s="729" t="s">
        <v>570</v>
      </c>
      <c r="B292" s="730" t="s">
        <v>571</v>
      </c>
      <c r="C292" s="731" t="s">
        <v>584</v>
      </c>
      <c r="D292" s="732" t="s">
        <v>585</v>
      </c>
      <c r="E292" s="733">
        <v>50113013</v>
      </c>
      <c r="F292" s="732" t="s">
        <v>1065</v>
      </c>
      <c r="G292" s="731" t="s">
        <v>599</v>
      </c>
      <c r="H292" s="731">
        <v>216199</v>
      </c>
      <c r="I292" s="731">
        <v>216199</v>
      </c>
      <c r="J292" s="731" t="s">
        <v>858</v>
      </c>
      <c r="K292" s="731" t="s">
        <v>859</v>
      </c>
      <c r="L292" s="734">
        <v>86.66</v>
      </c>
      <c r="M292" s="734">
        <v>1</v>
      </c>
      <c r="N292" s="735">
        <v>86.66</v>
      </c>
    </row>
    <row r="293" spans="1:14" ht="14.45" customHeight="1" x14ac:dyDescent="0.2">
      <c r="A293" s="729" t="s">
        <v>570</v>
      </c>
      <c r="B293" s="730" t="s">
        <v>571</v>
      </c>
      <c r="C293" s="731" t="s">
        <v>584</v>
      </c>
      <c r="D293" s="732" t="s">
        <v>585</v>
      </c>
      <c r="E293" s="733">
        <v>50113013</v>
      </c>
      <c r="F293" s="732" t="s">
        <v>1065</v>
      </c>
      <c r="G293" s="731" t="s">
        <v>611</v>
      </c>
      <c r="H293" s="731">
        <v>173750</v>
      </c>
      <c r="I293" s="731">
        <v>173750</v>
      </c>
      <c r="J293" s="731" t="s">
        <v>1112</v>
      </c>
      <c r="K293" s="731" t="s">
        <v>1113</v>
      </c>
      <c r="L293" s="734">
        <v>789.22193548387111</v>
      </c>
      <c r="M293" s="734">
        <v>3.1</v>
      </c>
      <c r="N293" s="735">
        <v>2446.5880000000006</v>
      </c>
    </row>
    <row r="294" spans="1:14" ht="14.45" customHeight="1" x14ac:dyDescent="0.2">
      <c r="A294" s="729" t="s">
        <v>570</v>
      </c>
      <c r="B294" s="730" t="s">
        <v>571</v>
      </c>
      <c r="C294" s="731" t="s">
        <v>584</v>
      </c>
      <c r="D294" s="732" t="s">
        <v>585</v>
      </c>
      <c r="E294" s="733">
        <v>50113013</v>
      </c>
      <c r="F294" s="732" t="s">
        <v>1065</v>
      </c>
      <c r="G294" s="731" t="s">
        <v>329</v>
      </c>
      <c r="H294" s="731">
        <v>156835</v>
      </c>
      <c r="I294" s="731">
        <v>156835</v>
      </c>
      <c r="J294" s="731" t="s">
        <v>1114</v>
      </c>
      <c r="K294" s="731" t="s">
        <v>1115</v>
      </c>
      <c r="L294" s="734">
        <v>715</v>
      </c>
      <c r="M294" s="734">
        <v>1.5</v>
      </c>
      <c r="N294" s="735">
        <v>1072.5</v>
      </c>
    </row>
    <row r="295" spans="1:14" ht="14.45" customHeight="1" x14ac:dyDescent="0.2">
      <c r="A295" s="729" t="s">
        <v>570</v>
      </c>
      <c r="B295" s="730" t="s">
        <v>571</v>
      </c>
      <c r="C295" s="731" t="s">
        <v>584</v>
      </c>
      <c r="D295" s="732" t="s">
        <v>585</v>
      </c>
      <c r="E295" s="733">
        <v>50113013</v>
      </c>
      <c r="F295" s="732" t="s">
        <v>1065</v>
      </c>
      <c r="G295" s="731" t="s">
        <v>611</v>
      </c>
      <c r="H295" s="731">
        <v>224407</v>
      </c>
      <c r="I295" s="731">
        <v>224407</v>
      </c>
      <c r="J295" s="731" t="s">
        <v>1116</v>
      </c>
      <c r="K295" s="731" t="s">
        <v>1117</v>
      </c>
      <c r="L295" s="734">
        <v>188.45999999999998</v>
      </c>
      <c r="M295" s="734">
        <v>8.1</v>
      </c>
      <c r="N295" s="735">
        <v>1526.5259999999998</v>
      </c>
    </row>
    <row r="296" spans="1:14" ht="14.45" customHeight="1" x14ac:dyDescent="0.2">
      <c r="A296" s="729" t="s">
        <v>570</v>
      </c>
      <c r="B296" s="730" t="s">
        <v>571</v>
      </c>
      <c r="C296" s="731" t="s">
        <v>584</v>
      </c>
      <c r="D296" s="732" t="s">
        <v>585</v>
      </c>
      <c r="E296" s="733">
        <v>50113013</v>
      </c>
      <c r="F296" s="732" t="s">
        <v>1065</v>
      </c>
      <c r="G296" s="731" t="s">
        <v>611</v>
      </c>
      <c r="H296" s="731">
        <v>242332</v>
      </c>
      <c r="I296" s="731">
        <v>242332</v>
      </c>
      <c r="J296" s="731" t="s">
        <v>1116</v>
      </c>
      <c r="K296" s="731" t="s">
        <v>1118</v>
      </c>
      <c r="L296" s="734">
        <v>376.91999999999996</v>
      </c>
      <c r="M296" s="734">
        <v>0.5</v>
      </c>
      <c r="N296" s="735">
        <v>188.45999999999998</v>
      </c>
    </row>
    <row r="297" spans="1:14" ht="14.45" customHeight="1" x14ac:dyDescent="0.2">
      <c r="A297" s="729" t="s">
        <v>570</v>
      </c>
      <c r="B297" s="730" t="s">
        <v>571</v>
      </c>
      <c r="C297" s="731" t="s">
        <v>584</v>
      </c>
      <c r="D297" s="732" t="s">
        <v>585</v>
      </c>
      <c r="E297" s="733">
        <v>50113013</v>
      </c>
      <c r="F297" s="732" t="s">
        <v>1065</v>
      </c>
      <c r="G297" s="731" t="s">
        <v>599</v>
      </c>
      <c r="H297" s="731">
        <v>201974</v>
      </c>
      <c r="I297" s="731">
        <v>201974</v>
      </c>
      <c r="J297" s="731" t="s">
        <v>1119</v>
      </c>
      <c r="K297" s="731" t="s">
        <v>1120</v>
      </c>
      <c r="L297" s="734">
        <v>215.47</v>
      </c>
      <c r="M297" s="734">
        <v>2</v>
      </c>
      <c r="N297" s="735">
        <v>430.94</v>
      </c>
    </row>
    <row r="298" spans="1:14" ht="14.45" customHeight="1" x14ac:dyDescent="0.2">
      <c r="A298" s="729" t="s">
        <v>570</v>
      </c>
      <c r="B298" s="730" t="s">
        <v>571</v>
      </c>
      <c r="C298" s="731" t="s">
        <v>584</v>
      </c>
      <c r="D298" s="732" t="s">
        <v>585</v>
      </c>
      <c r="E298" s="733">
        <v>50113013</v>
      </c>
      <c r="F298" s="732" t="s">
        <v>1065</v>
      </c>
      <c r="G298" s="731" t="s">
        <v>599</v>
      </c>
      <c r="H298" s="731">
        <v>113424</v>
      </c>
      <c r="I298" s="731">
        <v>9999999</v>
      </c>
      <c r="J298" s="731" t="s">
        <v>1121</v>
      </c>
      <c r="K298" s="731" t="s">
        <v>1122</v>
      </c>
      <c r="L298" s="734">
        <v>2393.2600000000002</v>
      </c>
      <c r="M298" s="734">
        <v>2.7</v>
      </c>
      <c r="N298" s="735">
        <v>6461.8020000000006</v>
      </c>
    </row>
    <row r="299" spans="1:14" ht="14.45" customHeight="1" x14ac:dyDescent="0.2">
      <c r="A299" s="729" t="s">
        <v>570</v>
      </c>
      <c r="B299" s="730" t="s">
        <v>571</v>
      </c>
      <c r="C299" s="731" t="s">
        <v>584</v>
      </c>
      <c r="D299" s="732" t="s">
        <v>585</v>
      </c>
      <c r="E299" s="733">
        <v>50113013</v>
      </c>
      <c r="F299" s="732" t="s">
        <v>1065</v>
      </c>
      <c r="G299" s="731" t="s">
        <v>611</v>
      </c>
      <c r="H299" s="731">
        <v>113453</v>
      </c>
      <c r="I299" s="731">
        <v>113453</v>
      </c>
      <c r="J299" s="731" t="s">
        <v>1123</v>
      </c>
      <c r="K299" s="731" t="s">
        <v>1124</v>
      </c>
      <c r="L299" s="734">
        <v>1599.4048684210525</v>
      </c>
      <c r="M299" s="734">
        <v>7.6</v>
      </c>
      <c r="N299" s="735">
        <v>12155.476999999999</v>
      </c>
    </row>
    <row r="300" spans="1:14" ht="14.45" customHeight="1" x14ac:dyDescent="0.2">
      <c r="A300" s="729" t="s">
        <v>570</v>
      </c>
      <c r="B300" s="730" t="s">
        <v>571</v>
      </c>
      <c r="C300" s="731" t="s">
        <v>584</v>
      </c>
      <c r="D300" s="732" t="s">
        <v>585</v>
      </c>
      <c r="E300" s="733">
        <v>50113013</v>
      </c>
      <c r="F300" s="732" t="s">
        <v>1065</v>
      </c>
      <c r="G300" s="731" t="s">
        <v>599</v>
      </c>
      <c r="H300" s="731">
        <v>502239</v>
      </c>
      <c r="I300" s="731">
        <v>9999999</v>
      </c>
      <c r="J300" s="731" t="s">
        <v>1125</v>
      </c>
      <c r="K300" s="731" t="s">
        <v>1122</v>
      </c>
      <c r="L300" s="734">
        <v>824.99999999999989</v>
      </c>
      <c r="M300" s="734">
        <v>11.600000000000001</v>
      </c>
      <c r="N300" s="735">
        <v>9570</v>
      </c>
    </row>
    <row r="301" spans="1:14" ht="14.45" customHeight="1" x14ac:dyDescent="0.2">
      <c r="A301" s="729" t="s">
        <v>570</v>
      </c>
      <c r="B301" s="730" t="s">
        <v>571</v>
      </c>
      <c r="C301" s="731" t="s">
        <v>584</v>
      </c>
      <c r="D301" s="732" t="s">
        <v>585</v>
      </c>
      <c r="E301" s="733">
        <v>50113013</v>
      </c>
      <c r="F301" s="732" t="s">
        <v>1065</v>
      </c>
      <c r="G301" s="731" t="s">
        <v>599</v>
      </c>
      <c r="H301" s="731">
        <v>106264</v>
      </c>
      <c r="I301" s="731">
        <v>6264</v>
      </c>
      <c r="J301" s="731" t="s">
        <v>1126</v>
      </c>
      <c r="K301" s="731" t="s">
        <v>1127</v>
      </c>
      <c r="L301" s="734">
        <v>30.022500000000001</v>
      </c>
      <c r="M301" s="734">
        <v>8</v>
      </c>
      <c r="N301" s="735">
        <v>240.18</v>
      </c>
    </row>
    <row r="302" spans="1:14" ht="14.45" customHeight="1" x14ac:dyDescent="0.2">
      <c r="A302" s="729" t="s">
        <v>570</v>
      </c>
      <c r="B302" s="730" t="s">
        <v>571</v>
      </c>
      <c r="C302" s="731" t="s">
        <v>584</v>
      </c>
      <c r="D302" s="732" t="s">
        <v>585</v>
      </c>
      <c r="E302" s="733">
        <v>50113013</v>
      </c>
      <c r="F302" s="732" t="s">
        <v>1065</v>
      </c>
      <c r="G302" s="731" t="s">
        <v>611</v>
      </c>
      <c r="H302" s="731">
        <v>206563</v>
      </c>
      <c r="I302" s="731">
        <v>206563</v>
      </c>
      <c r="J302" s="731" t="s">
        <v>1128</v>
      </c>
      <c r="K302" s="731" t="s">
        <v>1129</v>
      </c>
      <c r="L302" s="734">
        <v>19.653903743315507</v>
      </c>
      <c r="M302" s="734">
        <v>187</v>
      </c>
      <c r="N302" s="735">
        <v>3675.2799999999997</v>
      </c>
    </row>
    <row r="303" spans="1:14" ht="14.45" customHeight="1" x14ac:dyDescent="0.2">
      <c r="A303" s="729" t="s">
        <v>570</v>
      </c>
      <c r="B303" s="730" t="s">
        <v>571</v>
      </c>
      <c r="C303" s="731" t="s">
        <v>584</v>
      </c>
      <c r="D303" s="732" t="s">
        <v>585</v>
      </c>
      <c r="E303" s="733">
        <v>50113013</v>
      </c>
      <c r="F303" s="732" t="s">
        <v>1065</v>
      </c>
      <c r="G303" s="731" t="s">
        <v>329</v>
      </c>
      <c r="H303" s="731">
        <v>206566</v>
      </c>
      <c r="I303" s="731">
        <v>206566</v>
      </c>
      <c r="J303" s="731" t="s">
        <v>1128</v>
      </c>
      <c r="K303" s="731" t="s">
        <v>1130</v>
      </c>
      <c r="L303" s="734">
        <v>43.81</v>
      </c>
      <c r="M303" s="734">
        <v>10</v>
      </c>
      <c r="N303" s="735">
        <v>438.1</v>
      </c>
    </row>
    <row r="304" spans="1:14" ht="14.45" customHeight="1" x14ac:dyDescent="0.2">
      <c r="A304" s="729" t="s">
        <v>570</v>
      </c>
      <c r="B304" s="730" t="s">
        <v>571</v>
      </c>
      <c r="C304" s="731" t="s">
        <v>584</v>
      </c>
      <c r="D304" s="732" t="s">
        <v>585</v>
      </c>
      <c r="E304" s="733">
        <v>50113013</v>
      </c>
      <c r="F304" s="732" t="s">
        <v>1065</v>
      </c>
      <c r="G304" s="731" t="s">
        <v>599</v>
      </c>
      <c r="H304" s="731">
        <v>225173</v>
      </c>
      <c r="I304" s="731">
        <v>225173</v>
      </c>
      <c r="J304" s="731" t="s">
        <v>1131</v>
      </c>
      <c r="K304" s="731" t="s">
        <v>1132</v>
      </c>
      <c r="L304" s="734">
        <v>93.27</v>
      </c>
      <c r="M304" s="734">
        <v>1</v>
      </c>
      <c r="N304" s="735">
        <v>93.27</v>
      </c>
    </row>
    <row r="305" spans="1:14" ht="14.45" customHeight="1" x14ac:dyDescent="0.2">
      <c r="A305" s="729" t="s">
        <v>570</v>
      </c>
      <c r="B305" s="730" t="s">
        <v>571</v>
      </c>
      <c r="C305" s="731" t="s">
        <v>584</v>
      </c>
      <c r="D305" s="732" t="s">
        <v>585</v>
      </c>
      <c r="E305" s="733">
        <v>50113013</v>
      </c>
      <c r="F305" s="732" t="s">
        <v>1065</v>
      </c>
      <c r="G305" s="731" t="s">
        <v>611</v>
      </c>
      <c r="H305" s="731">
        <v>126127</v>
      </c>
      <c r="I305" s="731">
        <v>26127</v>
      </c>
      <c r="J305" s="731" t="s">
        <v>1133</v>
      </c>
      <c r="K305" s="731" t="s">
        <v>1134</v>
      </c>
      <c r="L305" s="734">
        <v>2237.7299999999996</v>
      </c>
      <c r="M305" s="734">
        <v>4</v>
      </c>
      <c r="N305" s="735">
        <v>8950.9199999999983</v>
      </c>
    </row>
    <row r="306" spans="1:14" ht="14.45" customHeight="1" x14ac:dyDescent="0.2">
      <c r="A306" s="729" t="s">
        <v>570</v>
      </c>
      <c r="B306" s="730" t="s">
        <v>571</v>
      </c>
      <c r="C306" s="731" t="s">
        <v>584</v>
      </c>
      <c r="D306" s="732" t="s">
        <v>585</v>
      </c>
      <c r="E306" s="733">
        <v>50113013</v>
      </c>
      <c r="F306" s="732" t="s">
        <v>1065</v>
      </c>
      <c r="G306" s="731" t="s">
        <v>611</v>
      </c>
      <c r="H306" s="731">
        <v>166269</v>
      </c>
      <c r="I306" s="731">
        <v>166269</v>
      </c>
      <c r="J306" s="731" t="s">
        <v>1135</v>
      </c>
      <c r="K306" s="731" t="s">
        <v>1136</v>
      </c>
      <c r="L306" s="734">
        <v>52.88</v>
      </c>
      <c r="M306" s="734">
        <v>6</v>
      </c>
      <c r="N306" s="735">
        <v>317.28000000000003</v>
      </c>
    </row>
    <row r="307" spans="1:14" ht="14.45" customHeight="1" x14ac:dyDescent="0.2">
      <c r="A307" s="729" t="s">
        <v>570</v>
      </c>
      <c r="B307" s="730" t="s">
        <v>571</v>
      </c>
      <c r="C307" s="731" t="s">
        <v>584</v>
      </c>
      <c r="D307" s="732" t="s">
        <v>585</v>
      </c>
      <c r="E307" s="733">
        <v>50113013</v>
      </c>
      <c r="F307" s="732" t="s">
        <v>1065</v>
      </c>
      <c r="G307" s="731" t="s">
        <v>611</v>
      </c>
      <c r="H307" s="731">
        <v>118523</v>
      </c>
      <c r="I307" s="731">
        <v>18523</v>
      </c>
      <c r="J307" s="731" t="s">
        <v>1137</v>
      </c>
      <c r="K307" s="731" t="s">
        <v>1138</v>
      </c>
      <c r="L307" s="734">
        <v>57.140370370370363</v>
      </c>
      <c r="M307" s="734">
        <v>27</v>
      </c>
      <c r="N307" s="735">
        <v>1542.7899999999997</v>
      </c>
    </row>
    <row r="308" spans="1:14" ht="14.45" customHeight="1" x14ac:dyDescent="0.2">
      <c r="A308" s="729" t="s">
        <v>570</v>
      </c>
      <c r="B308" s="730" t="s">
        <v>571</v>
      </c>
      <c r="C308" s="731" t="s">
        <v>584</v>
      </c>
      <c r="D308" s="732" t="s">
        <v>585</v>
      </c>
      <c r="E308" s="733">
        <v>50113013</v>
      </c>
      <c r="F308" s="732" t="s">
        <v>1065</v>
      </c>
      <c r="G308" s="731" t="s">
        <v>611</v>
      </c>
      <c r="H308" s="731">
        <v>118547</v>
      </c>
      <c r="I308" s="731">
        <v>18547</v>
      </c>
      <c r="J308" s="731" t="s">
        <v>1139</v>
      </c>
      <c r="K308" s="731" t="s">
        <v>1140</v>
      </c>
      <c r="L308" s="734">
        <v>92.925617977528077</v>
      </c>
      <c r="M308" s="734">
        <v>89</v>
      </c>
      <c r="N308" s="735">
        <v>8270.3799999999992</v>
      </c>
    </row>
    <row r="309" spans="1:14" ht="14.45" customHeight="1" x14ac:dyDescent="0.2">
      <c r="A309" s="729" t="s">
        <v>570</v>
      </c>
      <c r="B309" s="730" t="s">
        <v>571</v>
      </c>
      <c r="C309" s="731" t="s">
        <v>584</v>
      </c>
      <c r="D309" s="732" t="s">
        <v>585</v>
      </c>
      <c r="E309" s="733">
        <v>50113014</v>
      </c>
      <c r="F309" s="732" t="s">
        <v>1141</v>
      </c>
      <c r="G309" s="731" t="s">
        <v>599</v>
      </c>
      <c r="H309" s="731">
        <v>186397</v>
      </c>
      <c r="I309" s="731">
        <v>86397</v>
      </c>
      <c r="J309" s="731" t="s">
        <v>1142</v>
      </c>
      <c r="K309" s="731" t="s">
        <v>1143</v>
      </c>
      <c r="L309" s="734">
        <v>103.08999999999999</v>
      </c>
      <c r="M309" s="734">
        <v>1</v>
      </c>
      <c r="N309" s="735">
        <v>103.08999999999999</v>
      </c>
    </row>
    <row r="310" spans="1:14" ht="14.45" customHeight="1" x14ac:dyDescent="0.2">
      <c r="A310" s="729" t="s">
        <v>570</v>
      </c>
      <c r="B310" s="730" t="s">
        <v>571</v>
      </c>
      <c r="C310" s="731" t="s">
        <v>584</v>
      </c>
      <c r="D310" s="732" t="s">
        <v>585</v>
      </c>
      <c r="E310" s="733">
        <v>50113014</v>
      </c>
      <c r="F310" s="732" t="s">
        <v>1141</v>
      </c>
      <c r="G310" s="731" t="s">
        <v>611</v>
      </c>
      <c r="H310" s="731">
        <v>164401</v>
      </c>
      <c r="I310" s="731">
        <v>164401</v>
      </c>
      <c r="J310" s="731" t="s">
        <v>1144</v>
      </c>
      <c r="K310" s="731" t="s">
        <v>1145</v>
      </c>
      <c r="L310" s="734">
        <v>319.00000000000006</v>
      </c>
      <c r="M310" s="734">
        <v>1.4</v>
      </c>
      <c r="N310" s="735">
        <v>446.6</v>
      </c>
    </row>
    <row r="311" spans="1:14" ht="14.45" customHeight="1" x14ac:dyDescent="0.2">
      <c r="A311" s="729" t="s">
        <v>570</v>
      </c>
      <c r="B311" s="730" t="s">
        <v>571</v>
      </c>
      <c r="C311" s="731" t="s">
        <v>589</v>
      </c>
      <c r="D311" s="732" t="s">
        <v>590</v>
      </c>
      <c r="E311" s="733">
        <v>50113001</v>
      </c>
      <c r="F311" s="732" t="s">
        <v>598</v>
      </c>
      <c r="G311" s="731" t="s">
        <v>599</v>
      </c>
      <c r="H311" s="731">
        <v>100362</v>
      </c>
      <c r="I311" s="731">
        <v>362</v>
      </c>
      <c r="J311" s="731" t="s">
        <v>604</v>
      </c>
      <c r="K311" s="731" t="s">
        <v>605</v>
      </c>
      <c r="L311" s="734">
        <v>72.569999999999993</v>
      </c>
      <c r="M311" s="734">
        <v>3</v>
      </c>
      <c r="N311" s="735">
        <v>217.70999999999998</v>
      </c>
    </row>
    <row r="312" spans="1:14" ht="14.45" customHeight="1" x14ac:dyDescent="0.2">
      <c r="A312" s="729" t="s">
        <v>570</v>
      </c>
      <c r="B312" s="730" t="s">
        <v>571</v>
      </c>
      <c r="C312" s="731" t="s">
        <v>589</v>
      </c>
      <c r="D312" s="732" t="s">
        <v>590</v>
      </c>
      <c r="E312" s="733">
        <v>50113001</v>
      </c>
      <c r="F312" s="732" t="s">
        <v>598</v>
      </c>
      <c r="G312" s="731" t="s">
        <v>599</v>
      </c>
      <c r="H312" s="731">
        <v>108510</v>
      </c>
      <c r="I312" s="731">
        <v>8510</v>
      </c>
      <c r="J312" s="731" t="s">
        <v>1146</v>
      </c>
      <c r="K312" s="731" t="s">
        <v>1147</v>
      </c>
      <c r="L312" s="734">
        <v>358.45333333333332</v>
      </c>
      <c r="M312" s="734">
        <v>6</v>
      </c>
      <c r="N312" s="735">
        <v>2150.7199999999998</v>
      </c>
    </row>
    <row r="313" spans="1:14" ht="14.45" customHeight="1" x14ac:dyDescent="0.2">
      <c r="A313" s="729" t="s">
        <v>570</v>
      </c>
      <c r="B313" s="730" t="s">
        <v>571</v>
      </c>
      <c r="C313" s="731" t="s">
        <v>589</v>
      </c>
      <c r="D313" s="732" t="s">
        <v>590</v>
      </c>
      <c r="E313" s="733">
        <v>50113001</v>
      </c>
      <c r="F313" s="732" t="s">
        <v>598</v>
      </c>
      <c r="G313" s="731" t="s">
        <v>599</v>
      </c>
      <c r="H313" s="731">
        <v>20033</v>
      </c>
      <c r="I313" s="731">
        <v>20033</v>
      </c>
      <c r="J313" s="731" t="s">
        <v>1148</v>
      </c>
      <c r="K313" s="731" t="s">
        <v>1149</v>
      </c>
      <c r="L313" s="734">
        <v>440.96999999999991</v>
      </c>
      <c r="M313" s="734">
        <v>1</v>
      </c>
      <c r="N313" s="735">
        <v>440.96999999999991</v>
      </c>
    </row>
    <row r="314" spans="1:14" ht="14.45" customHeight="1" x14ac:dyDescent="0.2">
      <c r="A314" s="729" t="s">
        <v>570</v>
      </c>
      <c r="B314" s="730" t="s">
        <v>571</v>
      </c>
      <c r="C314" s="731" t="s">
        <v>589</v>
      </c>
      <c r="D314" s="732" t="s">
        <v>590</v>
      </c>
      <c r="E314" s="733">
        <v>50113001</v>
      </c>
      <c r="F314" s="732" t="s">
        <v>598</v>
      </c>
      <c r="G314" s="731" t="s">
        <v>599</v>
      </c>
      <c r="H314" s="731">
        <v>8511</v>
      </c>
      <c r="I314" s="731">
        <v>8511</v>
      </c>
      <c r="J314" s="731" t="s">
        <v>1150</v>
      </c>
      <c r="K314" s="731" t="s">
        <v>1151</v>
      </c>
      <c r="L314" s="734">
        <v>546.62</v>
      </c>
      <c r="M314" s="734">
        <v>1</v>
      </c>
      <c r="N314" s="735">
        <v>546.62</v>
      </c>
    </row>
    <row r="315" spans="1:14" ht="14.45" customHeight="1" x14ac:dyDescent="0.2">
      <c r="A315" s="729" t="s">
        <v>570</v>
      </c>
      <c r="B315" s="730" t="s">
        <v>571</v>
      </c>
      <c r="C315" s="731" t="s">
        <v>589</v>
      </c>
      <c r="D315" s="732" t="s">
        <v>590</v>
      </c>
      <c r="E315" s="733">
        <v>50113001</v>
      </c>
      <c r="F315" s="732" t="s">
        <v>598</v>
      </c>
      <c r="G315" s="731" t="s">
        <v>599</v>
      </c>
      <c r="H315" s="731">
        <v>108511</v>
      </c>
      <c r="I315" s="731">
        <v>8511</v>
      </c>
      <c r="J315" s="731" t="s">
        <v>1150</v>
      </c>
      <c r="K315" s="731" t="s">
        <v>1152</v>
      </c>
      <c r="L315" s="734">
        <v>561.25</v>
      </c>
      <c r="M315" s="734">
        <v>1</v>
      </c>
      <c r="N315" s="735">
        <v>561.25</v>
      </c>
    </row>
    <row r="316" spans="1:14" ht="14.45" customHeight="1" x14ac:dyDescent="0.2">
      <c r="A316" s="729" t="s">
        <v>570</v>
      </c>
      <c r="B316" s="730" t="s">
        <v>571</v>
      </c>
      <c r="C316" s="731" t="s">
        <v>589</v>
      </c>
      <c r="D316" s="732" t="s">
        <v>590</v>
      </c>
      <c r="E316" s="733">
        <v>50113001</v>
      </c>
      <c r="F316" s="732" t="s">
        <v>598</v>
      </c>
      <c r="G316" s="731" t="s">
        <v>599</v>
      </c>
      <c r="H316" s="731">
        <v>196610</v>
      </c>
      <c r="I316" s="731">
        <v>96610</v>
      </c>
      <c r="J316" s="731" t="s">
        <v>634</v>
      </c>
      <c r="K316" s="731" t="s">
        <v>635</v>
      </c>
      <c r="L316" s="734">
        <v>51.77</v>
      </c>
      <c r="M316" s="734">
        <v>1</v>
      </c>
      <c r="N316" s="735">
        <v>51.77</v>
      </c>
    </row>
    <row r="317" spans="1:14" ht="14.45" customHeight="1" x14ac:dyDescent="0.2">
      <c r="A317" s="729" t="s">
        <v>570</v>
      </c>
      <c r="B317" s="730" t="s">
        <v>571</v>
      </c>
      <c r="C317" s="731" t="s">
        <v>589</v>
      </c>
      <c r="D317" s="732" t="s">
        <v>590</v>
      </c>
      <c r="E317" s="733">
        <v>50113001</v>
      </c>
      <c r="F317" s="732" t="s">
        <v>598</v>
      </c>
      <c r="G317" s="731" t="s">
        <v>599</v>
      </c>
      <c r="H317" s="731">
        <v>102679</v>
      </c>
      <c r="I317" s="731">
        <v>2679</v>
      </c>
      <c r="J317" s="731" t="s">
        <v>1153</v>
      </c>
      <c r="K317" s="731" t="s">
        <v>1154</v>
      </c>
      <c r="L317" s="734">
        <v>164.48</v>
      </c>
      <c r="M317" s="734">
        <v>1</v>
      </c>
      <c r="N317" s="735">
        <v>164.48</v>
      </c>
    </row>
    <row r="318" spans="1:14" ht="14.45" customHeight="1" x14ac:dyDescent="0.2">
      <c r="A318" s="729" t="s">
        <v>570</v>
      </c>
      <c r="B318" s="730" t="s">
        <v>571</v>
      </c>
      <c r="C318" s="731" t="s">
        <v>589</v>
      </c>
      <c r="D318" s="732" t="s">
        <v>590</v>
      </c>
      <c r="E318" s="733">
        <v>50113001</v>
      </c>
      <c r="F318" s="732" t="s">
        <v>598</v>
      </c>
      <c r="G318" s="731" t="s">
        <v>599</v>
      </c>
      <c r="H318" s="731">
        <v>234194</v>
      </c>
      <c r="I318" s="731">
        <v>234194</v>
      </c>
      <c r="J318" s="731" t="s">
        <v>663</v>
      </c>
      <c r="K318" s="731" t="s">
        <v>664</v>
      </c>
      <c r="L318" s="734">
        <v>125.67999999999998</v>
      </c>
      <c r="M318" s="734">
        <v>1</v>
      </c>
      <c r="N318" s="735">
        <v>125.67999999999998</v>
      </c>
    </row>
    <row r="319" spans="1:14" ht="14.45" customHeight="1" x14ac:dyDescent="0.2">
      <c r="A319" s="729" t="s">
        <v>570</v>
      </c>
      <c r="B319" s="730" t="s">
        <v>571</v>
      </c>
      <c r="C319" s="731" t="s">
        <v>589</v>
      </c>
      <c r="D319" s="732" t="s">
        <v>590</v>
      </c>
      <c r="E319" s="733">
        <v>50113001</v>
      </c>
      <c r="F319" s="732" t="s">
        <v>598</v>
      </c>
      <c r="G319" s="731" t="s">
        <v>599</v>
      </c>
      <c r="H319" s="731">
        <v>841498</v>
      </c>
      <c r="I319" s="731">
        <v>31951</v>
      </c>
      <c r="J319" s="731" t="s">
        <v>674</v>
      </c>
      <c r="K319" s="731" t="s">
        <v>675</v>
      </c>
      <c r="L319" s="734">
        <v>50.659999999999989</v>
      </c>
      <c r="M319" s="734">
        <v>1</v>
      </c>
      <c r="N319" s="735">
        <v>50.659999999999989</v>
      </c>
    </row>
    <row r="320" spans="1:14" ht="14.45" customHeight="1" x14ac:dyDescent="0.2">
      <c r="A320" s="729" t="s">
        <v>570</v>
      </c>
      <c r="B320" s="730" t="s">
        <v>571</v>
      </c>
      <c r="C320" s="731" t="s">
        <v>589</v>
      </c>
      <c r="D320" s="732" t="s">
        <v>590</v>
      </c>
      <c r="E320" s="733">
        <v>50113001</v>
      </c>
      <c r="F320" s="732" t="s">
        <v>598</v>
      </c>
      <c r="G320" s="731" t="s">
        <v>599</v>
      </c>
      <c r="H320" s="731">
        <v>184090</v>
      </c>
      <c r="I320" s="731">
        <v>84090</v>
      </c>
      <c r="J320" s="731" t="s">
        <v>703</v>
      </c>
      <c r="K320" s="731" t="s">
        <v>704</v>
      </c>
      <c r="L320" s="734">
        <v>60.276666666666671</v>
      </c>
      <c r="M320" s="734">
        <v>12</v>
      </c>
      <c r="N320" s="735">
        <v>723.32</v>
      </c>
    </row>
    <row r="321" spans="1:14" ht="14.45" customHeight="1" x14ac:dyDescent="0.2">
      <c r="A321" s="729" t="s">
        <v>570</v>
      </c>
      <c r="B321" s="730" t="s">
        <v>571</v>
      </c>
      <c r="C321" s="731" t="s">
        <v>589</v>
      </c>
      <c r="D321" s="732" t="s">
        <v>590</v>
      </c>
      <c r="E321" s="733">
        <v>50113001</v>
      </c>
      <c r="F321" s="732" t="s">
        <v>598</v>
      </c>
      <c r="G321" s="731" t="s">
        <v>599</v>
      </c>
      <c r="H321" s="731">
        <v>104071</v>
      </c>
      <c r="I321" s="731">
        <v>4071</v>
      </c>
      <c r="J321" s="731" t="s">
        <v>715</v>
      </c>
      <c r="K321" s="731" t="s">
        <v>716</v>
      </c>
      <c r="L321" s="734">
        <v>224.1100000000001</v>
      </c>
      <c r="M321" s="734">
        <v>1</v>
      </c>
      <c r="N321" s="735">
        <v>224.1100000000001</v>
      </c>
    </row>
    <row r="322" spans="1:14" ht="14.45" customHeight="1" x14ac:dyDescent="0.2">
      <c r="A322" s="729" t="s">
        <v>570</v>
      </c>
      <c r="B322" s="730" t="s">
        <v>571</v>
      </c>
      <c r="C322" s="731" t="s">
        <v>589</v>
      </c>
      <c r="D322" s="732" t="s">
        <v>590</v>
      </c>
      <c r="E322" s="733">
        <v>50113001</v>
      </c>
      <c r="F322" s="732" t="s">
        <v>598</v>
      </c>
      <c r="G322" s="731" t="s">
        <v>599</v>
      </c>
      <c r="H322" s="731">
        <v>920200</v>
      </c>
      <c r="I322" s="731">
        <v>15877</v>
      </c>
      <c r="J322" s="731" t="s">
        <v>1155</v>
      </c>
      <c r="K322" s="731" t="s">
        <v>329</v>
      </c>
      <c r="L322" s="734">
        <v>252.97797037794797</v>
      </c>
      <c r="M322" s="734">
        <v>3</v>
      </c>
      <c r="N322" s="735">
        <v>758.93391113384394</v>
      </c>
    </row>
    <row r="323" spans="1:14" ht="14.45" customHeight="1" x14ac:dyDescent="0.2">
      <c r="A323" s="729" t="s">
        <v>570</v>
      </c>
      <c r="B323" s="730" t="s">
        <v>571</v>
      </c>
      <c r="C323" s="731" t="s">
        <v>589</v>
      </c>
      <c r="D323" s="732" t="s">
        <v>590</v>
      </c>
      <c r="E323" s="733">
        <v>50113001</v>
      </c>
      <c r="F323" s="732" t="s">
        <v>598</v>
      </c>
      <c r="G323" s="731" t="s">
        <v>611</v>
      </c>
      <c r="H323" s="731">
        <v>213490</v>
      </c>
      <c r="I323" s="731">
        <v>213490</v>
      </c>
      <c r="J323" s="731" t="s">
        <v>755</v>
      </c>
      <c r="K323" s="731" t="s">
        <v>1156</v>
      </c>
      <c r="L323" s="734">
        <v>913.54999999999984</v>
      </c>
      <c r="M323" s="734">
        <v>1</v>
      </c>
      <c r="N323" s="735">
        <v>913.54999999999984</v>
      </c>
    </row>
    <row r="324" spans="1:14" ht="14.45" customHeight="1" x14ac:dyDescent="0.2">
      <c r="A324" s="729" t="s">
        <v>570</v>
      </c>
      <c r="B324" s="730" t="s">
        <v>571</v>
      </c>
      <c r="C324" s="731" t="s">
        <v>589</v>
      </c>
      <c r="D324" s="732" t="s">
        <v>590</v>
      </c>
      <c r="E324" s="733">
        <v>50113001</v>
      </c>
      <c r="F324" s="732" t="s">
        <v>598</v>
      </c>
      <c r="G324" s="731" t="s">
        <v>611</v>
      </c>
      <c r="H324" s="731">
        <v>213480</v>
      </c>
      <c r="I324" s="731">
        <v>213480</v>
      </c>
      <c r="J324" s="731" t="s">
        <v>759</v>
      </c>
      <c r="K324" s="731" t="s">
        <v>758</v>
      </c>
      <c r="L324" s="734">
        <v>1106.1600000000001</v>
      </c>
      <c r="M324" s="734">
        <v>1</v>
      </c>
      <c r="N324" s="735">
        <v>1106.1600000000001</v>
      </c>
    </row>
    <row r="325" spans="1:14" ht="14.45" customHeight="1" x14ac:dyDescent="0.2">
      <c r="A325" s="729" t="s">
        <v>570</v>
      </c>
      <c r="B325" s="730" t="s">
        <v>571</v>
      </c>
      <c r="C325" s="731" t="s">
        <v>589</v>
      </c>
      <c r="D325" s="732" t="s">
        <v>590</v>
      </c>
      <c r="E325" s="733">
        <v>50113001</v>
      </c>
      <c r="F325" s="732" t="s">
        <v>598</v>
      </c>
      <c r="G325" s="731" t="s">
        <v>599</v>
      </c>
      <c r="H325" s="731">
        <v>125366</v>
      </c>
      <c r="I325" s="731">
        <v>25366</v>
      </c>
      <c r="J325" s="731" t="s">
        <v>786</v>
      </c>
      <c r="K325" s="731" t="s">
        <v>788</v>
      </c>
      <c r="L325" s="734">
        <v>65.42</v>
      </c>
      <c r="M325" s="734">
        <v>3</v>
      </c>
      <c r="N325" s="735">
        <v>196.26</v>
      </c>
    </row>
    <row r="326" spans="1:14" ht="14.45" customHeight="1" x14ac:dyDescent="0.2">
      <c r="A326" s="729" t="s">
        <v>570</v>
      </c>
      <c r="B326" s="730" t="s">
        <v>571</v>
      </c>
      <c r="C326" s="731" t="s">
        <v>589</v>
      </c>
      <c r="D326" s="732" t="s">
        <v>590</v>
      </c>
      <c r="E326" s="733">
        <v>50113001</v>
      </c>
      <c r="F326" s="732" t="s">
        <v>598</v>
      </c>
      <c r="G326" s="731" t="s">
        <v>611</v>
      </c>
      <c r="H326" s="731">
        <v>845593</v>
      </c>
      <c r="I326" s="731">
        <v>100304</v>
      </c>
      <c r="J326" s="731" t="s">
        <v>791</v>
      </c>
      <c r="K326" s="731" t="s">
        <v>794</v>
      </c>
      <c r="L326" s="734">
        <v>39.729999999999983</v>
      </c>
      <c r="M326" s="734">
        <v>4</v>
      </c>
      <c r="N326" s="735">
        <v>158.91999999999993</v>
      </c>
    </row>
    <row r="327" spans="1:14" ht="14.45" customHeight="1" x14ac:dyDescent="0.2">
      <c r="A327" s="729" t="s">
        <v>570</v>
      </c>
      <c r="B327" s="730" t="s">
        <v>571</v>
      </c>
      <c r="C327" s="731" t="s">
        <v>589</v>
      </c>
      <c r="D327" s="732" t="s">
        <v>590</v>
      </c>
      <c r="E327" s="733">
        <v>50113001</v>
      </c>
      <c r="F327" s="732" t="s">
        <v>598</v>
      </c>
      <c r="G327" s="731" t="s">
        <v>599</v>
      </c>
      <c r="H327" s="731">
        <v>51366</v>
      </c>
      <c r="I327" s="731">
        <v>51366</v>
      </c>
      <c r="J327" s="731" t="s">
        <v>805</v>
      </c>
      <c r="K327" s="731" t="s">
        <v>806</v>
      </c>
      <c r="L327" s="734">
        <v>171.60000000000002</v>
      </c>
      <c r="M327" s="734">
        <v>1</v>
      </c>
      <c r="N327" s="735">
        <v>171.60000000000002</v>
      </c>
    </row>
    <row r="328" spans="1:14" ht="14.45" customHeight="1" x14ac:dyDescent="0.2">
      <c r="A328" s="729" t="s">
        <v>570</v>
      </c>
      <c r="B328" s="730" t="s">
        <v>571</v>
      </c>
      <c r="C328" s="731" t="s">
        <v>589</v>
      </c>
      <c r="D328" s="732" t="s">
        <v>590</v>
      </c>
      <c r="E328" s="733">
        <v>50113001</v>
      </c>
      <c r="F328" s="732" t="s">
        <v>598</v>
      </c>
      <c r="G328" s="731" t="s">
        <v>599</v>
      </c>
      <c r="H328" s="731">
        <v>902089</v>
      </c>
      <c r="I328" s="731">
        <v>0</v>
      </c>
      <c r="J328" s="731" t="s">
        <v>1157</v>
      </c>
      <c r="K328" s="731" t="s">
        <v>1158</v>
      </c>
      <c r="L328" s="734">
        <v>455.09159899968495</v>
      </c>
      <c r="M328" s="734">
        <v>2</v>
      </c>
      <c r="N328" s="735">
        <v>910.1831979993699</v>
      </c>
    </row>
    <row r="329" spans="1:14" ht="14.45" customHeight="1" x14ac:dyDescent="0.2">
      <c r="A329" s="729" t="s">
        <v>570</v>
      </c>
      <c r="B329" s="730" t="s">
        <v>571</v>
      </c>
      <c r="C329" s="731" t="s">
        <v>589</v>
      </c>
      <c r="D329" s="732" t="s">
        <v>590</v>
      </c>
      <c r="E329" s="733">
        <v>50113001</v>
      </c>
      <c r="F329" s="732" t="s">
        <v>598</v>
      </c>
      <c r="G329" s="731" t="s">
        <v>599</v>
      </c>
      <c r="H329" s="731">
        <v>900881</v>
      </c>
      <c r="I329" s="731">
        <v>0</v>
      </c>
      <c r="J329" s="731" t="s">
        <v>851</v>
      </c>
      <c r="K329" s="731" t="s">
        <v>329</v>
      </c>
      <c r="L329" s="734">
        <v>151.49107806343244</v>
      </c>
      <c r="M329" s="734">
        <v>7</v>
      </c>
      <c r="N329" s="735">
        <v>1060.437546444027</v>
      </c>
    </row>
    <row r="330" spans="1:14" ht="14.45" customHeight="1" x14ac:dyDescent="0.2">
      <c r="A330" s="729" t="s">
        <v>570</v>
      </c>
      <c r="B330" s="730" t="s">
        <v>571</v>
      </c>
      <c r="C330" s="731" t="s">
        <v>589</v>
      </c>
      <c r="D330" s="732" t="s">
        <v>590</v>
      </c>
      <c r="E330" s="733">
        <v>50113001</v>
      </c>
      <c r="F330" s="732" t="s">
        <v>598</v>
      </c>
      <c r="G330" s="731" t="s">
        <v>599</v>
      </c>
      <c r="H330" s="731">
        <v>900321</v>
      </c>
      <c r="I330" s="731">
        <v>0</v>
      </c>
      <c r="J330" s="731" t="s">
        <v>854</v>
      </c>
      <c r="K330" s="731" t="s">
        <v>329</v>
      </c>
      <c r="L330" s="734">
        <v>301.38450318332343</v>
      </c>
      <c r="M330" s="734">
        <v>1</v>
      </c>
      <c r="N330" s="735">
        <v>301.38450318332343</v>
      </c>
    </row>
    <row r="331" spans="1:14" ht="14.45" customHeight="1" x14ac:dyDescent="0.2">
      <c r="A331" s="729" t="s">
        <v>570</v>
      </c>
      <c r="B331" s="730" t="s">
        <v>571</v>
      </c>
      <c r="C331" s="731" t="s">
        <v>589</v>
      </c>
      <c r="D331" s="732" t="s">
        <v>590</v>
      </c>
      <c r="E331" s="733">
        <v>50113001</v>
      </c>
      <c r="F331" s="732" t="s">
        <v>598</v>
      </c>
      <c r="G331" s="731" t="s">
        <v>599</v>
      </c>
      <c r="H331" s="731">
        <v>921048</v>
      </c>
      <c r="I331" s="731">
        <v>0</v>
      </c>
      <c r="J331" s="731" t="s">
        <v>855</v>
      </c>
      <c r="K331" s="731" t="s">
        <v>329</v>
      </c>
      <c r="L331" s="734">
        <v>82.261718725688553</v>
      </c>
      <c r="M331" s="734">
        <v>56</v>
      </c>
      <c r="N331" s="735">
        <v>4606.6562486385592</v>
      </c>
    </row>
    <row r="332" spans="1:14" ht="14.45" customHeight="1" x14ac:dyDescent="0.2">
      <c r="A332" s="729" t="s">
        <v>570</v>
      </c>
      <c r="B332" s="730" t="s">
        <v>571</v>
      </c>
      <c r="C332" s="731" t="s">
        <v>589</v>
      </c>
      <c r="D332" s="732" t="s">
        <v>590</v>
      </c>
      <c r="E332" s="733">
        <v>50113001</v>
      </c>
      <c r="F332" s="732" t="s">
        <v>598</v>
      </c>
      <c r="G332" s="731" t="s">
        <v>599</v>
      </c>
      <c r="H332" s="731">
        <v>498367</v>
      </c>
      <c r="I332" s="731">
        <v>0</v>
      </c>
      <c r="J332" s="731" t="s">
        <v>856</v>
      </c>
      <c r="K332" s="731" t="s">
        <v>329</v>
      </c>
      <c r="L332" s="734">
        <v>178.90048449611834</v>
      </c>
      <c r="M332" s="734">
        <v>4</v>
      </c>
      <c r="N332" s="735">
        <v>715.60193798447335</v>
      </c>
    </row>
    <row r="333" spans="1:14" ht="14.45" customHeight="1" x14ac:dyDescent="0.2">
      <c r="A333" s="729" t="s">
        <v>570</v>
      </c>
      <c r="B333" s="730" t="s">
        <v>571</v>
      </c>
      <c r="C333" s="731" t="s">
        <v>589</v>
      </c>
      <c r="D333" s="732" t="s">
        <v>590</v>
      </c>
      <c r="E333" s="733">
        <v>50113001</v>
      </c>
      <c r="F333" s="732" t="s">
        <v>598</v>
      </c>
      <c r="G333" s="731" t="s">
        <v>599</v>
      </c>
      <c r="H333" s="731">
        <v>900406</v>
      </c>
      <c r="I333" s="731">
        <v>0</v>
      </c>
      <c r="J333" s="731" t="s">
        <v>1159</v>
      </c>
      <c r="K333" s="731" t="s">
        <v>329</v>
      </c>
      <c r="L333" s="734">
        <v>75.440271024675255</v>
      </c>
      <c r="M333" s="734">
        <v>1</v>
      </c>
      <c r="N333" s="735">
        <v>75.440271024675255</v>
      </c>
    </row>
    <row r="334" spans="1:14" ht="14.45" customHeight="1" x14ac:dyDescent="0.2">
      <c r="A334" s="729" t="s">
        <v>570</v>
      </c>
      <c r="B334" s="730" t="s">
        <v>571</v>
      </c>
      <c r="C334" s="731" t="s">
        <v>589</v>
      </c>
      <c r="D334" s="732" t="s">
        <v>590</v>
      </c>
      <c r="E334" s="733">
        <v>50113001</v>
      </c>
      <c r="F334" s="732" t="s">
        <v>598</v>
      </c>
      <c r="G334" s="731" t="s">
        <v>599</v>
      </c>
      <c r="H334" s="731">
        <v>100502</v>
      </c>
      <c r="I334" s="731">
        <v>502</v>
      </c>
      <c r="J334" s="731" t="s">
        <v>906</v>
      </c>
      <c r="K334" s="731" t="s">
        <v>908</v>
      </c>
      <c r="L334" s="734">
        <v>268.12823529411764</v>
      </c>
      <c r="M334" s="734">
        <v>17</v>
      </c>
      <c r="N334" s="735">
        <v>4558.18</v>
      </c>
    </row>
    <row r="335" spans="1:14" ht="14.45" customHeight="1" x14ac:dyDescent="0.2">
      <c r="A335" s="729" t="s">
        <v>570</v>
      </c>
      <c r="B335" s="730" t="s">
        <v>571</v>
      </c>
      <c r="C335" s="731" t="s">
        <v>589</v>
      </c>
      <c r="D335" s="732" t="s">
        <v>590</v>
      </c>
      <c r="E335" s="733">
        <v>50113001</v>
      </c>
      <c r="F335" s="732" t="s">
        <v>598</v>
      </c>
      <c r="G335" s="731" t="s">
        <v>611</v>
      </c>
      <c r="H335" s="731">
        <v>107981</v>
      </c>
      <c r="I335" s="731">
        <v>7981</v>
      </c>
      <c r="J335" s="731" t="s">
        <v>938</v>
      </c>
      <c r="K335" s="731" t="s">
        <v>941</v>
      </c>
      <c r="L335" s="734">
        <v>41.27</v>
      </c>
      <c r="M335" s="734">
        <v>1</v>
      </c>
      <c r="N335" s="735">
        <v>41.27</v>
      </c>
    </row>
    <row r="336" spans="1:14" ht="14.45" customHeight="1" x14ac:dyDescent="0.2">
      <c r="A336" s="729" t="s">
        <v>570</v>
      </c>
      <c r="B336" s="730" t="s">
        <v>571</v>
      </c>
      <c r="C336" s="731" t="s">
        <v>589</v>
      </c>
      <c r="D336" s="732" t="s">
        <v>590</v>
      </c>
      <c r="E336" s="733">
        <v>50113001</v>
      </c>
      <c r="F336" s="732" t="s">
        <v>598</v>
      </c>
      <c r="G336" s="731" t="s">
        <v>611</v>
      </c>
      <c r="H336" s="731">
        <v>155823</v>
      </c>
      <c r="I336" s="731">
        <v>55823</v>
      </c>
      <c r="J336" s="731" t="s">
        <v>938</v>
      </c>
      <c r="K336" s="731" t="s">
        <v>939</v>
      </c>
      <c r="L336" s="734">
        <v>33.011000000000003</v>
      </c>
      <c r="M336" s="734">
        <v>3</v>
      </c>
      <c r="N336" s="735">
        <v>99.033000000000015</v>
      </c>
    </row>
    <row r="337" spans="1:14" ht="14.45" customHeight="1" x14ac:dyDescent="0.2">
      <c r="A337" s="729" t="s">
        <v>570</v>
      </c>
      <c r="B337" s="730" t="s">
        <v>571</v>
      </c>
      <c r="C337" s="731" t="s">
        <v>589</v>
      </c>
      <c r="D337" s="732" t="s">
        <v>590</v>
      </c>
      <c r="E337" s="733">
        <v>50113001</v>
      </c>
      <c r="F337" s="732" t="s">
        <v>598</v>
      </c>
      <c r="G337" s="731" t="s">
        <v>599</v>
      </c>
      <c r="H337" s="731">
        <v>132090</v>
      </c>
      <c r="I337" s="731">
        <v>32090</v>
      </c>
      <c r="J337" s="731" t="s">
        <v>1008</v>
      </c>
      <c r="K337" s="731" t="s">
        <v>1009</v>
      </c>
      <c r="L337" s="734">
        <v>27.359999999999996</v>
      </c>
      <c r="M337" s="734">
        <v>1</v>
      </c>
      <c r="N337" s="735">
        <v>27.359999999999996</v>
      </c>
    </row>
    <row r="338" spans="1:14" ht="14.45" customHeight="1" x14ac:dyDescent="0.2">
      <c r="A338" s="729" t="s">
        <v>570</v>
      </c>
      <c r="B338" s="730" t="s">
        <v>571</v>
      </c>
      <c r="C338" s="731" t="s">
        <v>589</v>
      </c>
      <c r="D338" s="732" t="s">
        <v>590</v>
      </c>
      <c r="E338" s="733">
        <v>50113001</v>
      </c>
      <c r="F338" s="732" t="s">
        <v>598</v>
      </c>
      <c r="G338" s="731" t="s">
        <v>599</v>
      </c>
      <c r="H338" s="731">
        <v>221998</v>
      </c>
      <c r="I338" s="731">
        <v>221998</v>
      </c>
      <c r="J338" s="731" t="s">
        <v>1012</v>
      </c>
      <c r="K338" s="731" t="s">
        <v>1013</v>
      </c>
      <c r="L338" s="734">
        <v>22.409999999999997</v>
      </c>
      <c r="M338" s="734">
        <v>1</v>
      </c>
      <c r="N338" s="735">
        <v>22.409999999999997</v>
      </c>
    </row>
    <row r="339" spans="1:14" ht="14.45" customHeight="1" x14ac:dyDescent="0.2">
      <c r="A339" s="729" t="s">
        <v>570</v>
      </c>
      <c r="B339" s="730" t="s">
        <v>571</v>
      </c>
      <c r="C339" s="731" t="s">
        <v>589</v>
      </c>
      <c r="D339" s="732" t="s">
        <v>590</v>
      </c>
      <c r="E339" s="733">
        <v>50113001</v>
      </c>
      <c r="F339" s="732" t="s">
        <v>598</v>
      </c>
      <c r="G339" s="731" t="s">
        <v>599</v>
      </c>
      <c r="H339" s="731">
        <v>173303</v>
      </c>
      <c r="I339" s="731">
        <v>173303</v>
      </c>
      <c r="J339" s="731" t="s">
        <v>1160</v>
      </c>
      <c r="K339" s="731" t="s">
        <v>1161</v>
      </c>
      <c r="L339" s="734">
        <v>255.75999999999991</v>
      </c>
      <c r="M339" s="734">
        <v>2</v>
      </c>
      <c r="N339" s="735">
        <v>511.51999999999981</v>
      </c>
    </row>
    <row r="340" spans="1:14" ht="14.45" customHeight="1" x14ac:dyDescent="0.2">
      <c r="A340" s="729" t="s">
        <v>570</v>
      </c>
      <c r="B340" s="730" t="s">
        <v>571</v>
      </c>
      <c r="C340" s="731" t="s">
        <v>589</v>
      </c>
      <c r="D340" s="732" t="s">
        <v>590</v>
      </c>
      <c r="E340" s="733">
        <v>50113013</v>
      </c>
      <c r="F340" s="732" t="s">
        <v>1065</v>
      </c>
      <c r="G340" s="731" t="s">
        <v>599</v>
      </c>
      <c r="H340" s="731">
        <v>172972</v>
      </c>
      <c r="I340" s="731">
        <v>72972</v>
      </c>
      <c r="J340" s="731" t="s">
        <v>1072</v>
      </c>
      <c r="K340" s="731" t="s">
        <v>1073</v>
      </c>
      <c r="L340" s="734">
        <v>203.72</v>
      </c>
      <c r="M340" s="734">
        <v>1.8</v>
      </c>
      <c r="N340" s="735">
        <v>366.69600000000003</v>
      </c>
    </row>
    <row r="341" spans="1:14" ht="14.45" customHeight="1" x14ac:dyDescent="0.2">
      <c r="A341" s="729" t="s">
        <v>570</v>
      </c>
      <c r="B341" s="730" t="s">
        <v>571</v>
      </c>
      <c r="C341" s="731" t="s">
        <v>589</v>
      </c>
      <c r="D341" s="732" t="s">
        <v>590</v>
      </c>
      <c r="E341" s="733">
        <v>50113013</v>
      </c>
      <c r="F341" s="732" t="s">
        <v>1065</v>
      </c>
      <c r="G341" s="731" t="s">
        <v>599</v>
      </c>
      <c r="H341" s="731">
        <v>183926</v>
      </c>
      <c r="I341" s="731">
        <v>183926</v>
      </c>
      <c r="J341" s="731" t="s">
        <v>1080</v>
      </c>
      <c r="K341" s="731" t="s">
        <v>1081</v>
      </c>
      <c r="L341" s="734">
        <v>128.81</v>
      </c>
      <c r="M341" s="734">
        <v>0.6</v>
      </c>
      <c r="N341" s="735">
        <v>77.286000000000001</v>
      </c>
    </row>
    <row r="342" spans="1:14" ht="14.45" customHeight="1" x14ac:dyDescent="0.2">
      <c r="A342" s="729" t="s">
        <v>570</v>
      </c>
      <c r="B342" s="730" t="s">
        <v>571</v>
      </c>
      <c r="C342" s="731" t="s">
        <v>589</v>
      </c>
      <c r="D342" s="732" t="s">
        <v>590</v>
      </c>
      <c r="E342" s="733">
        <v>50113013</v>
      </c>
      <c r="F342" s="732" t="s">
        <v>1065</v>
      </c>
      <c r="G342" s="731" t="s">
        <v>599</v>
      </c>
      <c r="H342" s="731">
        <v>148261</v>
      </c>
      <c r="I342" s="731">
        <v>48261</v>
      </c>
      <c r="J342" s="731" t="s">
        <v>1100</v>
      </c>
      <c r="K342" s="731" t="s">
        <v>1101</v>
      </c>
      <c r="L342" s="734">
        <v>68.92</v>
      </c>
      <c r="M342" s="734">
        <v>22</v>
      </c>
      <c r="N342" s="735">
        <v>1516.24</v>
      </c>
    </row>
    <row r="343" spans="1:14" ht="14.45" customHeight="1" x14ac:dyDescent="0.2">
      <c r="A343" s="729" t="s">
        <v>570</v>
      </c>
      <c r="B343" s="730" t="s">
        <v>571</v>
      </c>
      <c r="C343" s="731" t="s">
        <v>589</v>
      </c>
      <c r="D343" s="732" t="s">
        <v>590</v>
      </c>
      <c r="E343" s="733">
        <v>50113013</v>
      </c>
      <c r="F343" s="732" t="s">
        <v>1065</v>
      </c>
      <c r="G343" s="731" t="s">
        <v>599</v>
      </c>
      <c r="H343" s="731">
        <v>101066</v>
      </c>
      <c r="I343" s="731">
        <v>1066</v>
      </c>
      <c r="J343" s="731" t="s">
        <v>1100</v>
      </c>
      <c r="K343" s="731" t="s">
        <v>1162</v>
      </c>
      <c r="L343" s="734">
        <v>57.263529411764694</v>
      </c>
      <c r="M343" s="734">
        <v>17</v>
      </c>
      <c r="N343" s="735">
        <v>973.47999999999979</v>
      </c>
    </row>
    <row r="344" spans="1:14" ht="14.45" customHeight="1" x14ac:dyDescent="0.2">
      <c r="A344" s="729" t="s">
        <v>570</v>
      </c>
      <c r="B344" s="730" t="s">
        <v>571</v>
      </c>
      <c r="C344" s="731" t="s">
        <v>589</v>
      </c>
      <c r="D344" s="732" t="s">
        <v>590</v>
      </c>
      <c r="E344" s="733">
        <v>50113013</v>
      </c>
      <c r="F344" s="732" t="s">
        <v>1065</v>
      </c>
      <c r="G344" s="731" t="s">
        <v>599</v>
      </c>
      <c r="H344" s="731">
        <v>155636</v>
      </c>
      <c r="I344" s="731">
        <v>55636</v>
      </c>
      <c r="J344" s="731" t="s">
        <v>1163</v>
      </c>
      <c r="K344" s="731" t="s">
        <v>1164</v>
      </c>
      <c r="L344" s="734">
        <v>52.61</v>
      </c>
      <c r="M344" s="734">
        <v>1</v>
      </c>
      <c r="N344" s="735">
        <v>52.61</v>
      </c>
    </row>
    <row r="345" spans="1:14" ht="14.45" customHeight="1" x14ac:dyDescent="0.2">
      <c r="A345" s="729" t="s">
        <v>570</v>
      </c>
      <c r="B345" s="730" t="s">
        <v>571</v>
      </c>
      <c r="C345" s="731" t="s">
        <v>592</v>
      </c>
      <c r="D345" s="732" t="s">
        <v>593</v>
      </c>
      <c r="E345" s="733">
        <v>50113001</v>
      </c>
      <c r="F345" s="732" t="s">
        <v>598</v>
      </c>
      <c r="G345" s="731" t="s">
        <v>599</v>
      </c>
      <c r="H345" s="731">
        <v>846758</v>
      </c>
      <c r="I345" s="731">
        <v>103387</v>
      </c>
      <c r="J345" s="731" t="s">
        <v>600</v>
      </c>
      <c r="K345" s="731" t="s">
        <v>601</v>
      </c>
      <c r="L345" s="734">
        <v>77.665714285714287</v>
      </c>
      <c r="M345" s="734">
        <v>35</v>
      </c>
      <c r="N345" s="735">
        <v>2718.3</v>
      </c>
    </row>
    <row r="346" spans="1:14" ht="14.45" customHeight="1" x14ac:dyDescent="0.2">
      <c r="A346" s="729" t="s">
        <v>570</v>
      </c>
      <c r="B346" s="730" t="s">
        <v>571</v>
      </c>
      <c r="C346" s="731" t="s">
        <v>592</v>
      </c>
      <c r="D346" s="732" t="s">
        <v>593</v>
      </c>
      <c r="E346" s="733">
        <v>50113001</v>
      </c>
      <c r="F346" s="732" t="s">
        <v>598</v>
      </c>
      <c r="G346" s="731" t="s">
        <v>599</v>
      </c>
      <c r="H346" s="731">
        <v>176064</v>
      </c>
      <c r="I346" s="731">
        <v>76064</v>
      </c>
      <c r="J346" s="731" t="s">
        <v>1165</v>
      </c>
      <c r="K346" s="731" t="s">
        <v>1166</v>
      </c>
      <c r="L346" s="734">
        <v>83.85</v>
      </c>
      <c r="M346" s="734">
        <v>1</v>
      </c>
      <c r="N346" s="735">
        <v>83.85</v>
      </c>
    </row>
    <row r="347" spans="1:14" ht="14.45" customHeight="1" x14ac:dyDescent="0.2">
      <c r="A347" s="729" t="s">
        <v>570</v>
      </c>
      <c r="B347" s="730" t="s">
        <v>571</v>
      </c>
      <c r="C347" s="731" t="s">
        <v>592</v>
      </c>
      <c r="D347" s="732" t="s">
        <v>593</v>
      </c>
      <c r="E347" s="733">
        <v>50113001</v>
      </c>
      <c r="F347" s="732" t="s">
        <v>598</v>
      </c>
      <c r="G347" s="731" t="s">
        <v>599</v>
      </c>
      <c r="H347" s="731">
        <v>197323</v>
      </c>
      <c r="I347" s="731">
        <v>197323</v>
      </c>
      <c r="J347" s="731" t="s">
        <v>1167</v>
      </c>
      <c r="K347" s="731" t="s">
        <v>1168</v>
      </c>
      <c r="L347" s="734">
        <v>1333.6399999999999</v>
      </c>
      <c r="M347" s="734">
        <v>3</v>
      </c>
      <c r="N347" s="735">
        <v>4000.9199999999996</v>
      </c>
    </row>
    <row r="348" spans="1:14" ht="14.45" customHeight="1" x14ac:dyDescent="0.2">
      <c r="A348" s="729" t="s">
        <v>570</v>
      </c>
      <c r="B348" s="730" t="s">
        <v>571</v>
      </c>
      <c r="C348" s="731" t="s">
        <v>592</v>
      </c>
      <c r="D348" s="732" t="s">
        <v>593</v>
      </c>
      <c r="E348" s="733">
        <v>50113001</v>
      </c>
      <c r="F348" s="732" t="s">
        <v>598</v>
      </c>
      <c r="G348" s="731" t="s">
        <v>599</v>
      </c>
      <c r="H348" s="731">
        <v>221862</v>
      </c>
      <c r="I348" s="731">
        <v>221862</v>
      </c>
      <c r="J348" s="731" t="s">
        <v>602</v>
      </c>
      <c r="K348" s="731" t="s">
        <v>603</v>
      </c>
      <c r="L348" s="734">
        <v>127.20000000000002</v>
      </c>
      <c r="M348" s="734">
        <v>4</v>
      </c>
      <c r="N348" s="735">
        <v>508.80000000000007</v>
      </c>
    </row>
    <row r="349" spans="1:14" ht="14.45" customHeight="1" x14ac:dyDescent="0.2">
      <c r="A349" s="729" t="s">
        <v>570</v>
      </c>
      <c r="B349" s="730" t="s">
        <v>571</v>
      </c>
      <c r="C349" s="731" t="s">
        <v>592</v>
      </c>
      <c r="D349" s="732" t="s">
        <v>593</v>
      </c>
      <c r="E349" s="733">
        <v>50113001</v>
      </c>
      <c r="F349" s="732" t="s">
        <v>598</v>
      </c>
      <c r="G349" s="731" t="s">
        <v>599</v>
      </c>
      <c r="H349" s="731">
        <v>100362</v>
      </c>
      <c r="I349" s="731">
        <v>362</v>
      </c>
      <c r="J349" s="731" t="s">
        <v>604</v>
      </c>
      <c r="K349" s="731" t="s">
        <v>605</v>
      </c>
      <c r="L349" s="734">
        <v>72.570000000000007</v>
      </c>
      <c r="M349" s="734">
        <v>5</v>
      </c>
      <c r="N349" s="735">
        <v>362.85</v>
      </c>
    </row>
    <row r="350" spans="1:14" ht="14.45" customHeight="1" x14ac:dyDescent="0.2">
      <c r="A350" s="729" t="s">
        <v>570</v>
      </c>
      <c r="B350" s="730" t="s">
        <v>571</v>
      </c>
      <c r="C350" s="731" t="s">
        <v>592</v>
      </c>
      <c r="D350" s="732" t="s">
        <v>593</v>
      </c>
      <c r="E350" s="733">
        <v>50113001</v>
      </c>
      <c r="F350" s="732" t="s">
        <v>598</v>
      </c>
      <c r="G350" s="731" t="s">
        <v>599</v>
      </c>
      <c r="H350" s="731">
        <v>129710</v>
      </c>
      <c r="I350" s="731">
        <v>29710</v>
      </c>
      <c r="J350" s="731" t="s">
        <v>1169</v>
      </c>
      <c r="K350" s="731" t="s">
        <v>1170</v>
      </c>
      <c r="L350" s="734">
        <v>3735.9737244851676</v>
      </c>
      <c r="M350" s="734">
        <v>5</v>
      </c>
      <c r="N350" s="735">
        <v>18679.868622425838</v>
      </c>
    </row>
    <row r="351" spans="1:14" ht="14.45" customHeight="1" x14ac:dyDescent="0.2">
      <c r="A351" s="729" t="s">
        <v>570</v>
      </c>
      <c r="B351" s="730" t="s">
        <v>571</v>
      </c>
      <c r="C351" s="731" t="s">
        <v>592</v>
      </c>
      <c r="D351" s="732" t="s">
        <v>593</v>
      </c>
      <c r="E351" s="733">
        <v>50113001</v>
      </c>
      <c r="F351" s="732" t="s">
        <v>598</v>
      </c>
      <c r="G351" s="731" t="s">
        <v>599</v>
      </c>
      <c r="H351" s="731">
        <v>845008</v>
      </c>
      <c r="I351" s="731">
        <v>107806</v>
      </c>
      <c r="J351" s="731" t="s">
        <v>606</v>
      </c>
      <c r="K351" s="731" t="s">
        <v>608</v>
      </c>
      <c r="L351" s="734">
        <v>66.84999999999998</v>
      </c>
      <c r="M351" s="734">
        <v>1</v>
      </c>
      <c r="N351" s="735">
        <v>66.84999999999998</v>
      </c>
    </row>
    <row r="352" spans="1:14" ht="14.45" customHeight="1" x14ac:dyDescent="0.2">
      <c r="A352" s="729" t="s">
        <v>570</v>
      </c>
      <c r="B352" s="730" t="s">
        <v>571</v>
      </c>
      <c r="C352" s="731" t="s">
        <v>592</v>
      </c>
      <c r="D352" s="732" t="s">
        <v>593</v>
      </c>
      <c r="E352" s="733">
        <v>50113001</v>
      </c>
      <c r="F352" s="732" t="s">
        <v>598</v>
      </c>
      <c r="G352" s="731" t="s">
        <v>599</v>
      </c>
      <c r="H352" s="731">
        <v>202701</v>
      </c>
      <c r="I352" s="731">
        <v>202701</v>
      </c>
      <c r="J352" s="731" t="s">
        <v>606</v>
      </c>
      <c r="K352" s="731" t="s">
        <v>607</v>
      </c>
      <c r="L352" s="734">
        <v>138.89875000000001</v>
      </c>
      <c r="M352" s="734">
        <v>8</v>
      </c>
      <c r="N352" s="735">
        <v>1111.19</v>
      </c>
    </row>
    <row r="353" spans="1:14" ht="14.45" customHeight="1" x14ac:dyDescent="0.2">
      <c r="A353" s="729" t="s">
        <v>570</v>
      </c>
      <c r="B353" s="730" t="s">
        <v>571</v>
      </c>
      <c r="C353" s="731" t="s">
        <v>592</v>
      </c>
      <c r="D353" s="732" t="s">
        <v>593</v>
      </c>
      <c r="E353" s="733">
        <v>50113001</v>
      </c>
      <c r="F353" s="732" t="s">
        <v>598</v>
      </c>
      <c r="G353" s="731" t="s">
        <v>611</v>
      </c>
      <c r="H353" s="731">
        <v>115379</v>
      </c>
      <c r="I353" s="731">
        <v>15379</v>
      </c>
      <c r="J353" s="731" t="s">
        <v>612</v>
      </c>
      <c r="K353" s="731" t="s">
        <v>614</v>
      </c>
      <c r="L353" s="734">
        <v>53.835000000000022</v>
      </c>
      <c r="M353" s="734">
        <v>2</v>
      </c>
      <c r="N353" s="735">
        <v>107.67000000000004</v>
      </c>
    </row>
    <row r="354" spans="1:14" ht="14.45" customHeight="1" x14ac:dyDescent="0.2">
      <c r="A354" s="729" t="s">
        <v>570</v>
      </c>
      <c r="B354" s="730" t="s">
        <v>571</v>
      </c>
      <c r="C354" s="731" t="s">
        <v>592</v>
      </c>
      <c r="D354" s="732" t="s">
        <v>593</v>
      </c>
      <c r="E354" s="733">
        <v>50113001</v>
      </c>
      <c r="F354" s="732" t="s">
        <v>598</v>
      </c>
      <c r="G354" s="731" t="s">
        <v>611</v>
      </c>
      <c r="H354" s="731">
        <v>102954</v>
      </c>
      <c r="I354" s="731">
        <v>2954</v>
      </c>
      <c r="J354" s="731" t="s">
        <v>612</v>
      </c>
      <c r="K354" s="731" t="s">
        <v>613</v>
      </c>
      <c r="L354" s="734">
        <v>14.930000000000001</v>
      </c>
      <c r="M354" s="734">
        <v>1</v>
      </c>
      <c r="N354" s="735">
        <v>14.930000000000001</v>
      </c>
    </row>
    <row r="355" spans="1:14" ht="14.45" customHeight="1" x14ac:dyDescent="0.2">
      <c r="A355" s="729" t="s">
        <v>570</v>
      </c>
      <c r="B355" s="730" t="s">
        <v>571</v>
      </c>
      <c r="C355" s="731" t="s">
        <v>592</v>
      </c>
      <c r="D355" s="732" t="s">
        <v>593</v>
      </c>
      <c r="E355" s="733">
        <v>50113001</v>
      </c>
      <c r="F355" s="732" t="s">
        <v>598</v>
      </c>
      <c r="G355" s="731" t="s">
        <v>611</v>
      </c>
      <c r="H355" s="731">
        <v>102945</v>
      </c>
      <c r="I355" s="731">
        <v>2945</v>
      </c>
      <c r="J355" s="731" t="s">
        <v>1171</v>
      </c>
      <c r="K355" s="731" t="s">
        <v>1172</v>
      </c>
      <c r="L355" s="734">
        <v>8.6699999999999982</v>
      </c>
      <c r="M355" s="734">
        <v>1</v>
      </c>
      <c r="N355" s="735">
        <v>8.6699999999999982</v>
      </c>
    </row>
    <row r="356" spans="1:14" ht="14.45" customHeight="1" x14ac:dyDescent="0.2">
      <c r="A356" s="729" t="s">
        <v>570</v>
      </c>
      <c r="B356" s="730" t="s">
        <v>571</v>
      </c>
      <c r="C356" s="731" t="s">
        <v>592</v>
      </c>
      <c r="D356" s="732" t="s">
        <v>593</v>
      </c>
      <c r="E356" s="733">
        <v>50113001</v>
      </c>
      <c r="F356" s="732" t="s">
        <v>598</v>
      </c>
      <c r="G356" s="731" t="s">
        <v>599</v>
      </c>
      <c r="H356" s="731">
        <v>176954</v>
      </c>
      <c r="I356" s="731">
        <v>176954</v>
      </c>
      <c r="J356" s="731" t="s">
        <v>617</v>
      </c>
      <c r="K356" s="731" t="s">
        <v>618</v>
      </c>
      <c r="L356" s="734">
        <v>95.120000000000033</v>
      </c>
      <c r="M356" s="734">
        <v>1</v>
      </c>
      <c r="N356" s="735">
        <v>95.120000000000033</v>
      </c>
    </row>
    <row r="357" spans="1:14" ht="14.45" customHeight="1" x14ac:dyDescent="0.2">
      <c r="A357" s="729" t="s">
        <v>570</v>
      </c>
      <c r="B357" s="730" t="s">
        <v>571</v>
      </c>
      <c r="C357" s="731" t="s">
        <v>592</v>
      </c>
      <c r="D357" s="732" t="s">
        <v>593</v>
      </c>
      <c r="E357" s="733">
        <v>50113001</v>
      </c>
      <c r="F357" s="732" t="s">
        <v>598</v>
      </c>
      <c r="G357" s="731" t="s">
        <v>599</v>
      </c>
      <c r="H357" s="731">
        <v>167547</v>
      </c>
      <c r="I357" s="731">
        <v>67547</v>
      </c>
      <c r="J357" s="731" t="s">
        <v>619</v>
      </c>
      <c r="K357" s="731" t="s">
        <v>620</v>
      </c>
      <c r="L357" s="734">
        <v>47.08</v>
      </c>
      <c r="M357" s="734">
        <v>5</v>
      </c>
      <c r="N357" s="735">
        <v>235.4</v>
      </c>
    </row>
    <row r="358" spans="1:14" ht="14.45" customHeight="1" x14ac:dyDescent="0.2">
      <c r="A358" s="729" t="s">
        <v>570</v>
      </c>
      <c r="B358" s="730" t="s">
        <v>571</v>
      </c>
      <c r="C358" s="731" t="s">
        <v>592</v>
      </c>
      <c r="D358" s="732" t="s">
        <v>593</v>
      </c>
      <c r="E358" s="733">
        <v>50113001</v>
      </c>
      <c r="F358" s="732" t="s">
        <v>598</v>
      </c>
      <c r="G358" s="731" t="s">
        <v>611</v>
      </c>
      <c r="H358" s="731">
        <v>127272</v>
      </c>
      <c r="I358" s="731">
        <v>127272</v>
      </c>
      <c r="J358" s="731" t="s">
        <v>621</v>
      </c>
      <c r="K358" s="731" t="s">
        <v>622</v>
      </c>
      <c r="L358" s="734">
        <v>48.13</v>
      </c>
      <c r="M358" s="734">
        <v>1</v>
      </c>
      <c r="N358" s="735">
        <v>48.13</v>
      </c>
    </row>
    <row r="359" spans="1:14" ht="14.45" customHeight="1" x14ac:dyDescent="0.2">
      <c r="A359" s="729" t="s">
        <v>570</v>
      </c>
      <c r="B359" s="730" t="s">
        <v>571</v>
      </c>
      <c r="C359" s="731" t="s">
        <v>592</v>
      </c>
      <c r="D359" s="732" t="s">
        <v>593</v>
      </c>
      <c r="E359" s="733">
        <v>50113001</v>
      </c>
      <c r="F359" s="732" t="s">
        <v>598</v>
      </c>
      <c r="G359" s="731" t="s">
        <v>611</v>
      </c>
      <c r="H359" s="731">
        <v>127263</v>
      </c>
      <c r="I359" s="731">
        <v>127263</v>
      </c>
      <c r="J359" s="731" t="s">
        <v>621</v>
      </c>
      <c r="K359" s="731" t="s">
        <v>623</v>
      </c>
      <c r="L359" s="734">
        <v>53.94</v>
      </c>
      <c r="M359" s="734">
        <v>1</v>
      </c>
      <c r="N359" s="735">
        <v>53.94</v>
      </c>
    </row>
    <row r="360" spans="1:14" ht="14.45" customHeight="1" x14ac:dyDescent="0.2">
      <c r="A360" s="729" t="s">
        <v>570</v>
      </c>
      <c r="B360" s="730" t="s">
        <v>571</v>
      </c>
      <c r="C360" s="731" t="s">
        <v>592</v>
      </c>
      <c r="D360" s="732" t="s">
        <v>593</v>
      </c>
      <c r="E360" s="733">
        <v>50113001</v>
      </c>
      <c r="F360" s="732" t="s">
        <v>598</v>
      </c>
      <c r="G360" s="731" t="s">
        <v>599</v>
      </c>
      <c r="H360" s="731">
        <v>194916</v>
      </c>
      <c r="I360" s="731">
        <v>94916</v>
      </c>
      <c r="J360" s="731" t="s">
        <v>1173</v>
      </c>
      <c r="K360" s="731" t="s">
        <v>1174</v>
      </c>
      <c r="L360" s="734">
        <v>85.167391304347831</v>
      </c>
      <c r="M360" s="734">
        <v>115</v>
      </c>
      <c r="N360" s="735">
        <v>9794.25</v>
      </c>
    </row>
    <row r="361" spans="1:14" ht="14.45" customHeight="1" x14ac:dyDescent="0.2">
      <c r="A361" s="729" t="s">
        <v>570</v>
      </c>
      <c r="B361" s="730" t="s">
        <v>571</v>
      </c>
      <c r="C361" s="731" t="s">
        <v>592</v>
      </c>
      <c r="D361" s="732" t="s">
        <v>593</v>
      </c>
      <c r="E361" s="733">
        <v>50113001</v>
      </c>
      <c r="F361" s="732" t="s">
        <v>598</v>
      </c>
      <c r="G361" s="731" t="s">
        <v>599</v>
      </c>
      <c r="H361" s="731">
        <v>194920</v>
      </c>
      <c r="I361" s="731">
        <v>94920</v>
      </c>
      <c r="J361" s="731" t="s">
        <v>1175</v>
      </c>
      <c r="K361" s="731" t="s">
        <v>1176</v>
      </c>
      <c r="L361" s="734">
        <v>74.279999999999987</v>
      </c>
      <c r="M361" s="734">
        <v>10</v>
      </c>
      <c r="N361" s="735">
        <v>742.79999999999984</v>
      </c>
    </row>
    <row r="362" spans="1:14" ht="14.45" customHeight="1" x14ac:dyDescent="0.2">
      <c r="A362" s="729" t="s">
        <v>570</v>
      </c>
      <c r="B362" s="730" t="s">
        <v>571</v>
      </c>
      <c r="C362" s="731" t="s">
        <v>592</v>
      </c>
      <c r="D362" s="732" t="s">
        <v>593</v>
      </c>
      <c r="E362" s="733">
        <v>50113001</v>
      </c>
      <c r="F362" s="732" t="s">
        <v>598</v>
      </c>
      <c r="G362" s="731" t="s">
        <v>599</v>
      </c>
      <c r="H362" s="731">
        <v>180433</v>
      </c>
      <c r="I362" s="731">
        <v>180433</v>
      </c>
      <c r="J362" s="731" t="s">
        <v>626</v>
      </c>
      <c r="K362" s="731" t="s">
        <v>627</v>
      </c>
      <c r="L362" s="734">
        <v>122.56</v>
      </c>
      <c r="M362" s="734">
        <v>1</v>
      </c>
      <c r="N362" s="735">
        <v>122.56</v>
      </c>
    </row>
    <row r="363" spans="1:14" ht="14.45" customHeight="1" x14ac:dyDescent="0.2">
      <c r="A363" s="729" t="s">
        <v>570</v>
      </c>
      <c r="B363" s="730" t="s">
        <v>571</v>
      </c>
      <c r="C363" s="731" t="s">
        <v>592</v>
      </c>
      <c r="D363" s="732" t="s">
        <v>593</v>
      </c>
      <c r="E363" s="733">
        <v>50113001</v>
      </c>
      <c r="F363" s="732" t="s">
        <v>598</v>
      </c>
      <c r="G363" s="731" t="s">
        <v>599</v>
      </c>
      <c r="H363" s="731">
        <v>235897</v>
      </c>
      <c r="I363" s="731">
        <v>235897</v>
      </c>
      <c r="J363" s="731" t="s">
        <v>630</v>
      </c>
      <c r="K363" s="731" t="s">
        <v>631</v>
      </c>
      <c r="L363" s="734">
        <v>63.47</v>
      </c>
      <c r="M363" s="734">
        <v>4</v>
      </c>
      <c r="N363" s="735">
        <v>253.88</v>
      </c>
    </row>
    <row r="364" spans="1:14" ht="14.45" customHeight="1" x14ac:dyDescent="0.2">
      <c r="A364" s="729" t="s">
        <v>570</v>
      </c>
      <c r="B364" s="730" t="s">
        <v>571</v>
      </c>
      <c r="C364" s="731" t="s">
        <v>592</v>
      </c>
      <c r="D364" s="732" t="s">
        <v>593</v>
      </c>
      <c r="E364" s="733">
        <v>50113001</v>
      </c>
      <c r="F364" s="732" t="s">
        <v>598</v>
      </c>
      <c r="G364" s="731" t="s">
        <v>599</v>
      </c>
      <c r="H364" s="731">
        <v>196610</v>
      </c>
      <c r="I364" s="731">
        <v>96610</v>
      </c>
      <c r="J364" s="731" t="s">
        <v>634</v>
      </c>
      <c r="K364" s="731" t="s">
        <v>635</v>
      </c>
      <c r="L364" s="734">
        <v>51.739999999999988</v>
      </c>
      <c r="M364" s="734">
        <v>5</v>
      </c>
      <c r="N364" s="735">
        <v>258.69999999999993</v>
      </c>
    </row>
    <row r="365" spans="1:14" ht="14.45" customHeight="1" x14ac:dyDescent="0.2">
      <c r="A365" s="729" t="s">
        <v>570</v>
      </c>
      <c r="B365" s="730" t="s">
        <v>571</v>
      </c>
      <c r="C365" s="731" t="s">
        <v>592</v>
      </c>
      <c r="D365" s="732" t="s">
        <v>593</v>
      </c>
      <c r="E365" s="733">
        <v>50113001</v>
      </c>
      <c r="F365" s="732" t="s">
        <v>598</v>
      </c>
      <c r="G365" s="731" t="s">
        <v>599</v>
      </c>
      <c r="H365" s="731">
        <v>173314</v>
      </c>
      <c r="I365" s="731">
        <v>173314</v>
      </c>
      <c r="J365" s="731" t="s">
        <v>1177</v>
      </c>
      <c r="K365" s="731" t="s">
        <v>1178</v>
      </c>
      <c r="L365" s="734">
        <v>207.57000000000005</v>
      </c>
      <c r="M365" s="734">
        <v>2</v>
      </c>
      <c r="N365" s="735">
        <v>415.1400000000001</v>
      </c>
    </row>
    <row r="366" spans="1:14" ht="14.45" customHeight="1" x14ac:dyDescent="0.2">
      <c r="A366" s="729" t="s">
        <v>570</v>
      </c>
      <c r="B366" s="730" t="s">
        <v>571</v>
      </c>
      <c r="C366" s="731" t="s">
        <v>592</v>
      </c>
      <c r="D366" s="732" t="s">
        <v>593</v>
      </c>
      <c r="E366" s="733">
        <v>50113001</v>
      </c>
      <c r="F366" s="732" t="s">
        <v>598</v>
      </c>
      <c r="G366" s="731" t="s">
        <v>599</v>
      </c>
      <c r="H366" s="731">
        <v>189244</v>
      </c>
      <c r="I366" s="731">
        <v>89244</v>
      </c>
      <c r="J366" s="731" t="s">
        <v>1179</v>
      </c>
      <c r="K366" s="731" t="s">
        <v>1180</v>
      </c>
      <c r="L366" s="734">
        <v>20.75899992822194</v>
      </c>
      <c r="M366" s="734">
        <v>120</v>
      </c>
      <c r="N366" s="735">
        <v>2491.0799913866326</v>
      </c>
    </row>
    <row r="367" spans="1:14" ht="14.45" customHeight="1" x14ac:dyDescent="0.2">
      <c r="A367" s="729" t="s">
        <v>570</v>
      </c>
      <c r="B367" s="730" t="s">
        <v>571</v>
      </c>
      <c r="C367" s="731" t="s">
        <v>592</v>
      </c>
      <c r="D367" s="732" t="s">
        <v>593</v>
      </c>
      <c r="E367" s="733">
        <v>50113001</v>
      </c>
      <c r="F367" s="732" t="s">
        <v>598</v>
      </c>
      <c r="G367" s="731" t="s">
        <v>599</v>
      </c>
      <c r="H367" s="731">
        <v>10561</v>
      </c>
      <c r="I367" s="731">
        <v>10561</v>
      </c>
      <c r="J367" s="731" t="s">
        <v>1181</v>
      </c>
      <c r="K367" s="731" t="s">
        <v>1182</v>
      </c>
      <c r="L367" s="734">
        <v>250.79999999999998</v>
      </c>
      <c r="M367" s="734">
        <v>7</v>
      </c>
      <c r="N367" s="735">
        <v>1755.6</v>
      </c>
    </row>
    <row r="368" spans="1:14" ht="14.45" customHeight="1" x14ac:dyDescent="0.2">
      <c r="A368" s="729" t="s">
        <v>570</v>
      </c>
      <c r="B368" s="730" t="s">
        <v>571</v>
      </c>
      <c r="C368" s="731" t="s">
        <v>592</v>
      </c>
      <c r="D368" s="732" t="s">
        <v>593</v>
      </c>
      <c r="E368" s="733">
        <v>50113001</v>
      </c>
      <c r="F368" s="732" t="s">
        <v>598</v>
      </c>
      <c r="G368" s="731" t="s">
        <v>599</v>
      </c>
      <c r="H368" s="731">
        <v>172492</v>
      </c>
      <c r="I368" s="731">
        <v>172492</v>
      </c>
      <c r="J368" s="731" t="s">
        <v>636</v>
      </c>
      <c r="K368" s="731" t="s">
        <v>637</v>
      </c>
      <c r="L368" s="734">
        <v>203.93999999999997</v>
      </c>
      <c r="M368" s="734">
        <v>1</v>
      </c>
      <c r="N368" s="735">
        <v>203.93999999999997</v>
      </c>
    </row>
    <row r="369" spans="1:14" ht="14.45" customHeight="1" x14ac:dyDescent="0.2">
      <c r="A369" s="729" t="s">
        <v>570</v>
      </c>
      <c r="B369" s="730" t="s">
        <v>571</v>
      </c>
      <c r="C369" s="731" t="s">
        <v>592</v>
      </c>
      <c r="D369" s="732" t="s">
        <v>593</v>
      </c>
      <c r="E369" s="733">
        <v>50113001</v>
      </c>
      <c r="F369" s="732" t="s">
        <v>598</v>
      </c>
      <c r="G369" s="731" t="s">
        <v>599</v>
      </c>
      <c r="H369" s="731">
        <v>173396</v>
      </c>
      <c r="I369" s="731">
        <v>173396</v>
      </c>
      <c r="J369" s="731" t="s">
        <v>1183</v>
      </c>
      <c r="K369" s="731" t="s">
        <v>1184</v>
      </c>
      <c r="L369" s="734">
        <v>800.81999999999982</v>
      </c>
      <c r="M369" s="734">
        <v>3</v>
      </c>
      <c r="N369" s="735">
        <v>2402.4599999999996</v>
      </c>
    </row>
    <row r="370" spans="1:14" ht="14.45" customHeight="1" x14ac:dyDescent="0.2">
      <c r="A370" s="729" t="s">
        <v>570</v>
      </c>
      <c r="B370" s="730" t="s">
        <v>571</v>
      </c>
      <c r="C370" s="731" t="s">
        <v>592</v>
      </c>
      <c r="D370" s="732" t="s">
        <v>593</v>
      </c>
      <c r="E370" s="733">
        <v>50113001</v>
      </c>
      <c r="F370" s="732" t="s">
        <v>598</v>
      </c>
      <c r="G370" s="731" t="s">
        <v>599</v>
      </c>
      <c r="H370" s="731">
        <v>198922</v>
      </c>
      <c r="I370" s="731">
        <v>98922</v>
      </c>
      <c r="J370" s="731" t="s">
        <v>1185</v>
      </c>
      <c r="K370" s="731" t="s">
        <v>1186</v>
      </c>
      <c r="L370" s="734">
        <v>52.79</v>
      </c>
      <c r="M370" s="734">
        <v>1</v>
      </c>
      <c r="N370" s="735">
        <v>52.79</v>
      </c>
    </row>
    <row r="371" spans="1:14" ht="14.45" customHeight="1" x14ac:dyDescent="0.2">
      <c r="A371" s="729" t="s">
        <v>570</v>
      </c>
      <c r="B371" s="730" t="s">
        <v>571</v>
      </c>
      <c r="C371" s="731" t="s">
        <v>592</v>
      </c>
      <c r="D371" s="732" t="s">
        <v>593</v>
      </c>
      <c r="E371" s="733">
        <v>50113001</v>
      </c>
      <c r="F371" s="732" t="s">
        <v>598</v>
      </c>
      <c r="G371" s="731" t="s">
        <v>599</v>
      </c>
      <c r="H371" s="731">
        <v>100392</v>
      </c>
      <c r="I371" s="731">
        <v>392</v>
      </c>
      <c r="J371" s="731" t="s">
        <v>640</v>
      </c>
      <c r="K371" s="731" t="s">
        <v>641</v>
      </c>
      <c r="L371" s="734">
        <v>57.53000000000003</v>
      </c>
      <c r="M371" s="734">
        <v>1</v>
      </c>
      <c r="N371" s="735">
        <v>57.53000000000003</v>
      </c>
    </row>
    <row r="372" spans="1:14" ht="14.45" customHeight="1" x14ac:dyDescent="0.2">
      <c r="A372" s="729" t="s">
        <v>570</v>
      </c>
      <c r="B372" s="730" t="s">
        <v>571</v>
      </c>
      <c r="C372" s="731" t="s">
        <v>592</v>
      </c>
      <c r="D372" s="732" t="s">
        <v>593</v>
      </c>
      <c r="E372" s="733">
        <v>50113001</v>
      </c>
      <c r="F372" s="732" t="s">
        <v>598</v>
      </c>
      <c r="G372" s="731" t="s">
        <v>599</v>
      </c>
      <c r="H372" s="731">
        <v>112895</v>
      </c>
      <c r="I372" s="731">
        <v>12895</v>
      </c>
      <c r="J372" s="731" t="s">
        <v>1187</v>
      </c>
      <c r="K372" s="731" t="s">
        <v>1188</v>
      </c>
      <c r="L372" s="734">
        <v>106.7</v>
      </c>
      <c r="M372" s="734">
        <v>2</v>
      </c>
      <c r="N372" s="735">
        <v>213.4</v>
      </c>
    </row>
    <row r="373" spans="1:14" ht="14.45" customHeight="1" x14ac:dyDescent="0.2">
      <c r="A373" s="729" t="s">
        <v>570</v>
      </c>
      <c r="B373" s="730" t="s">
        <v>571</v>
      </c>
      <c r="C373" s="731" t="s">
        <v>592</v>
      </c>
      <c r="D373" s="732" t="s">
        <v>593</v>
      </c>
      <c r="E373" s="733">
        <v>50113001</v>
      </c>
      <c r="F373" s="732" t="s">
        <v>598</v>
      </c>
      <c r="G373" s="731" t="s">
        <v>599</v>
      </c>
      <c r="H373" s="731">
        <v>112892</v>
      </c>
      <c r="I373" s="731">
        <v>12892</v>
      </c>
      <c r="J373" s="731" t="s">
        <v>1187</v>
      </c>
      <c r="K373" s="731" t="s">
        <v>1103</v>
      </c>
      <c r="L373" s="734">
        <v>104.29</v>
      </c>
      <c r="M373" s="734">
        <v>3</v>
      </c>
      <c r="N373" s="735">
        <v>312.87</v>
      </c>
    </row>
    <row r="374" spans="1:14" ht="14.45" customHeight="1" x14ac:dyDescent="0.2">
      <c r="A374" s="729" t="s">
        <v>570</v>
      </c>
      <c r="B374" s="730" t="s">
        <v>571</v>
      </c>
      <c r="C374" s="731" t="s">
        <v>592</v>
      </c>
      <c r="D374" s="732" t="s">
        <v>593</v>
      </c>
      <c r="E374" s="733">
        <v>50113001</v>
      </c>
      <c r="F374" s="732" t="s">
        <v>598</v>
      </c>
      <c r="G374" s="731" t="s">
        <v>599</v>
      </c>
      <c r="H374" s="731">
        <v>112894</v>
      </c>
      <c r="I374" s="731">
        <v>12894</v>
      </c>
      <c r="J374" s="731" t="s">
        <v>1187</v>
      </c>
      <c r="K374" s="731" t="s">
        <v>1189</v>
      </c>
      <c r="L374" s="734">
        <v>60.509999999999991</v>
      </c>
      <c r="M374" s="734">
        <v>2</v>
      </c>
      <c r="N374" s="735">
        <v>121.01999999999998</v>
      </c>
    </row>
    <row r="375" spans="1:14" ht="14.45" customHeight="1" x14ac:dyDescent="0.2">
      <c r="A375" s="729" t="s">
        <v>570</v>
      </c>
      <c r="B375" s="730" t="s">
        <v>571</v>
      </c>
      <c r="C375" s="731" t="s">
        <v>592</v>
      </c>
      <c r="D375" s="732" t="s">
        <v>593</v>
      </c>
      <c r="E375" s="733">
        <v>50113001</v>
      </c>
      <c r="F375" s="732" t="s">
        <v>598</v>
      </c>
      <c r="G375" s="731" t="s">
        <v>599</v>
      </c>
      <c r="H375" s="731">
        <v>197580</v>
      </c>
      <c r="I375" s="731">
        <v>97580</v>
      </c>
      <c r="J375" s="731" t="s">
        <v>1190</v>
      </c>
      <c r="K375" s="731" t="s">
        <v>1191</v>
      </c>
      <c r="L375" s="734">
        <v>127.35999999999997</v>
      </c>
      <c r="M375" s="734">
        <v>2</v>
      </c>
      <c r="N375" s="735">
        <v>254.71999999999994</v>
      </c>
    </row>
    <row r="376" spans="1:14" ht="14.45" customHeight="1" x14ac:dyDescent="0.2">
      <c r="A376" s="729" t="s">
        <v>570</v>
      </c>
      <c r="B376" s="730" t="s">
        <v>571</v>
      </c>
      <c r="C376" s="731" t="s">
        <v>592</v>
      </c>
      <c r="D376" s="732" t="s">
        <v>593</v>
      </c>
      <c r="E376" s="733">
        <v>50113001</v>
      </c>
      <c r="F376" s="732" t="s">
        <v>598</v>
      </c>
      <c r="G376" s="731" t="s">
        <v>611</v>
      </c>
      <c r="H376" s="731">
        <v>231688</v>
      </c>
      <c r="I376" s="731">
        <v>231688</v>
      </c>
      <c r="J376" s="731" t="s">
        <v>646</v>
      </c>
      <c r="K376" s="731" t="s">
        <v>647</v>
      </c>
      <c r="L376" s="734">
        <v>97.36</v>
      </c>
      <c r="M376" s="734">
        <v>1</v>
      </c>
      <c r="N376" s="735">
        <v>97.36</v>
      </c>
    </row>
    <row r="377" spans="1:14" ht="14.45" customHeight="1" x14ac:dyDescent="0.2">
      <c r="A377" s="729" t="s">
        <v>570</v>
      </c>
      <c r="B377" s="730" t="s">
        <v>571</v>
      </c>
      <c r="C377" s="731" t="s">
        <v>592</v>
      </c>
      <c r="D377" s="732" t="s">
        <v>593</v>
      </c>
      <c r="E377" s="733">
        <v>50113001</v>
      </c>
      <c r="F377" s="732" t="s">
        <v>598</v>
      </c>
      <c r="G377" s="731" t="s">
        <v>611</v>
      </c>
      <c r="H377" s="731">
        <v>231695</v>
      </c>
      <c r="I377" s="731">
        <v>231695</v>
      </c>
      <c r="J377" s="731" t="s">
        <v>649</v>
      </c>
      <c r="K377" s="731" t="s">
        <v>647</v>
      </c>
      <c r="L377" s="734">
        <v>125.7</v>
      </c>
      <c r="M377" s="734">
        <v>1</v>
      </c>
      <c r="N377" s="735">
        <v>125.7</v>
      </c>
    </row>
    <row r="378" spans="1:14" ht="14.45" customHeight="1" x14ac:dyDescent="0.2">
      <c r="A378" s="729" t="s">
        <v>570</v>
      </c>
      <c r="B378" s="730" t="s">
        <v>571</v>
      </c>
      <c r="C378" s="731" t="s">
        <v>592</v>
      </c>
      <c r="D378" s="732" t="s">
        <v>593</v>
      </c>
      <c r="E378" s="733">
        <v>50113001</v>
      </c>
      <c r="F378" s="732" t="s">
        <v>598</v>
      </c>
      <c r="G378" s="731" t="s">
        <v>611</v>
      </c>
      <c r="H378" s="731">
        <v>231701</v>
      </c>
      <c r="I378" s="731">
        <v>231701</v>
      </c>
      <c r="J378" s="731" t="s">
        <v>649</v>
      </c>
      <c r="K378" s="731" t="s">
        <v>1192</v>
      </c>
      <c r="L378" s="734">
        <v>93.780000000000015</v>
      </c>
      <c r="M378" s="734">
        <v>3</v>
      </c>
      <c r="N378" s="735">
        <v>281.34000000000003</v>
      </c>
    </row>
    <row r="379" spans="1:14" ht="14.45" customHeight="1" x14ac:dyDescent="0.2">
      <c r="A379" s="729" t="s">
        <v>570</v>
      </c>
      <c r="B379" s="730" t="s">
        <v>571</v>
      </c>
      <c r="C379" s="731" t="s">
        <v>592</v>
      </c>
      <c r="D379" s="732" t="s">
        <v>593</v>
      </c>
      <c r="E379" s="733">
        <v>50113001</v>
      </c>
      <c r="F379" s="732" t="s">
        <v>598</v>
      </c>
      <c r="G379" s="731" t="s">
        <v>611</v>
      </c>
      <c r="H379" s="731">
        <v>233559</v>
      </c>
      <c r="I379" s="731">
        <v>233559</v>
      </c>
      <c r="J379" s="731" t="s">
        <v>655</v>
      </c>
      <c r="K379" s="731" t="s">
        <v>656</v>
      </c>
      <c r="L379" s="734">
        <v>26.429999999999993</v>
      </c>
      <c r="M379" s="734">
        <v>2</v>
      </c>
      <c r="N379" s="735">
        <v>52.859999999999985</v>
      </c>
    </row>
    <row r="380" spans="1:14" ht="14.45" customHeight="1" x14ac:dyDescent="0.2">
      <c r="A380" s="729" t="s">
        <v>570</v>
      </c>
      <c r="B380" s="730" t="s">
        <v>571</v>
      </c>
      <c r="C380" s="731" t="s">
        <v>592</v>
      </c>
      <c r="D380" s="732" t="s">
        <v>593</v>
      </c>
      <c r="E380" s="733">
        <v>50113001</v>
      </c>
      <c r="F380" s="732" t="s">
        <v>598</v>
      </c>
      <c r="G380" s="731" t="s">
        <v>611</v>
      </c>
      <c r="H380" s="731">
        <v>233579</v>
      </c>
      <c r="I380" s="731">
        <v>233579</v>
      </c>
      <c r="J380" s="731" t="s">
        <v>657</v>
      </c>
      <c r="K380" s="731" t="s">
        <v>658</v>
      </c>
      <c r="L380" s="734">
        <v>26.11</v>
      </c>
      <c r="M380" s="734">
        <v>2</v>
      </c>
      <c r="N380" s="735">
        <v>52.22</v>
      </c>
    </row>
    <row r="381" spans="1:14" ht="14.45" customHeight="1" x14ac:dyDescent="0.2">
      <c r="A381" s="729" t="s">
        <v>570</v>
      </c>
      <c r="B381" s="730" t="s">
        <v>571</v>
      </c>
      <c r="C381" s="731" t="s">
        <v>592</v>
      </c>
      <c r="D381" s="732" t="s">
        <v>593</v>
      </c>
      <c r="E381" s="733">
        <v>50113001</v>
      </c>
      <c r="F381" s="732" t="s">
        <v>598</v>
      </c>
      <c r="G381" s="731" t="s">
        <v>599</v>
      </c>
      <c r="H381" s="731">
        <v>207938</v>
      </c>
      <c r="I381" s="731">
        <v>207938</v>
      </c>
      <c r="J381" s="731" t="s">
        <v>659</v>
      </c>
      <c r="K381" s="731" t="s">
        <v>660</v>
      </c>
      <c r="L381" s="734">
        <v>159.18</v>
      </c>
      <c r="M381" s="734">
        <v>2</v>
      </c>
      <c r="N381" s="735">
        <v>318.36</v>
      </c>
    </row>
    <row r="382" spans="1:14" ht="14.45" customHeight="1" x14ac:dyDescent="0.2">
      <c r="A382" s="729" t="s">
        <v>570</v>
      </c>
      <c r="B382" s="730" t="s">
        <v>571</v>
      </c>
      <c r="C382" s="731" t="s">
        <v>592</v>
      </c>
      <c r="D382" s="732" t="s">
        <v>593</v>
      </c>
      <c r="E382" s="733">
        <v>50113001</v>
      </c>
      <c r="F382" s="732" t="s">
        <v>598</v>
      </c>
      <c r="G382" s="731" t="s">
        <v>599</v>
      </c>
      <c r="H382" s="731">
        <v>234194</v>
      </c>
      <c r="I382" s="731">
        <v>234194</v>
      </c>
      <c r="J382" s="731" t="s">
        <v>663</v>
      </c>
      <c r="K382" s="731" t="s">
        <v>664</v>
      </c>
      <c r="L382" s="734">
        <v>113.61600000000001</v>
      </c>
      <c r="M382" s="734">
        <v>5</v>
      </c>
      <c r="N382" s="735">
        <v>568.08000000000004</v>
      </c>
    </row>
    <row r="383" spans="1:14" ht="14.45" customHeight="1" x14ac:dyDescent="0.2">
      <c r="A383" s="729" t="s">
        <v>570</v>
      </c>
      <c r="B383" s="730" t="s">
        <v>571</v>
      </c>
      <c r="C383" s="731" t="s">
        <v>592</v>
      </c>
      <c r="D383" s="732" t="s">
        <v>593</v>
      </c>
      <c r="E383" s="733">
        <v>50113001</v>
      </c>
      <c r="F383" s="732" t="s">
        <v>598</v>
      </c>
      <c r="G383" s="731" t="s">
        <v>599</v>
      </c>
      <c r="H383" s="731">
        <v>212884</v>
      </c>
      <c r="I383" s="731">
        <v>212884</v>
      </c>
      <c r="J383" s="731" t="s">
        <v>1193</v>
      </c>
      <c r="K383" s="731" t="s">
        <v>1194</v>
      </c>
      <c r="L383" s="734">
        <v>47.120000000000005</v>
      </c>
      <c r="M383" s="734">
        <v>1</v>
      </c>
      <c r="N383" s="735">
        <v>47.120000000000005</v>
      </c>
    </row>
    <row r="384" spans="1:14" ht="14.45" customHeight="1" x14ac:dyDescent="0.2">
      <c r="A384" s="729" t="s">
        <v>570</v>
      </c>
      <c r="B384" s="730" t="s">
        <v>571</v>
      </c>
      <c r="C384" s="731" t="s">
        <v>592</v>
      </c>
      <c r="D384" s="732" t="s">
        <v>593</v>
      </c>
      <c r="E384" s="733">
        <v>50113001</v>
      </c>
      <c r="F384" s="732" t="s">
        <v>598</v>
      </c>
      <c r="G384" s="731" t="s">
        <v>599</v>
      </c>
      <c r="H384" s="731">
        <v>199466</v>
      </c>
      <c r="I384" s="731">
        <v>199466</v>
      </c>
      <c r="J384" s="731" t="s">
        <v>1195</v>
      </c>
      <c r="K384" s="731" t="s">
        <v>1196</v>
      </c>
      <c r="L384" s="734">
        <v>112.37999999999997</v>
      </c>
      <c r="M384" s="734">
        <v>1</v>
      </c>
      <c r="N384" s="735">
        <v>112.37999999999997</v>
      </c>
    </row>
    <row r="385" spans="1:14" ht="14.45" customHeight="1" x14ac:dyDescent="0.2">
      <c r="A385" s="729" t="s">
        <v>570</v>
      </c>
      <c r="B385" s="730" t="s">
        <v>571</v>
      </c>
      <c r="C385" s="731" t="s">
        <v>592</v>
      </c>
      <c r="D385" s="732" t="s">
        <v>593</v>
      </c>
      <c r="E385" s="733">
        <v>50113001</v>
      </c>
      <c r="F385" s="732" t="s">
        <v>598</v>
      </c>
      <c r="G385" s="731" t="s">
        <v>599</v>
      </c>
      <c r="H385" s="731">
        <v>189775</v>
      </c>
      <c r="I385" s="731">
        <v>89775</v>
      </c>
      <c r="J385" s="731" t="s">
        <v>665</v>
      </c>
      <c r="K385" s="731" t="s">
        <v>666</v>
      </c>
      <c r="L385" s="734">
        <v>69.47999999999999</v>
      </c>
      <c r="M385" s="734">
        <v>2</v>
      </c>
      <c r="N385" s="735">
        <v>138.95999999999998</v>
      </c>
    </row>
    <row r="386" spans="1:14" ht="14.45" customHeight="1" x14ac:dyDescent="0.2">
      <c r="A386" s="729" t="s">
        <v>570</v>
      </c>
      <c r="B386" s="730" t="s">
        <v>571</v>
      </c>
      <c r="C386" s="731" t="s">
        <v>592</v>
      </c>
      <c r="D386" s="732" t="s">
        <v>593</v>
      </c>
      <c r="E386" s="733">
        <v>50113001</v>
      </c>
      <c r="F386" s="732" t="s">
        <v>598</v>
      </c>
      <c r="G386" s="731" t="s">
        <v>599</v>
      </c>
      <c r="H386" s="731">
        <v>149317</v>
      </c>
      <c r="I386" s="731">
        <v>49317</v>
      </c>
      <c r="J386" s="731" t="s">
        <v>668</v>
      </c>
      <c r="K386" s="731" t="s">
        <v>669</v>
      </c>
      <c r="L386" s="734">
        <v>299.00141176470589</v>
      </c>
      <c r="M386" s="734">
        <v>17</v>
      </c>
      <c r="N386" s="735">
        <v>5083.0240000000003</v>
      </c>
    </row>
    <row r="387" spans="1:14" ht="14.45" customHeight="1" x14ac:dyDescent="0.2">
      <c r="A387" s="729" t="s">
        <v>570</v>
      </c>
      <c r="B387" s="730" t="s">
        <v>571</v>
      </c>
      <c r="C387" s="731" t="s">
        <v>592</v>
      </c>
      <c r="D387" s="732" t="s">
        <v>593</v>
      </c>
      <c r="E387" s="733">
        <v>50113001</v>
      </c>
      <c r="F387" s="732" t="s">
        <v>598</v>
      </c>
      <c r="G387" s="731" t="s">
        <v>599</v>
      </c>
      <c r="H387" s="731">
        <v>100409</v>
      </c>
      <c r="I387" s="731">
        <v>409</v>
      </c>
      <c r="J387" s="731" t="s">
        <v>1197</v>
      </c>
      <c r="K387" s="731" t="s">
        <v>897</v>
      </c>
      <c r="L387" s="734">
        <v>79.669999999999987</v>
      </c>
      <c r="M387" s="734">
        <v>5</v>
      </c>
      <c r="N387" s="735">
        <v>398.34999999999991</v>
      </c>
    </row>
    <row r="388" spans="1:14" ht="14.45" customHeight="1" x14ac:dyDescent="0.2">
      <c r="A388" s="729" t="s">
        <v>570</v>
      </c>
      <c r="B388" s="730" t="s">
        <v>571</v>
      </c>
      <c r="C388" s="731" t="s">
        <v>592</v>
      </c>
      <c r="D388" s="732" t="s">
        <v>593</v>
      </c>
      <c r="E388" s="733">
        <v>50113001</v>
      </c>
      <c r="F388" s="732" t="s">
        <v>598</v>
      </c>
      <c r="G388" s="731" t="s">
        <v>599</v>
      </c>
      <c r="H388" s="731">
        <v>137275</v>
      </c>
      <c r="I388" s="731">
        <v>137275</v>
      </c>
      <c r="J388" s="731" t="s">
        <v>670</v>
      </c>
      <c r="K388" s="731" t="s">
        <v>671</v>
      </c>
      <c r="L388" s="734">
        <v>1054.6500000000001</v>
      </c>
      <c r="M388" s="734">
        <v>2</v>
      </c>
      <c r="N388" s="735">
        <v>2109.3000000000002</v>
      </c>
    </row>
    <row r="389" spans="1:14" ht="14.45" customHeight="1" x14ac:dyDescent="0.2">
      <c r="A389" s="729" t="s">
        <v>570</v>
      </c>
      <c r="B389" s="730" t="s">
        <v>571</v>
      </c>
      <c r="C389" s="731" t="s">
        <v>592</v>
      </c>
      <c r="D389" s="732" t="s">
        <v>593</v>
      </c>
      <c r="E389" s="733">
        <v>50113001</v>
      </c>
      <c r="F389" s="732" t="s">
        <v>598</v>
      </c>
      <c r="G389" s="731" t="s">
        <v>599</v>
      </c>
      <c r="H389" s="731">
        <v>841498</v>
      </c>
      <c r="I389" s="731">
        <v>31951</v>
      </c>
      <c r="J389" s="731" t="s">
        <v>674</v>
      </c>
      <c r="K389" s="731" t="s">
        <v>675</v>
      </c>
      <c r="L389" s="734">
        <v>50.66</v>
      </c>
      <c r="M389" s="734">
        <v>1</v>
      </c>
      <c r="N389" s="735">
        <v>50.66</v>
      </c>
    </row>
    <row r="390" spans="1:14" ht="14.45" customHeight="1" x14ac:dyDescent="0.2">
      <c r="A390" s="729" t="s">
        <v>570</v>
      </c>
      <c r="B390" s="730" t="s">
        <v>571</v>
      </c>
      <c r="C390" s="731" t="s">
        <v>592</v>
      </c>
      <c r="D390" s="732" t="s">
        <v>593</v>
      </c>
      <c r="E390" s="733">
        <v>50113001</v>
      </c>
      <c r="F390" s="732" t="s">
        <v>598</v>
      </c>
      <c r="G390" s="731" t="s">
        <v>599</v>
      </c>
      <c r="H390" s="731">
        <v>150381</v>
      </c>
      <c r="I390" s="731">
        <v>50381</v>
      </c>
      <c r="J390" s="731" t="s">
        <v>1198</v>
      </c>
      <c r="K390" s="731" t="s">
        <v>1199</v>
      </c>
      <c r="L390" s="734">
        <v>174.28</v>
      </c>
      <c r="M390" s="734">
        <v>1</v>
      </c>
      <c r="N390" s="735">
        <v>174.28</v>
      </c>
    </row>
    <row r="391" spans="1:14" ht="14.45" customHeight="1" x14ac:dyDescent="0.2">
      <c r="A391" s="729" t="s">
        <v>570</v>
      </c>
      <c r="B391" s="730" t="s">
        <v>571</v>
      </c>
      <c r="C391" s="731" t="s">
        <v>592</v>
      </c>
      <c r="D391" s="732" t="s">
        <v>593</v>
      </c>
      <c r="E391" s="733">
        <v>50113001</v>
      </c>
      <c r="F391" s="732" t="s">
        <v>598</v>
      </c>
      <c r="G391" s="731" t="s">
        <v>611</v>
      </c>
      <c r="H391" s="731">
        <v>104063</v>
      </c>
      <c r="I391" s="731">
        <v>4063</v>
      </c>
      <c r="J391" s="731" t="s">
        <v>1200</v>
      </c>
      <c r="K391" s="731" t="s">
        <v>1201</v>
      </c>
      <c r="L391" s="734">
        <v>79.220000000000013</v>
      </c>
      <c r="M391" s="734">
        <v>1</v>
      </c>
      <c r="N391" s="735">
        <v>79.220000000000013</v>
      </c>
    </row>
    <row r="392" spans="1:14" ht="14.45" customHeight="1" x14ac:dyDescent="0.2">
      <c r="A392" s="729" t="s">
        <v>570</v>
      </c>
      <c r="B392" s="730" t="s">
        <v>571</v>
      </c>
      <c r="C392" s="731" t="s">
        <v>592</v>
      </c>
      <c r="D392" s="732" t="s">
        <v>593</v>
      </c>
      <c r="E392" s="733">
        <v>50113001</v>
      </c>
      <c r="F392" s="732" t="s">
        <v>598</v>
      </c>
      <c r="G392" s="731" t="s">
        <v>599</v>
      </c>
      <c r="H392" s="731">
        <v>207939</v>
      </c>
      <c r="I392" s="731">
        <v>207939</v>
      </c>
      <c r="J392" s="731" t="s">
        <v>1202</v>
      </c>
      <c r="K392" s="731" t="s">
        <v>1203</v>
      </c>
      <c r="L392" s="734">
        <v>60.84</v>
      </c>
      <c r="M392" s="734">
        <v>1</v>
      </c>
      <c r="N392" s="735">
        <v>60.84</v>
      </c>
    </row>
    <row r="393" spans="1:14" ht="14.45" customHeight="1" x14ac:dyDescent="0.2">
      <c r="A393" s="729" t="s">
        <v>570</v>
      </c>
      <c r="B393" s="730" t="s">
        <v>571</v>
      </c>
      <c r="C393" s="731" t="s">
        <v>592</v>
      </c>
      <c r="D393" s="732" t="s">
        <v>593</v>
      </c>
      <c r="E393" s="733">
        <v>50113001</v>
      </c>
      <c r="F393" s="732" t="s">
        <v>598</v>
      </c>
      <c r="G393" s="731" t="s">
        <v>599</v>
      </c>
      <c r="H393" s="731">
        <v>207940</v>
      </c>
      <c r="I393" s="731">
        <v>207940</v>
      </c>
      <c r="J393" s="731" t="s">
        <v>680</v>
      </c>
      <c r="K393" s="731" t="s">
        <v>681</v>
      </c>
      <c r="L393" s="734">
        <v>72.605333333333348</v>
      </c>
      <c r="M393" s="734">
        <v>15</v>
      </c>
      <c r="N393" s="735">
        <v>1089.0800000000002</v>
      </c>
    </row>
    <row r="394" spans="1:14" ht="14.45" customHeight="1" x14ac:dyDescent="0.2">
      <c r="A394" s="729" t="s">
        <v>570</v>
      </c>
      <c r="B394" s="730" t="s">
        <v>571</v>
      </c>
      <c r="C394" s="731" t="s">
        <v>592</v>
      </c>
      <c r="D394" s="732" t="s">
        <v>593</v>
      </c>
      <c r="E394" s="733">
        <v>50113001</v>
      </c>
      <c r="F394" s="732" t="s">
        <v>598</v>
      </c>
      <c r="G394" s="731" t="s">
        <v>611</v>
      </c>
      <c r="H394" s="731">
        <v>214435</v>
      </c>
      <c r="I394" s="731">
        <v>214435</v>
      </c>
      <c r="J394" s="731" t="s">
        <v>684</v>
      </c>
      <c r="K394" s="731" t="s">
        <v>685</v>
      </c>
      <c r="L394" s="734">
        <v>42.850000000000009</v>
      </c>
      <c r="M394" s="734">
        <v>1</v>
      </c>
      <c r="N394" s="735">
        <v>42.850000000000009</v>
      </c>
    </row>
    <row r="395" spans="1:14" ht="14.45" customHeight="1" x14ac:dyDescent="0.2">
      <c r="A395" s="729" t="s">
        <v>570</v>
      </c>
      <c r="B395" s="730" t="s">
        <v>571</v>
      </c>
      <c r="C395" s="731" t="s">
        <v>592</v>
      </c>
      <c r="D395" s="732" t="s">
        <v>593</v>
      </c>
      <c r="E395" s="733">
        <v>50113001</v>
      </c>
      <c r="F395" s="732" t="s">
        <v>598</v>
      </c>
      <c r="G395" s="731" t="s">
        <v>611</v>
      </c>
      <c r="H395" s="731">
        <v>214433</v>
      </c>
      <c r="I395" s="731">
        <v>214433</v>
      </c>
      <c r="J395" s="731" t="s">
        <v>684</v>
      </c>
      <c r="K395" s="731" t="s">
        <v>686</v>
      </c>
      <c r="L395" s="734">
        <v>12.199999999999998</v>
      </c>
      <c r="M395" s="734">
        <v>1</v>
      </c>
      <c r="N395" s="735">
        <v>12.199999999999998</v>
      </c>
    </row>
    <row r="396" spans="1:14" ht="14.45" customHeight="1" x14ac:dyDescent="0.2">
      <c r="A396" s="729" t="s">
        <v>570</v>
      </c>
      <c r="B396" s="730" t="s">
        <v>571</v>
      </c>
      <c r="C396" s="731" t="s">
        <v>592</v>
      </c>
      <c r="D396" s="732" t="s">
        <v>593</v>
      </c>
      <c r="E396" s="733">
        <v>50113001</v>
      </c>
      <c r="F396" s="732" t="s">
        <v>598</v>
      </c>
      <c r="G396" s="731" t="s">
        <v>611</v>
      </c>
      <c r="H396" s="731">
        <v>214427</v>
      </c>
      <c r="I396" s="731">
        <v>214427</v>
      </c>
      <c r="J396" s="731" t="s">
        <v>689</v>
      </c>
      <c r="K396" s="731" t="s">
        <v>690</v>
      </c>
      <c r="L396" s="734">
        <v>16.572424242424237</v>
      </c>
      <c r="M396" s="734">
        <v>330</v>
      </c>
      <c r="N396" s="735">
        <v>5468.8999999999987</v>
      </c>
    </row>
    <row r="397" spans="1:14" ht="14.45" customHeight="1" x14ac:dyDescent="0.2">
      <c r="A397" s="729" t="s">
        <v>570</v>
      </c>
      <c r="B397" s="730" t="s">
        <v>571</v>
      </c>
      <c r="C397" s="731" t="s">
        <v>592</v>
      </c>
      <c r="D397" s="732" t="s">
        <v>593</v>
      </c>
      <c r="E397" s="733">
        <v>50113001</v>
      </c>
      <c r="F397" s="732" t="s">
        <v>598</v>
      </c>
      <c r="G397" s="731" t="s">
        <v>599</v>
      </c>
      <c r="H397" s="731">
        <v>498894</v>
      </c>
      <c r="I397" s="731">
        <v>9999999</v>
      </c>
      <c r="J397" s="731" t="s">
        <v>1204</v>
      </c>
      <c r="K397" s="731" t="s">
        <v>1205</v>
      </c>
      <c r="L397" s="734">
        <v>7075.07</v>
      </c>
      <c r="M397" s="734">
        <v>1</v>
      </c>
      <c r="N397" s="735">
        <v>7075.07</v>
      </c>
    </row>
    <row r="398" spans="1:14" ht="14.45" customHeight="1" x14ac:dyDescent="0.2">
      <c r="A398" s="729" t="s">
        <v>570</v>
      </c>
      <c r="B398" s="730" t="s">
        <v>571</v>
      </c>
      <c r="C398" s="731" t="s">
        <v>592</v>
      </c>
      <c r="D398" s="732" t="s">
        <v>593</v>
      </c>
      <c r="E398" s="733">
        <v>50113001</v>
      </c>
      <c r="F398" s="732" t="s">
        <v>598</v>
      </c>
      <c r="G398" s="731" t="s">
        <v>599</v>
      </c>
      <c r="H398" s="731">
        <v>193104</v>
      </c>
      <c r="I398" s="731">
        <v>93104</v>
      </c>
      <c r="J398" s="731" t="s">
        <v>695</v>
      </c>
      <c r="K398" s="731" t="s">
        <v>696</v>
      </c>
      <c r="L398" s="734">
        <v>54</v>
      </c>
      <c r="M398" s="734">
        <v>2</v>
      </c>
      <c r="N398" s="735">
        <v>108</v>
      </c>
    </row>
    <row r="399" spans="1:14" ht="14.45" customHeight="1" x14ac:dyDescent="0.2">
      <c r="A399" s="729" t="s">
        <v>570</v>
      </c>
      <c r="B399" s="730" t="s">
        <v>571</v>
      </c>
      <c r="C399" s="731" t="s">
        <v>592</v>
      </c>
      <c r="D399" s="732" t="s">
        <v>593</v>
      </c>
      <c r="E399" s="733">
        <v>50113001</v>
      </c>
      <c r="F399" s="732" t="s">
        <v>598</v>
      </c>
      <c r="G399" s="731" t="s">
        <v>599</v>
      </c>
      <c r="H399" s="731">
        <v>193105</v>
      </c>
      <c r="I399" s="731">
        <v>93105</v>
      </c>
      <c r="J399" s="731" t="s">
        <v>695</v>
      </c>
      <c r="K399" s="731" t="s">
        <v>697</v>
      </c>
      <c r="L399" s="734">
        <v>208.08285714285714</v>
      </c>
      <c r="M399" s="734">
        <v>7</v>
      </c>
      <c r="N399" s="735">
        <v>1456.58</v>
      </c>
    </row>
    <row r="400" spans="1:14" ht="14.45" customHeight="1" x14ac:dyDescent="0.2">
      <c r="A400" s="729" t="s">
        <v>570</v>
      </c>
      <c r="B400" s="730" t="s">
        <v>571</v>
      </c>
      <c r="C400" s="731" t="s">
        <v>592</v>
      </c>
      <c r="D400" s="732" t="s">
        <v>593</v>
      </c>
      <c r="E400" s="733">
        <v>50113001</v>
      </c>
      <c r="F400" s="732" t="s">
        <v>598</v>
      </c>
      <c r="G400" s="731" t="s">
        <v>611</v>
      </c>
      <c r="H400" s="731">
        <v>192034</v>
      </c>
      <c r="I400" s="731">
        <v>92034</v>
      </c>
      <c r="J400" s="731" t="s">
        <v>1206</v>
      </c>
      <c r="K400" s="731" t="s">
        <v>1207</v>
      </c>
      <c r="L400" s="734">
        <v>125.86</v>
      </c>
      <c r="M400" s="734">
        <v>1</v>
      </c>
      <c r="N400" s="735">
        <v>125.86</v>
      </c>
    </row>
    <row r="401" spans="1:14" ht="14.45" customHeight="1" x14ac:dyDescent="0.2">
      <c r="A401" s="729" t="s">
        <v>570</v>
      </c>
      <c r="B401" s="730" t="s">
        <v>571</v>
      </c>
      <c r="C401" s="731" t="s">
        <v>592</v>
      </c>
      <c r="D401" s="732" t="s">
        <v>593</v>
      </c>
      <c r="E401" s="733">
        <v>50113001</v>
      </c>
      <c r="F401" s="732" t="s">
        <v>598</v>
      </c>
      <c r="G401" s="731" t="s">
        <v>599</v>
      </c>
      <c r="H401" s="731">
        <v>201992</v>
      </c>
      <c r="I401" s="731">
        <v>201992</v>
      </c>
      <c r="J401" s="731" t="s">
        <v>698</v>
      </c>
      <c r="K401" s="731" t="s">
        <v>700</v>
      </c>
      <c r="L401" s="734">
        <v>553.18111111111114</v>
      </c>
      <c r="M401" s="734">
        <v>9</v>
      </c>
      <c r="N401" s="735">
        <v>4978.63</v>
      </c>
    </row>
    <row r="402" spans="1:14" ht="14.45" customHeight="1" x14ac:dyDescent="0.2">
      <c r="A402" s="729" t="s">
        <v>570</v>
      </c>
      <c r="B402" s="730" t="s">
        <v>571</v>
      </c>
      <c r="C402" s="731" t="s">
        <v>592</v>
      </c>
      <c r="D402" s="732" t="s">
        <v>593</v>
      </c>
      <c r="E402" s="733">
        <v>50113001</v>
      </c>
      <c r="F402" s="732" t="s">
        <v>598</v>
      </c>
      <c r="G402" s="731" t="s">
        <v>599</v>
      </c>
      <c r="H402" s="731">
        <v>184090</v>
      </c>
      <c r="I402" s="731">
        <v>84090</v>
      </c>
      <c r="J402" s="731" t="s">
        <v>703</v>
      </c>
      <c r="K402" s="731" t="s">
        <v>704</v>
      </c>
      <c r="L402" s="734">
        <v>60.080000000000005</v>
      </c>
      <c r="M402" s="734">
        <v>8</v>
      </c>
      <c r="N402" s="735">
        <v>480.64000000000004</v>
      </c>
    </row>
    <row r="403" spans="1:14" ht="14.45" customHeight="1" x14ac:dyDescent="0.2">
      <c r="A403" s="729" t="s">
        <v>570</v>
      </c>
      <c r="B403" s="730" t="s">
        <v>571</v>
      </c>
      <c r="C403" s="731" t="s">
        <v>592</v>
      </c>
      <c r="D403" s="732" t="s">
        <v>593</v>
      </c>
      <c r="E403" s="733">
        <v>50113001</v>
      </c>
      <c r="F403" s="732" t="s">
        <v>598</v>
      </c>
      <c r="G403" s="731" t="s">
        <v>599</v>
      </c>
      <c r="H403" s="731">
        <v>117011</v>
      </c>
      <c r="I403" s="731">
        <v>17011</v>
      </c>
      <c r="J403" s="731" t="s">
        <v>711</v>
      </c>
      <c r="K403" s="731" t="s">
        <v>712</v>
      </c>
      <c r="L403" s="734">
        <v>144.90545454545452</v>
      </c>
      <c r="M403" s="734">
        <v>11</v>
      </c>
      <c r="N403" s="735">
        <v>1593.9599999999998</v>
      </c>
    </row>
    <row r="404" spans="1:14" ht="14.45" customHeight="1" x14ac:dyDescent="0.2">
      <c r="A404" s="729" t="s">
        <v>570</v>
      </c>
      <c r="B404" s="730" t="s">
        <v>571</v>
      </c>
      <c r="C404" s="731" t="s">
        <v>592</v>
      </c>
      <c r="D404" s="732" t="s">
        <v>593</v>
      </c>
      <c r="E404" s="733">
        <v>50113001</v>
      </c>
      <c r="F404" s="732" t="s">
        <v>598</v>
      </c>
      <c r="G404" s="731" t="s">
        <v>599</v>
      </c>
      <c r="H404" s="731">
        <v>183318</v>
      </c>
      <c r="I404" s="731">
        <v>83318</v>
      </c>
      <c r="J404" s="731" t="s">
        <v>1208</v>
      </c>
      <c r="K404" s="731" t="s">
        <v>1209</v>
      </c>
      <c r="L404" s="734">
        <v>31.489999999999991</v>
      </c>
      <c r="M404" s="734">
        <v>1</v>
      </c>
      <c r="N404" s="735">
        <v>31.489999999999991</v>
      </c>
    </row>
    <row r="405" spans="1:14" ht="14.45" customHeight="1" x14ac:dyDescent="0.2">
      <c r="A405" s="729" t="s">
        <v>570</v>
      </c>
      <c r="B405" s="730" t="s">
        <v>571</v>
      </c>
      <c r="C405" s="731" t="s">
        <v>592</v>
      </c>
      <c r="D405" s="732" t="s">
        <v>593</v>
      </c>
      <c r="E405" s="733">
        <v>50113001</v>
      </c>
      <c r="F405" s="732" t="s">
        <v>598</v>
      </c>
      <c r="G405" s="731" t="s">
        <v>599</v>
      </c>
      <c r="H405" s="731">
        <v>232606</v>
      </c>
      <c r="I405" s="731">
        <v>232606</v>
      </c>
      <c r="J405" s="731" t="s">
        <v>1210</v>
      </c>
      <c r="K405" s="731" t="s">
        <v>1211</v>
      </c>
      <c r="L405" s="734">
        <v>109.81</v>
      </c>
      <c r="M405" s="734">
        <v>1</v>
      </c>
      <c r="N405" s="735">
        <v>109.81</v>
      </c>
    </row>
    <row r="406" spans="1:14" ht="14.45" customHeight="1" x14ac:dyDescent="0.2">
      <c r="A406" s="729" t="s">
        <v>570</v>
      </c>
      <c r="B406" s="730" t="s">
        <v>571</v>
      </c>
      <c r="C406" s="731" t="s">
        <v>592</v>
      </c>
      <c r="D406" s="732" t="s">
        <v>593</v>
      </c>
      <c r="E406" s="733">
        <v>50113001</v>
      </c>
      <c r="F406" s="732" t="s">
        <v>598</v>
      </c>
      <c r="G406" s="731" t="s">
        <v>599</v>
      </c>
      <c r="H406" s="731">
        <v>241672</v>
      </c>
      <c r="I406" s="731">
        <v>241672</v>
      </c>
      <c r="J406" s="731" t="s">
        <v>1212</v>
      </c>
      <c r="K406" s="731" t="s">
        <v>1213</v>
      </c>
      <c r="L406" s="734">
        <v>111.41</v>
      </c>
      <c r="M406" s="734">
        <v>60</v>
      </c>
      <c r="N406" s="735">
        <v>6684.5999999999995</v>
      </c>
    </row>
    <row r="407" spans="1:14" ht="14.45" customHeight="1" x14ac:dyDescent="0.2">
      <c r="A407" s="729" t="s">
        <v>570</v>
      </c>
      <c r="B407" s="730" t="s">
        <v>571</v>
      </c>
      <c r="C407" s="731" t="s">
        <v>592</v>
      </c>
      <c r="D407" s="732" t="s">
        <v>593</v>
      </c>
      <c r="E407" s="733">
        <v>50113001</v>
      </c>
      <c r="F407" s="732" t="s">
        <v>598</v>
      </c>
      <c r="G407" s="731" t="s">
        <v>599</v>
      </c>
      <c r="H407" s="731">
        <v>104071</v>
      </c>
      <c r="I407" s="731">
        <v>4071</v>
      </c>
      <c r="J407" s="731" t="s">
        <v>715</v>
      </c>
      <c r="K407" s="731" t="s">
        <v>716</v>
      </c>
      <c r="L407" s="734">
        <v>224.10999999999999</v>
      </c>
      <c r="M407" s="734">
        <v>5</v>
      </c>
      <c r="N407" s="735">
        <v>1120.55</v>
      </c>
    </row>
    <row r="408" spans="1:14" ht="14.45" customHeight="1" x14ac:dyDescent="0.2">
      <c r="A408" s="729" t="s">
        <v>570</v>
      </c>
      <c r="B408" s="730" t="s">
        <v>571</v>
      </c>
      <c r="C408" s="731" t="s">
        <v>592</v>
      </c>
      <c r="D408" s="732" t="s">
        <v>593</v>
      </c>
      <c r="E408" s="733">
        <v>50113001</v>
      </c>
      <c r="F408" s="732" t="s">
        <v>598</v>
      </c>
      <c r="G408" s="731" t="s">
        <v>599</v>
      </c>
      <c r="H408" s="731">
        <v>102479</v>
      </c>
      <c r="I408" s="731">
        <v>2479</v>
      </c>
      <c r="J408" s="731" t="s">
        <v>715</v>
      </c>
      <c r="K408" s="731" t="s">
        <v>717</v>
      </c>
      <c r="L408" s="734">
        <v>65.490000000000009</v>
      </c>
      <c r="M408" s="734">
        <v>3</v>
      </c>
      <c r="N408" s="735">
        <v>196.47000000000003</v>
      </c>
    </row>
    <row r="409" spans="1:14" ht="14.45" customHeight="1" x14ac:dyDescent="0.2">
      <c r="A409" s="729" t="s">
        <v>570</v>
      </c>
      <c r="B409" s="730" t="s">
        <v>571</v>
      </c>
      <c r="C409" s="731" t="s">
        <v>592</v>
      </c>
      <c r="D409" s="732" t="s">
        <v>593</v>
      </c>
      <c r="E409" s="733">
        <v>50113001</v>
      </c>
      <c r="F409" s="732" t="s">
        <v>598</v>
      </c>
      <c r="G409" s="731" t="s">
        <v>599</v>
      </c>
      <c r="H409" s="731">
        <v>179327</v>
      </c>
      <c r="I409" s="731">
        <v>179327</v>
      </c>
      <c r="J409" s="731" t="s">
        <v>720</v>
      </c>
      <c r="K409" s="731" t="s">
        <v>673</v>
      </c>
      <c r="L409" s="734">
        <v>74.319999999999979</v>
      </c>
      <c r="M409" s="734">
        <v>1</v>
      </c>
      <c r="N409" s="735">
        <v>74.319999999999979</v>
      </c>
    </row>
    <row r="410" spans="1:14" ht="14.45" customHeight="1" x14ac:dyDescent="0.2">
      <c r="A410" s="729" t="s">
        <v>570</v>
      </c>
      <c r="B410" s="730" t="s">
        <v>571</v>
      </c>
      <c r="C410" s="731" t="s">
        <v>592</v>
      </c>
      <c r="D410" s="732" t="s">
        <v>593</v>
      </c>
      <c r="E410" s="733">
        <v>50113001</v>
      </c>
      <c r="F410" s="732" t="s">
        <v>598</v>
      </c>
      <c r="G410" s="731" t="s">
        <v>599</v>
      </c>
      <c r="H410" s="731">
        <v>185656</v>
      </c>
      <c r="I410" s="731">
        <v>85656</v>
      </c>
      <c r="J410" s="731" t="s">
        <v>1214</v>
      </c>
      <c r="K410" s="731" t="s">
        <v>1215</v>
      </c>
      <c r="L410" s="734">
        <v>69.22</v>
      </c>
      <c r="M410" s="734">
        <v>1</v>
      </c>
      <c r="N410" s="735">
        <v>69.22</v>
      </c>
    </row>
    <row r="411" spans="1:14" ht="14.45" customHeight="1" x14ac:dyDescent="0.2">
      <c r="A411" s="729" t="s">
        <v>570</v>
      </c>
      <c r="B411" s="730" t="s">
        <v>571</v>
      </c>
      <c r="C411" s="731" t="s">
        <v>592</v>
      </c>
      <c r="D411" s="732" t="s">
        <v>593</v>
      </c>
      <c r="E411" s="733">
        <v>50113001</v>
      </c>
      <c r="F411" s="732" t="s">
        <v>598</v>
      </c>
      <c r="G411" s="731" t="s">
        <v>599</v>
      </c>
      <c r="H411" s="731">
        <v>226523</v>
      </c>
      <c r="I411" s="731">
        <v>226523</v>
      </c>
      <c r="J411" s="731" t="s">
        <v>724</v>
      </c>
      <c r="K411" s="731" t="s">
        <v>726</v>
      </c>
      <c r="L411" s="734">
        <v>51.96</v>
      </c>
      <c r="M411" s="734">
        <v>2</v>
      </c>
      <c r="N411" s="735">
        <v>103.92</v>
      </c>
    </row>
    <row r="412" spans="1:14" ht="14.45" customHeight="1" x14ac:dyDescent="0.2">
      <c r="A412" s="729" t="s">
        <v>570</v>
      </c>
      <c r="B412" s="730" t="s">
        <v>571</v>
      </c>
      <c r="C412" s="731" t="s">
        <v>592</v>
      </c>
      <c r="D412" s="732" t="s">
        <v>593</v>
      </c>
      <c r="E412" s="733">
        <v>50113001</v>
      </c>
      <c r="F412" s="732" t="s">
        <v>598</v>
      </c>
      <c r="G412" s="731" t="s">
        <v>599</v>
      </c>
      <c r="H412" s="731">
        <v>226525</v>
      </c>
      <c r="I412" s="731">
        <v>226525</v>
      </c>
      <c r="J412" s="731" t="s">
        <v>724</v>
      </c>
      <c r="K412" s="731" t="s">
        <v>725</v>
      </c>
      <c r="L412" s="734">
        <v>87.966666666666654</v>
      </c>
      <c r="M412" s="734">
        <v>3</v>
      </c>
      <c r="N412" s="735">
        <v>263.89999999999998</v>
      </c>
    </row>
    <row r="413" spans="1:14" ht="14.45" customHeight="1" x14ac:dyDescent="0.2">
      <c r="A413" s="729" t="s">
        <v>570</v>
      </c>
      <c r="B413" s="730" t="s">
        <v>571</v>
      </c>
      <c r="C413" s="731" t="s">
        <v>592</v>
      </c>
      <c r="D413" s="732" t="s">
        <v>593</v>
      </c>
      <c r="E413" s="733">
        <v>50113001</v>
      </c>
      <c r="F413" s="732" t="s">
        <v>598</v>
      </c>
      <c r="G413" s="731" t="s">
        <v>599</v>
      </c>
      <c r="H413" s="731">
        <v>920235</v>
      </c>
      <c r="I413" s="731">
        <v>15880</v>
      </c>
      <c r="J413" s="731" t="s">
        <v>727</v>
      </c>
      <c r="K413" s="731" t="s">
        <v>329</v>
      </c>
      <c r="L413" s="734">
        <v>163.57000000000002</v>
      </c>
      <c r="M413" s="734">
        <v>3</v>
      </c>
      <c r="N413" s="735">
        <v>490.71000000000004</v>
      </c>
    </row>
    <row r="414" spans="1:14" ht="14.45" customHeight="1" x14ac:dyDescent="0.2">
      <c r="A414" s="729" t="s">
        <v>570</v>
      </c>
      <c r="B414" s="730" t="s">
        <v>571</v>
      </c>
      <c r="C414" s="731" t="s">
        <v>592</v>
      </c>
      <c r="D414" s="732" t="s">
        <v>593</v>
      </c>
      <c r="E414" s="733">
        <v>50113001</v>
      </c>
      <c r="F414" s="732" t="s">
        <v>598</v>
      </c>
      <c r="G414" s="731" t="s">
        <v>599</v>
      </c>
      <c r="H414" s="731">
        <v>905097</v>
      </c>
      <c r="I414" s="731">
        <v>158767</v>
      </c>
      <c r="J414" s="731" t="s">
        <v>729</v>
      </c>
      <c r="K414" s="731" t="s">
        <v>730</v>
      </c>
      <c r="L414" s="734">
        <v>167.41999728870616</v>
      </c>
      <c r="M414" s="734">
        <v>19</v>
      </c>
      <c r="N414" s="735">
        <v>3180.979948485417</v>
      </c>
    </row>
    <row r="415" spans="1:14" ht="14.45" customHeight="1" x14ac:dyDescent="0.2">
      <c r="A415" s="729" t="s">
        <v>570</v>
      </c>
      <c r="B415" s="730" t="s">
        <v>571</v>
      </c>
      <c r="C415" s="731" t="s">
        <v>592</v>
      </c>
      <c r="D415" s="732" t="s">
        <v>593</v>
      </c>
      <c r="E415" s="733">
        <v>50113001</v>
      </c>
      <c r="F415" s="732" t="s">
        <v>598</v>
      </c>
      <c r="G415" s="731" t="s">
        <v>599</v>
      </c>
      <c r="H415" s="731">
        <v>500088</v>
      </c>
      <c r="I415" s="731">
        <v>0</v>
      </c>
      <c r="J415" s="731" t="s">
        <v>1216</v>
      </c>
      <c r="K415" s="731" t="s">
        <v>329</v>
      </c>
      <c r="L415" s="734">
        <v>201.25003886258366</v>
      </c>
      <c r="M415" s="734">
        <v>1</v>
      </c>
      <c r="N415" s="735">
        <v>201.25003886258366</v>
      </c>
    </row>
    <row r="416" spans="1:14" ht="14.45" customHeight="1" x14ac:dyDescent="0.2">
      <c r="A416" s="729" t="s">
        <v>570</v>
      </c>
      <c r="B416" s="730" t="s">
        <v>571</v>
      </c>
      <c r="C416" s="731" t="s">
        <v>592</v>
      </c>
      <c r="D416" s="732" t="s">
        <v>593</v>
      </c>
      <c r="E416" s="733">
        <v>50113001</v>
      </c>
      <c r="F416" s="732" t="s">
        <v>598</v>
      </c>
      <c r="G416" s="731" t="s">
        <v>599</v>
      </c>
      <c r="H416" s="731">
        <v>215476</v>
      </c>
      <c r="I416" s="731">
        <v>215476</v>
      </c>
      <c r="J416" s="731" t="s">
        <v>731</v>
      </c>
      <c r="K416" s="731" t="s">
        <v>732</v>
      </c>
      <c r="L416" s="734">
        <v>122.99</v>
      </c>
      <c r="M416" s="734">
        <v>1</v>
      </c>
      <c r="N416" s="735">
        <v>122.99</v>
      </c>
    </row>
    <row r="417" spans="1:14" ht="14.45" customHeight="1" x14ac:dyDescent="0.2">
      <c r="A417" s="729" t="s">
        <v>570</v>
      </c>
      <c r="B417" s="730" t="s">
        <v>571</v>
      </c>
      <c r="C417" s="731" t="s">
        <v>592</v>
      </c>
      <c r="D417" s="732" t="s">
        <v>593</v>
      </c>
      <c r="E417" s="733">
        <v>50113001</v>
      </c>
      <c r="F417" s="732" t="s">
        <v>598</v>
      </c>
      <c r="G417" s="731" t="s">
        <v>599</v>
      </c>
      <c r="H417" s="731">
        <v>183272</v>
      </c>
      <c r="I417" s="731">
        <v>215478</v>
      </c>
      <c r="J417" s="731" t="s">
        <v>733</v>
      </c>
      <c r="K417" s="731" t="s">
        <v>734</v>
      </c>
      <c r="L417" s="734">
        <v>161.55000000000004</v>
      </c>
      <c r="M417" s="734">
        <v>2</v>
      </c>
      <c r="N417" s="735">
        <v>323.10000000000008</v>
      </c>
    </row>
    <row r="418" spans="1:14" ht="14.45" customHeight="1" x14ac:dyDescent="0.2">
      <c r="A418" s="729" t="s">
        <v>570</v>
      </c>
      <c r="B418" s="730" t="s">
        <v>571</v>
      </c>
      <c r="C418" s="731" t="s">
        <v>592</v>
      </c>
      <c r="D418" s="732" t="s">
        <v>593</v>
      </c>
      <c r="E418" s="733">
        <v>50113001</v>
      </c>
      <c r="F418" s="732" t="s">
        <v>598</v>
      </c>
      <c r="G418" s="731" t="s">
        <v>599</v>
      </c>
      <c r="H418" s="731">
        <v>229191</v>
      </c>
      <c r="I418" s="731">
        <v>229191</v>
      </c>
      <c r="J418" s="731" t="s">
        <v>737</v>
      </c>
      <c r="K418" s="731" t="s">
        <v>1217</v>
      </c>
      <c r="L418" s="734">
        <v>141.20999999999995</v>
      </c>
      <c r="M418" s="734">
        <v>1</v>
      </c>
      <c r="N418" s="735">
        <v>141.20999999999995</v>
      </c>
    </row>
    <row r="419" spans="1:14" ht="14.45" customHeight="1" x14ac:dyDescent="0.2">
      <c r="A419" s="729" t="s">
        <v>570</v>
      </c>
      <c r="B419" s="730" t="s">
        <v>571</v>
      </c>
      <c r="C419" s="731" t="s">
        <v>592</v>
      </c>
      <c r="D419" s="732" t="s">
        <v>593</v>
      </c>
      <c r="E419" s="733">
        <v>50113001</v>
      </c>
      <c r="F419" s="732" t="s">
        <v>598</v>
      </c>
      <c r="G419" s="731" t="s">
        <v>599</v>
      </c>
      <c r="H419" s="731">
        <v>229192</v>
      </c>
      <c r="I419" s="731">
        <v>229192</v>
      </c>
      <c r="J419" s="731" t="s">
        <v>737</v>
      </c>
      <c r="K419" s="731" t="s">
        <v>738</v>
      </c>
      <c r="L419" s="734">
        <v>222.73000000000005</v>
      </c>
      <c r="M419" s="734">
        <v>1</v>
      </c>
      <c r="N419" s="735">
        <v>222.73000000000005</v>
      </c>
    </row>
    <row r="420" spans="1:14" ht="14.45" customHeight="1" x14ac:dyDescent="0.2">
      <c r="A420" s="729" t="s">
        <v>570</v>
      </c>
      <c r="B420" s="730" t="s">
        <v>571</v>
      </c>
      <c r="C420" s="731" t="s">
        <v>592</v>
      </c>
      <c r="D420" s="732" t="s">
        <v>593</v>
      </c>
      <c r="E420" s="733">
        <v>50113001</v>
      </c>
      <c r="F420" s="732" t="s">
        <v>598</v>
      </c>
      <c r="G420" s="731" t="s">
        <v>599</v>
      </c>
      <c r="H420" s="731">
        <v>166015</v>
      </c>
      <c r="I420" s="731">
        <v>66015</v>
      </c>
      <c r="J420" s="731" t="s">
        <v>739</v>
      </c>
      <c r="K420" s="731" t="s">
        <v>740</v>
      </c>
      <c r="L420" s="734">
        <v>83.859999999999985</v>
      </c>
      <c r="M420" s="734">
        <v>4</v>
      </c>
      <c r="N420" s="735">
        <v>335.43999999999994</v>
      </c>
    </row>
    <row r="421" spans="1:14" ht="14.45" customHeight="1" x14ac:dyDescent="0.2">
      <c r="A421" s="729" t="s">
        <v>570</v>
      </c>
      <c r="B421" s="730" t="s">
        <v>571</v>
      </c>
      <c r="C421" s="731" t="s">
        <v>592</v>
      </c>
      <c r="D421" s="732" t="s">
        <v>593</v>
      </c>
      <c r="E421" s="733">
        <v>50113001</v>
      </c>
      <c r="F421" s="732" t="s">
        <v>598</v>
      </c>
      <c r="G421" s="731" t="s">
        <v>599</v>
      </c>
      <c r="H421" s="731">
        <v>197026</v>
      </c>
      <c r="I421" s="731">
        <v>97026</v>
      </c>
      <c r="J421" s="731" t="s">
        <v>741</v>
      </c>
      <c r="K421" s="731" t="s">
        <v>742</v>
      </c>
      <c r="L421" s="734">
        <v>45.07</v>
      </c>
      <c r="M421" s="734">
        <v>1</v>
      </c>
      <c r="N421" s="735">
        <v>45.07</v>
      </c>
    </row>
    <row r="422" spans="1:14" ht="14.45" customHeight="1" x14ac:dyDescent="0.2">
      <c r="A422" s="729" t="s">
        <v>570</v>
      </c>
      <c r="B422" s="730" t="s">
        <v>571</v>
      </c>
      <c r="C422" s="731" t="s">
        <v>592</v>
      </c>
      <c r="D422" s="732" t="s">
        <v>593</v>
      </c>
      <c r="E422" s="733">
        <v>50113001</v>
      </c>
      <c r="F422" s="732" t="s">
        <v>598</v>
      </c>
      <c r="G422" s="731" t="s">
        <v>599</v>
      </c>
      <c r="H422" s="731">
        <v>217079</v>
      </c>
      <c r="I422" s="731">
        <v>217079</v>
      </c>
      <c r="J422" s="731" t="s">
        <v>1218</v>
      </c>
      <c r="K422" s="731" t="s">
        <v>1219</v>
      </c>
      <c r="L422" s="734">
        <v>161.56071428571428</v>
      </c>
      <c r="M422" s="734">
        <v>14</v>
      </c>
      <c r="N422" s="735">
        <v>2261.85</v>
      </c>
    </row>
    <row r="423" spans="1:14" ht="14.45" customHeight="1" x14ac:dyDescent="0.2">
      <c r="A423" s="729" t="s">
        <v>570</v>
      </c>
      <c r="B423" s="730" t="s">
        <v>571</v>
      </c>
      <c r="C423" s="731" t="s">
        <v>592</v>
      </c>
      <c r="D423" s="732" t="s">
        <v>593</v>
      </c>
      <c r="E423" s="733">
        <v>50113001</v>
      </c>
      <c r="F423" s="732" t="s">
        <v>598</v>
      </c>
      <c r="G423" s="731" t="s">
        <v>599</v>
      </c>
      <c r="H423" s="731">
        <v>102430</v>
      </c>
      <c r="I423" s="731">
        <v>2430</v>
      </c>
      <c r="J423" s="731" t="s">
        <v>1220</v>
      </c>
      <c r="K423" s="731" t="s">
        <v>1221</v>
      </c>
      <c r="L423" s="734">
        <v>25.42</v>
      </c>
      <c r="M423" s="734">
        <v>2</v>
      </c>
      <c r="N423" s="735">
        <v>50.84</v>
      </c>
    </row>
    <row r="424" spans="1:14" ht="14.45" customHeight="1" x14ac:dyDescent="0.2">
      <c r="A424" s="729" t="s">
        <v>570</v>
      </c>
      <c r="B424" s="730" t="s">
        <v>571</v>
      </c>
      <c r="C424" s="731" t="s">
        <v>592</v>
      </c>
      <c r="D424" s="732" t="s">
        <v>593</v>
      </c>
      <c r="E424" s="733">
        <v>50113001</v>
      </c>
      <c r="F424" s="732" t="s">
        <v>598</v>
      </c>
      <c r="G424" s="731" t="s">
        <v>599</v>
      </c>
      <c r="H424" s="731">
        <v>210097</v>
      </c>
      <c r="I424" s="731">
        <v>210097</v>
      </c>
      <c r="J424" s="731" t="s">
        <v>1222</v>
      </c>
      <c r="K424" s="731" t="s">
        <v>1223</v>
      </c>
      <c r="L424" s="734">
        <v>4380.97</v>
      </c>
      <c r="M424" s="734">
        <v>1</v>
      </c>
      <c r="N424" s="735">
        <v>4380.97</v>
      </c>
    </row>
    <row r="425" spans="1:14" ht="14.45" customHeight="1" x14ac:dyDescent="0.2">
      <c r="A425" s="729" t="s">
        <v>570</v>
      </c>
      <c r="B425" s="730" t="s">
        <v>571</v>
      </c>
      <c r="C425" s="731" t="s">
        <v>592</v>
      </c>
      <c r="D425" s="732" t="s">
        <v>593</v>
      </c>
      <c r="E425" s="733">
        <v>50113001</v>
      </c>
      <c r="F425" s="732" t="s">
        <v>598</v>
      </c>
      <c r="G425" s="731" t="s">
        <v>599</v>
      </c>
      <c r="H425" s="731">
        <v>210095</v>
      </c>
      <c r="I425" s="731">
        <v>210095</v>
      </c>
      <c r="J425" s="731" t="s">
        <v>1222</v>
      </c>
      <c r="K425" s="731" t="s">
        <v>1224</v>
      </c>
      <c r="L425" s="734">
        <v>2631.48</v>
      </c>
      <c r="M425" s="734">
        <v>1</v>
      </c>
      <c r="N425" s="735">
        <v>2631.48</v>
      </c>
    </row>
    <row r="426" spans="1:14" ht="14.45" customHeight="1" x14ac:dyDescent="0.2">
      <c r="A426" s="729" t="s">
        <v>570</v>
      </c>
      <c r="B426" s="730" t="s">
        <v>571</v>
      </c>
      <c r="C426" s="731" t="s">
        <v>592</v>
      </c>
      <c r="D426" s="732" t="s">
        <v>593</v>
      </c>
      <c r="E426" s="733">
        <v>50113001</v>
      </c>
      <c r="F426" s="732" t="s">
        <v>598</v>
      </c>
      <c r="G426" s="731" t="s">
        <v>599</v>
      </c>
      <c r="H426" s="731">
        <v>214593</v>
      </c>
      <c r="I426" s="731">
        <v>214593</v>
      </c>
      <c r="J426" s="731" t="s">
        <v>1225</v>
      </c>
      <c r="K426" s="731" t="s">
        <v>1226</v>
      </c>
      <c r="L426" s="734">
        <v>56.234999999999992</v>
      </c>
      <c r="M426" s="734">
        <v>6</v>
      </c>
      <c r="N426" s="735">
        <v>337.40999999999997</v>
      </c>
    </row>
    <row r="427" spans="1:14" ht="14.45" customHeight="1" x14ac:dyDescent="0.2">
      <c r="A427" s="729" t="s">
        <v>570</v>
      </c>
      <c r="B427" s="730" t="s">
        <v>571</v>
      </c>
      <c r="C427" s="731" t="s">
        <v>592</v>
      </c>
      <c r="D427" s="732" t="s">
        <v>593</v>
      </c>
      <c r="E427" s="733">
        <v>50113001</v>
      </c>
      <c r="F427" s="732" t="s">
        <v>598</v>
      </c>
      <c r="G427" s="731" t="s">
        <v>599</v>
      </c>
      <c r="H427" s="731">
        <v>187076</v>
      </c>
      <c r="I427" s="731">
        <v>87076</v>
      </c>
      <c r="J427" s="731" t="s">
        <v>743</v>
      </c>
      <c r="K427" s="731" t="s">
        <v>1227</v>
      </c>
      <c r="L427" s="734">
        <v>135.43</v>
      </c>
      <c r="M427" s="734">
        <v>14</v>
      </c>
      <c r="N427" s="735">
        <v>1896.0200000000002</v>
      </c>
    </row>
    <row r="428" spans="1:14" ht="14.45" customHeight="1" x14ac:dyDescent="0.2">
      <c r="A428" s="729" t="s">
        <v>570</v>
      </c>
      <c r="B428" s="730" t="s">
        <v>571</v>
      </c>
      <c r="C428" s="731" t="s">
        <v>592</v>
      </c>
      <c r="D428" s="732" t="s">
        <v>593</v>
      </c>
      <c r="E428" s="733">
        <v>50113001</v>
      </c>
      <c r="F428" s="732" t="s">
        <v>598</v>
      </c>
      <c r="G428" s="731" t="s">
        <v>599</v>
      </c>
      <c r="H428" s="731">
        <v>192757</v>
      </c>
      <c r="I428" s="731">
        <v>92757</v>
      </c>
      <c r="J428" s="731" t="s">
        <v>743</v>
      </c>
      <c r="K428" s="731" t="s">
        <v>744</v>
      </c>
      <c r="L428" s="734">
        <v>74.250000000000028</v>
      </c>
      <c r="M428" s="734">
        <v>2</v>
      </c>
      <c r="N428" s="735">
        <v>148.50000000000006</v>
      </c>
    </row>
    <row r="429" spans="1:14" ht="14.45" customHeight="1" x14ac:dyDescent="0.2">
      <c r="A429" s="729" t="s">
        <v>570</v>
      </c>
      <c r="B429" s="730" t="s">
        <v>571</v>
      </c>
      <c r="C429" s="731" t="s">
        <v>592</v>
      </c>
      <c r="D429" s="732" t="s">
        <v>593</v>
      </c>
      <c r="E429" s="733">
        <v>50113001</v>
      </c>
      <c r="F429" s="732" t="s">
        <v>598</v>
      </c>
      <c r="G429" s="731" t="s">
        <v>599</v>
      </c>
      <c r="H429" s="731">
        <v>186159</v>
      </c>
      <c r="I429" s="731">
        <v>186159</v>
      </c>
      <c r="J429" s="731" t="s">
        <v>745</v>
      </c>
      <c r="K429" s="731" t="s">
        <v>746</v>
      </c>
      <c r="L429" s="734">
        <v>50.89</v>
      </c>
      <c r="M429" s="734">
        <v>8</v>
      </c>
      <c r="N429" s="735">
        <v>407.12</v>
      </c>
    </row>
    <row r="430" spans="1:14" ht="14.45" customHeight="1" x14ac:dyDescent="0.2">
      <c r="A430" s="729" t="s">
        <v>570</v>
      </c>
      <c r="B430" s="730" t="s">
        <v>571</v>
      </c>
      <c r="C430" s="731" t="s">
        <v>592</v>
      </c>
      <c r="D430" s="732" t="s">
        <v>593</v>
      </c>
      <c r="E430" s="733">
        <v>50113001</v>
      </c>
      <c r="F430" s="732" t="s">
        <v>598</v>
      </c>
      <c r="G430" s="731" t="s">
        <v>599</v>
      </c>
      <c r="H430" s="731">
        <v>157586</v>
      </c>
      <c r="I430" s="731">
        <v>57586</v>
      </c>
      <c r="J430" s="731" t="s">
        <v>1228</v>
      </c>
      <c r="K430" s="731" t="s">
        <v>1229</v>
      </c>
      <c r="L430" s="734">
        <v>73.62</v>
      </c>
      <c r="M430" s="734">
        <v>3</v>
      </c>
      <c r="N430" s="735">
        <v>220.86</v>
      </c>
    </row>
    <row r="431" spans="1:14" ht="14.45" customHeight="1" x14ac:dyDescent="0.2">
      <c r="A431" s="729" t="s">
        <v>570</v>
      </c>
      <c r="B431" s="730" t="s">
        <v>571</v>
      </c>
      <c r="C431" s="731" t="s">
        <v>592</v>
      </c>
      <c r="D431" s="732" t="s">
        <v>593</v>
      </c>
      <c r="E431" s="733">
        <v>50113001</v>
      </c>
      <c r="F431" s="732" t="s">
        <v>598</v>
      </c>
      <c r="G431" s="731" t="s">
        <v>599</v>
      </c>
      <c r="H431" s="731">
        <v>846413</v>
      </c>
      <c r="I431" s="731">
        <v>57585</v>
      </c>
      <c r="J431" s="731" t="s">
        <v>1230</v>
      </c>
      <c r="K431" s="731" t="s">
        <v>1231</v>
      </c>
      <c r="L431" s="734">
        <v>133.12</v>
      </c>
      <c r="M431" s="734">
        <v>4</v>
      </c>
      <c r="N431" s="735">
        <v>532.48</v>
      </c>
    </row>
    <row r="432" spans="1:14" ht="14.45" customHeight="1" x14ac:dyDescent="0.2">
      <c r="A432" s="729" t="s">
        <v>570</v>
      </c>
      <c r="B432" s="730" t="s">
        <v>571</v>
      </c>
      <c r="C432" s="731" t="s">
        <v>592</v>
      </c>
      <c r="D432" s="732" t="s">
        <v>593</v>
      </c>
      <c r="E432" s="733">
        <v>50113001</v>
      </c>
      <c r="F432" s="732" t="s">
        <v>598</v>
      </c>
      <c r="G432" s="731" t="s">
        <v>599</v>
      </c>
      <c r="H432" s="731">
        <v>848560</v>
      </c>
      <c r="I432" s="731">
        <v>125752</v>
      </c>
      <c r="J432" s="731" t="s">
        <v>1232</v>
      </c>
      <c r="K432" s="731" t="s">
        <v>1233</v>
      </c>
      <c r="L432" s="734">
        <v>222.99</v>
      </c>
      <c r="M432" s="734">
        <v>3</v>
      </c>
      <c r="N432" s="735">
        <v>668.97</v>
      </c>
    </row>
    <row r="433" spans="1:14" ht="14.45" customHeight="1" x14ac:dyDescent="0.2">
      <c r="A433" s="729" t="s">
        <v>570</v>
      </c>
      <c r="B433" s="730" t="s">
        <v>571</v>
      </c>
      <c r="C433" s="731" t="s">
        <v>592</v>
      </c>
      <c r="D433" s="732" t="s">
        <v>593</v>
      </c>
      <c r="E433" s="733">
        <v>50113001</v>
      </c>
      <c r="F433" s="732" t="s">
        <v>598</v>
      </c>
      <c r="G433" s="731" t="s">
        <v>599</v>
      </c>
      <c r="H433" s="731">
        <v>225510</v>
      </c>
      <c r="I433" s="731">
        <v>225510</v>
      </c>
      <c r="J433" s="731" t="s">
        <v>1234</v>
      </c>
      <c r="K433" s="731" t="s">
        <v>1235</v>
      </c>
      <c r="L433" s="734">
        <v>64.72</v>
      </c>
      <c r="M433" s="734">
        <v>1</v>
      </c>
      <c r="N433" s="735">
        <v>64.72</v>
      </c>
    </row>
    <row r="434" spans="1:14" ht="14.45" customHeight="1" x14ac:dyDescent="0.2">
      <c r="A434" s="729" t="s">
        <v>570</v>
      </c>
      <c r="B434" s="730" t="s">
        <v>571</v>
      </c>
      <c r="C434" s="731" t="s">
        <v>592</v>
      </c>
      <c r="D434" s="732" t="s">
        <v>593</v>
      </c>
      <c r="E434" s="733">
        <v>50113001</v>
      </c>
      <c r="F434" s="732" t="s">
        <v>598</v>
      </c>
      <c r="G434" s="731" t="s">
        <v>611</v>
      </c>
      <c r="H434" s="731">
        <v>243130</v>
      </c>
      <c r="I434" s="731">
        <v>243130</v>
      </c>
      <c r="J434" s="731" t="s">
        <v>747</v>
      </c>
      <c r="K434" s="731" t="s">
        <v>1236</v>
      </c>
      <c r="L434" s="734">
        <v>78.67</v>
      </c>
      <c r="M434" s="734">
        <v>1</v>
      </c>
      <c r="N434" s="735">
        <v>78.67</v>
      </c>
    </row>
    <row r="435" spans="1:14" ht="14.45" customHeight="1" x14ac:dyDescent="0.2">
      <c r="A435" s="729" t="s">
        <v>570</v>
      </c>
      <c r="B435" s="730" t="s">
        <v>571</v>
      </c>
      <c r="C435" s="731" t="s">
        <v>592</v>
      </c>
      <c r="D435" s="732" t="s">
        <v>593</v>
      </c>
      <c r="E435" s="733">
        <v>50113001</v>
      </c>
      <c r="F435" s="732" t="s">
        <v>598</v>
      </c>
      <c r="G435" s="731" t="s">
        <v>599</v>
      </c>
      <c r="H435" s="731">
        <v>189178</v>
      </c>
      <c r="I435" s="731">
        <v>189178</v>
      </c>
      <c r="J435" s="731" t="s">
        <v>1237</v>
      </c>
      <c r="K435" s="731" t="s">
        <v>1238</v>
      </c>
      <c r="L435" s="734">
        <v>92.412000000000006</v>
      </c>
      <c r="M435" s="734">
        <v>5</v>
      </c>
      <c r="N435" s="735">
        <v>462.06</v>
      </c>
    </row>
    <row r="436" spans="1:14" ht="14.45" customHeight="1" x14ac:dyDescent="0.2">
      <c r="A436" s="729" t="s">
        <v>570</v>
      </c>
      <c r="B436" s="730" t="s">
        <v>571</v>
      </c>
      <c r="C436" s="731" t="s">
        <v>592</v>
      </c>
      <c r="D436" s="732" t="s">
        <v>593</v>
      </c>
      <c r="E436" s="733">
        <v>50113001</v>
      </c>
      <c r="F436" s="732" t="s">
        <v>598</v>
      </c>
      <c r="G436" s="731" t="s">
        <v>599</v>
      </c>
      <c r="H436" s="731">
        <v>189181</v>
      </c>
      <c r="I436" s="731">
        <v>189181</v>
      </c>
      <c r="J436" s="731" t="s">
        <v>1237</v>
      </c>
      <c r="K436" s="731" t="s">
        <v>1239</v>
      </c>
      <c r="L436" s="734">
        <v>280.99999999999994</v>
      </c>
      <c r="M436" s="734">
        <v>2</v>
      </c>
      <c r="N436" s="735">
        <v>561.99999999999989</v>
      </c>
    </row>
    <row r="437" spans="1:14" ht="14.45" customHeight="1" x14ac:dyDescent="0.2">
      <c r="A437" s="729" t="s">
        <v>570</v>
      </c>
      <c r="B437" s="730" t="s">
        <v>571</v>
      </c>
      <c r="C437" s="731" t="s">
        <v>592</v>
      </c>
      <c r="D437" s="732" t="s">
        <v>593</v>
      </c>
      <c r="E437" s="733">
        <v>50113001</v>
      </c>
      <c r="F437" s="732" t="s">
        <v>598</v>
      </c>
      <c r="G437" s="731" t="s">
        <v>611</v>
      </c>
      <c r="H437" s="731">
        <v>188734</v>
      </c>
      <c r="I437" s="731">
        <v>88734</v>
      </c>
      <c r="J437" s="731" t="s">
        <v>1240</v>
      </c>
      <c r="K437" s="731" t="s">
        <v>1241</v>
      </c>
      <c r="L437" s="734">
        <v>51.769999999999996</v>
      </c>
      <c r="M437" s="734">
        <v>1</v>
      </c>
      <c r="N437" s="735">
        <v>51.769999999999996</v>
      </c>
    </row>
    <row r="438" spans="1:14" ht="14.45" customHeight="1" x14ac:dyDescent="0.2">
      <c r="A438" s="729" t="s">
        <v>570</v>
      </c>
      <c r="B438" s="730" t="s">
        <v>571</v>
      </c>
      <c r="C438" s="731" t="s">
        <v>592</v>
      </c>
      <c r="D438" s="732" t="s">
        <v>593</v>
      </c>
      <c r="E438" s="733">
        <v>50113001</v>
      </c>
      <c r="F438" s="732" t="s">
        <v>598</v>
      </c>
      <c r="G438" s="731" t="s">
        <v>611</v>
      </c>
      <c r="H438" s="731">
        <v>213477</v>
      </c>
      <c r="I438" s="731">
        <v>213477</v>
      </c>
      <c r="J438" s="731" t="s">
        <v>753</v>
      </c>
      <c r="K438" s="731" t="s">
        <v>754</v>
      </c>
      <c r="L438" s="734">
        <v>3299.947894736842</v>
      </c>
      <c r="M438" s="734">
        <v>19</v>
      </c>
      <c r="N438" s="735">
        <v>62699.009999999995</v>
      </c>
    </row>
    <row r="439" spans="1:14" ht="14.45" customHeight="1" x14ac:dyDescent="0.2">
      <c r="A439" s="729" t="s">
        <v>570</v>
      </c>
      <c r="B439" s="730" t="s">
        <v>571</v>
      </c>
      <c r="C439" s="731" t="s">
        <v>592</v>
      </c>
      <c r="D439" s="732" t="s">
        <v>593</v>
      </c>
      <c r="E439" s="733">
        <v>50113001</v>
      </c>
      <c r="F439" s="732" t="s">
        <v>598</v>
      </c>
      <c r="G439" s="731" t="s">
        <v>611</v>
      </c>
      <c r="H439" s="731">
        <v>213485</v>
      </c>
      <c r="I439" s="731">
        <v>213485</v>
      </c>
      <c r="J439" s="731" t="s">
        <v>755</v>
      </c>
      <c r="K439" s="731" t="s">
        <v>1242</v>
      </c>
      <c r="L439" s="734">
        <v>721.1600000000002</v>
      </c>
      <c r="M439" s="734">
        <v>6</v>
      </c>
      <c r="N439" s="735">
        <v>4326.9600000000009</v>
      </c>
    </row>
    <row r="440" spans="1:14" ht="14.45" customHeight="1" x14ac:dyDescent="0.2">
      <c r="A440" s="729" t="s">
        <v>570</v>
      </c>
      <c r="B440" s="730" t="s">
        <v>571</v>
      </c>
      <c r="C440" s="731" t="s">
        <v>592</v>
      </c>
      <c r="D440" s="732" t="s">
        <v>593</v>
      </c>
      <c r="E440" s="733">
        <v>50113001</v>
      </c>
      <c r="F440" s="732" t="s">
        <v>598</v>
      </c>
      <c r="G440" s="731" t="s">
        <v>611</v>
      </c>
      <c r="H440" s="731">
        <v>213494</v>
      </c>
      <c r="I440" s="731">
        <v>213494</v>
      </c>
      <c r="J440" s="731" t="s">
        <v>755</v>
      </c>
      <c r="K440" s="731" t="s">
        <v>756</v>
      </c>
      <c r="L440" s="734">
        <v>408.87000000000006</v>
      </c>
      <c r="M440" s="734">
        <v>16</v>
      </c>
      <c r="N440" s="735">
        <v>6541.920000000001</v>
      </c>
    </row>
    <row r="441" spans="1:14" ht="14.45" customHeight="1" x14ac:dyDescent="0.2">
      <c r="A441" s="729" t="s">
        <v>570</v>
      </c>
      <c r="B441" s="730" t="s">
        <v>571</v>
      </c>
      <c r="C441" s="731" t="s">
        <v>592</v>
      </c>
      <c r="D441" s="732" t="s">
        <v>593</v>
      </c>
      <c r="E441" s="733">
        <v>50113001</v>
      </c>
      <c r="F441" s="732" t="s">
        <v>598</v>
      </c>
      <c r="G441" s="731" t="s">
        <v>611</v>
      </c>
      <c r="H441" s="731">
        <v>213487</v>
      </c>
      <c r="I441" s="731">
        <v>213487</v>
      </c>
      <c r="J441" s="731" t="s">
        <v>755</v>
      </c>
      <c r="K441" s="731" t="s">
        <v>757</v>
      </c>
      <c r="L441" s="734">
        <v>271.85000000000002</v>
      </c>
      <c r="M441" s="734">
        <v>6</v>
      </c>
      <c r="N441" s="735">
        <v>1631.1000000000001</v>
      </c>
    </row>
    <row r="442" spans="1:14" ht="14.45" customHeight="1" x14ac:dyDescent="0.2">
      <c r="A442" s="729" t="s">
        <v>570</v>
      </c>
      <c r="B442" s="730" t="s">
        <v>571</v>
      </c>
      <c r="C442" s="731" t="s">
        <v>592</v>
      </c>
      <c r="D442" s="732" t="s">
        <v>593</v>
      </c>
      <c r="E442" s="733">
        <v>50113001</v>
      </c>
      <c r="F442" s="732" t="s">
        <v>598</v>
      </c>
      <c r="G442" s="731" t="s">
        <v>611</v>
      </c>
      <c r="H442" s="731">
        <v>213489</v>
      </c>
      <c r="I442" s="731">
        <v>213489</v>
      </c>
      <c r="J442" s="731" t="s">
        <v>755</v>
      </c>
      <c r="K442" s="731" t="s">
        <v>758</v>
      </c>
      <c r="L442" s="734">
        <v>624.25</v>
      </c>
      <c r="M442" s="734">
        <v>9</v>
      </c>
      <c r="N442" s="735">
        <v>5618.25</v>
      </c>
    </row>
    <row r="443" spans="1:14" ht="14.45" customHeight="1" x14ac:dyDescent="0.2">
      <c r="A443" s="729" t="s">
        <v>570</v>
      </c>
      <c r="B443" s="730" t="s">
        <v>571</v>
      </c>
      <c r="C443" s="731" t="s">
        <v>592</v>
      </c>
      <c r="D443" s="732" t="s">
        <v>593</v>
      </c>
      <c r="E443" s="733">
        <v>50113001</v>
      </c>
      <c r="F443" s="732" t="s">
        <v>598</v>
      </c>
      <c r="G443" s="731" t="s">
        <v>611</v>
      </c>
      <c r="H443" s="731">
        <v>213481</v>
      </c>
      <c r="I443" s="731">
        <v>213481</v>
      </c>
      <c r="J443" s="731" t="s">
        <v>759</v>
      </c>
      <c r="K443" s="731" t="s">
        <v>1243</v>
      </c>
      <c r="L443" s="734">
        <v>272.8</v>
      </c>
      <c r="M443" s="734">
        <v>1</v>
      </c>
      <c r="N443" s="735">
        <v>272.8</v>
      </c>
    </row>
    <row r="444" spans="1:14" ht="14.45" customHeight="1" x14ac:dyDescent="0.2">
      <c r="A444" s="729" t="s">
        <v>570</v>
      </c>
      <c r="B444" s="730" t="s">
        <v>571</v>
      </c>
      <c r="C444" s="731" t="s">
        <v>592</v>
      </c>
      <c r="D444" s="732" t="s">
        <v>593</v>
      </c>
      <c r="E444" s="733">
        <v>50113001</v>
      </c>
      <c r="F444" s="732" t="s">
        <v>598</v>
      </c>
      <c r="G444" s="731" t="s">
        <v>611</v>
      </c>
      <c r="H444" s="731">
        <v>213480</v>
      </c>
      <c r="I444" s="731">
        <v>213480</v>
      </c>
      <c r="J444" s="731" t="s">
        <v>759</v>
      </c>
      <c r="K444" s="731" t="s">
        <v>758</v>
      </c>
      <c r="L444" s="734">
        <v>1106.1600000000001</v>
      </c>
      <c r="M444" s="734">
        <v>1</v>
      </c>
      <c r="N444" s="735">
        <v>1106.1600000000001</v>
      </c>
    </row>
    <row r="445" spans="1:14" ht="14.45" customHeight="1" x14ac:dyDescent="0.2">
      <c r="A445" s="729" t="s">
        <v>570</v>
      </c>
      <c r="B445" s="730" t="s">
        <v>571</v>
      </c>
      <c r="C445" s="731" t="s">
        <v>592</v>
      </c>
      <c r="D445" s="732" t="s">
        <v>593</v>
      </c>
      <c r="E445" s="733">
        <v>50113001</v>
      </c>
      <c r="F445" s="732" t="s">
        <v>598</v>
      </c>
      <c r="G445" s="731" t="s">
        <v>611</v>
      </c>
      <c r="H445" s="731">
        <v>213482</v>
      </c>
      <c r="I445" s="731">
        <v>213482</v>
      </c>
      <c r="J445" s="731" t="s">
        <v>759</v>
      </c>
      <c r="K445" s="731" t="s">
        <v>760</v>
      </c>
      <c r="L445" s="734">
        <v>1500.95</v>
      </c>
      <c r="M445" s="734">
        <v>1</v>
      </c>
      <c r="N445" s="735">
        <v>1500.95</v>
      </c>
    </row>
    <row r="446" spans="1:14" ht="14.45" customHeight="1" x14ac:dyDescent="0.2">
      <c r="A446" s="729" t="s">
        <v>570</v>
      </c>
      <c r="B446" s="730" t="s">
        <v>571</v>
      </c>
      <c r="C446" s="731" t="s">
        <v>592</v>
      </c>
      <c r="D446" s="732" t="s">
        <v>593</v>
      </c>
      <c r="E446" s="733">
        <v>50113001</v>
      </c>
      <c r="F446" s="732" t="s">
        <v>598</v>
      </c>
      <c r="G446" s="731" t="s">
        <v>599</v>
      </c>
      <c r="H446" s="731">
        <v>33781</v>
      </c>
      <c r="I446" s="731">
        <v>33781</v>
      </c>
      <c r="J446" s="731" t="s">
        <v>1244</v>
      </c>
      <c r="K446" s="731" t="s">
        <v>1245</v>
      </c>
      <c r="L446" s="734">
        <v>96.59999999999998</v>
      </c>
      <c r="M446" s="734">
        <v>3</v>
      </c>
      <c r="N446" s="735">
        <v>289.79999999999995</v>
      </c>
    </row>
    <row r="447" spans="1:14" ht="14.45" customHeight="1" x14ac:dyDescent="0.2">
      <c r="A447" s="729" t="s">
        <v>570</v>
      </c>
      <c r="B447" s="730" t="s">
        <v>571</v>
      </c>
      <c r="C447" s="731" t="s">
        <v>592</v>
      </c>
      <c r="D447" s="732" t="s">
        <v>593</v>
      </c>
      <c r="E447" s="733">
        <v>50113001</v>
      </c>
      <c r="F447" s="732" t="s">
        <v>598</v>
      </c>
      <c r="G447" s="731" t="s">
        <v>329</v>
      </c>
      <c r="H447" s="731">
        <v>198219</v>
      </c>
      <c r="I447" s="731">
        <v>98219</v>
      </c>
      <c r="J447" s="731" t="s">
        <v>761</v>
      </c>
      <c r="K447" s="731" t="s">
        <v>762</v>
      </c>
      <c r="L447" s="734">
        <v>59.82</v>
      </c>
      <c r="M447" s="734">
        <v>1</v>
      </c>
      <c r="N447" s="735">
        <v>59.82</v>
      </c>
    </row>
    <row r="448" spans="1:14" ht="14.45" customHeight="1" x14ac:dyDescent="0.2">
      <c r="A448" s="729" t="s">
        <v>570</v>
      </c>
      <c r="B448" s="730" t="s">
        <v>571</v>
      </c>
      <c r="C448" s="731" t="s">
        <v>592</v>
      </c>
      <c r="D448" s="732" t="s">
        <v>593</v>
      </c>
      <c r="E448" s="733">
        <v>50113001</v>
      </c>
      <c r="F448" s="732" t="s">
        <v>598</v>
      </c>
      <c r="G448" s="731" t="s">
        <v>611</v>
      </c>
      <c r="H448" s="731">
        <v>156804</v>
      </c>
      <c r="I448" s="731">
        <v>56804</v>
      </c>
      <c r="J448" s="731" t="s">
        <v>765</v>
      </c>
      <c r="K448" s="731" t="s">
        <v>762</v>
      </c>
      <c r="L448" s="734">
        <v>31.61</v>
      </c>
      <c r="M448" s="734">
        <v>4</v>
      </c>
      <c r="N448" s="735">
        <v>126.44</v>
      </c>
    </row>
    <row r="449" spans="1:14" ht="14.45" customHeight="1" x14ac:dyDescent="0.2">
      <c r="A449" s="729" t="s">
        <v>570</v>
      </c>
      <c r="B449" s="730" t="s">
        <v>571</v>
      </c>
      <c r="C449" s="731" t="s">
        <v>592</v>
      </c>
      <c r="D449" s="732" t="s">
        <v>593</v>
      </c>
      <c r="E449" s="733">
        <v>50113001</v>
      </c>
      <c r="F449" s="732" t="s">
        <v>598</v>
      </c>
      <c r="G449" s="731" t="s">
        <v>611</v>
      </c>
      <c r="H449" s="731">
        <v>239807</v>
      </c>
      <c r="I449" s="731">
        <v>239807</v>
      </c>
      <c r="J449" s="731" t="s">
        <v>767</v>
      </c>
      <c r="K449" s="731" t="s">
        <v>768</v>
      </c>
      <c r="L449" s="734">
        <v>40.39</v>
      </c>
      <c r="M449" s="734">
        <v>10</v>
      </c>
      <c r="N449" s="735">
        <v>403.9</v>
      </c>
    </row>
    <row r="450" spans="1:14" ht="14.45" customHeight="1" x14ac:dyDescent="0.2">
      <c r="A450" s="729" t="s">
        <v>570</v>
      </c>
      <c r="B450" s="730" t="s">
        <v>571</v>
      </c>
      <c r="C450" s="731" t="s">
        <v>592</v>
      </c>
      <c r="D450" s="732" t="s">
        <v>593</v>
      </c>
      <c r="E450" s="733">
        <v>50113001</v>
      </c>
      <c r="F450" s="732" t="s">
        <v>598</v>
      </c>
      <c r="G450" s="731" t="s">
        <v>611</v>
      </c>
      <c r="H450" s="731">
        <v>214036</v>
      </c>
      <c r="I450" s="731">
        <v>214036</v>
      </c>
      <c r="J450" s="731" t="s">
        <v>767</v>
      </c>
      <c r="K450" s="731" t="s">
        <v>768</v>
      </c>
      <c r="L450" s="734">
        <v>40.35</v>
      </c>
      <c r="M450" s="734">
        <v>10</v>
      </c>
      <c r="N450" s="735">
        <v>403.5</v>
      </c>
    </row>
    <row r="451" spans="1:14" ht="14.45" customHeight="1" x14ac:dyDescent="0.2">
      <c r="A451" s="729" t="s">
        <v>570</v>
      </c>
      <c r="B451" s="730" t="s">
        <v>571</v>
      </c>
      <c r="C451" s="731" t="s">
        <v>592</v>
      </c>
      <c r="D451" s="732" t="s">
        <v>593</v>
      </c>
      <c r="E451" s="733">
        <v>50113001</v>
      </c>
      <c r="F451" s="732" t="s">
        <v>598</v>
      </c>
      <c r="G451" s="731" t="s">
        <v>599</v>
      </c>
      <c r="H451" s="731">
        <v>199333</v>
      </c>
      <c r="I451" s="731">
        <v>99333</v>
      </c>
      <c r="J451" s="731" t="s">
        <v>769</v>
      </c>
      <c r="K451" s="731" t="s">
        <v>770</v>
      </c>
      <c r="L451" s="734">
        <v>246.77000000000007</v>
      </c>
      <c r="M451" s="734">
        <v>35</v>
      </c>
      <c r="N451" s="735">
        <v>8636.9500000000025</v>
      </c>
    </row>
    <row r="452" spans="1:14" ht="14.45" customHeight="1" x14ac:dyDescent="0.2">
      <c r="A452" s="729" t="s">
        <v>570</v>
      </c>
      <c r="B452" s="730" t="s">
        <v>571</v>
      </c>
      <c r="C452" s="731" t="s">
        <v>592</v>
      </c>
      <c r="D452" s="732" t="s">
        <v>593</v>
      </c>
      <c r="E452" s="733">
        <v>50113001</v>
      </c>
      <c r="F452" s="732" t="s">
        <v>598</v>
      </c>
      <c r="G452" s="731" t="s">
        <v>599</v>
      </c>
      <c r="H452" s="731">
        <v>221744</v>
      </c>
      <c r="I452" s="731">
        <v>221744</v>
      </c>
      <c r="J452" s="731" t="s">
        <v>771</v>
      </c>
      <c r="K452" s="731" t="s">
        <v>772</v>
      </c>
      <c r="L452" s="734">
        <v>41.97</v>
      </c>
      <c r="M452" s="734">
        <v>10</v>
      </c>
      <c r="N452" s="735">
        <v>419.7</v>
      </c>
    </row>
    <row r="453" spans="1:14" ht="14.45" customHeight="1" x14ac:dyDescent="0.2">
      <c r="A453" s="729" t="s">
        <v>570</v>
      </c>
      <c r="B453" s="730" t="s">
        <v>571</v>
      </c>
      <c r="C453" s="731" t="s">
        <v>592</v>
      </c>
      <c r="D453" s="732" t="s">
        <v>593</v>
      </c>
      <c r="E453" s="733">
        <v>50113001</v>
      </c>
      <c r="F453" s="732" t="s">
        <v>598</v>
      </c>
      <c r="G453" s="731" t="s">
        <v>599</v>
      </c>
      <c r="H453" s="731">
        <v>152145</v>
      </c>
      <c r="I453" s="731">
        <v>152145</v>
      </c>
      <c r="J453" s="731" t="s">
        <v>1246</v>
      </c>
      <c r="K453" s="731" t="s">
        <v>1247</v>
      </c>
      <c r="L453" s="734">
        <v>131.35333333333335</v>
      </c>
      <c r="M453" s="734">
        <v>6</v>
      </c>
      <c r="N453" s="735">
        <v>788.12000000000012</v>
      </c>
    </row>
    <row r="454" spans="1:14" ht="14.45" customHeight="1" x14ac:dyDescent="0.2">
      <c r="A454" s="729" t="s">
        <v>570</v>
      </c>
      <c r="B454" s="730" t="s">
        <v>571</v>
      </c>
      <c r="C454" s="731" t="s">
        <v>592</v>
      </c>
      <c r="D454" s="732" t="s">
        <v>593</v>
      </c>
      <c r="E454" s="733">
        <v>50113001</v>
      </c>
      <c r="F454" s="732" t="s">
        <v>598</v>
      </c>
      <c r="G454" s="731" t="s">
        <v>599</v>
      </c>
      <c r="H454" s="731">
        <v>31915</v>
      </c>
      <c r="I454" s="731">
        <v>31915</v>
      </c>
      <c r="J454" s="731" t="s">
        <v>775</v>
      </c>
      <c r="K454" s="731" t="s">
        <v>776</v>
      </c>
      <c r="L454" s="734">
        <v>173.69</v>
      </c>
      <c r="M454" s="734">
        <v>26</v>
      </c>
      <c r="N454" s="735">
        <v>4515.9399999999996</v>
      </c>
    </row>
    <row r="455" spans="1:14" ht="14.45" customHeight="1" x14ac:dyDescent="0.2">
      <c r="A455" s="729" t="s">
        <v>570</v>
      </c>
      <c r="B455" s="730" t="s">
        <v>571</v>
      </c>
      <c r="C455" s="731" t="s">
        <v>592</v>
      </c>
      <c r="D455" s="732" t="s">
        <v>593</v>
      </c>
      <c r="E455" s="733">
        <v>50113001</v>
      </c>
      <c r="F455" s="732" t="s">
        <v>598</v>
      </c>
      <c r="G455" s="731" t="s">
        <v>599</v>
      </c>
      <c r="H455" s="731">
        <v>47706</v>
      </c>
      <c r="I455" s="731">
        <v>47706</v>
      </c>
      <c r="J455" s="731" t="s">
        <v>1248</v>
      </c>
      <c r="K455" s="731" t="s">
        <v>1249</v>
      </c>
      <c r="L455" s="734">
        <v>288.53000000000003</v>
      </c>
      <c r="M455" s="734">
        <v>1</v>
      </c>
      <c r="N455" s="735">
        <v>288.53000000000003</v>
      </c>
    </row>
    <row r="456" spans="1:14" ht="14.45" customHeight="1" x14ac:dyDescent="0.2">
      <c r="A456" s="729" t="s">
        <v>570</v>
      </c>
      <c r="B456" s="730" t="s">
        <v>571</v>
      </c>
      <c r="C456" s="731" t="s">
        <v>592</v>
      </c>
      <c r="D456" s="732" t="s">
        <v>593</v>
      </c>
      <c r="E456" s="733">
        <v>50113001</v>
      </c>
      <c r="F456" s="732" t="s">
        <v>598</v>
      </c>
      <c r="G456" s="731" t="s">
        <v>599</v>
      </c>
      <c r="H456" s="731">
        <v>47256</v>
      </c>
      <c r="I456" s="731">
        <v>47256</v>
      </c>
      <c r="J456" s="731" t="s">
        <v>777</v>
      </c>
      <c r="K456" s="731" t="s">
        <v>1250</v>
      </c>
      <c r="L456" s="734">
        <v>222.20000000000002</v>
      </c>
      <c r="M456" s="734">
        <v>1</v>
      </c>
      <c r="N456" s="735">
        <v>222.20000000000002</v>
      </c>
    </row>
    <row r="457" spans="1:14" ht="14.45" customHeight="1" x14ac:dyDescent="0.2">
      <c r="A457" s="729" t="s">
        <v>570</v>
      </c>
      <c r="B457" s="730" t="s">
        <v>571</v>
      </c>
      <c r="C457" s="731" t="s">
        <v>592</v>
      </c>
      <c r="D457" s="732" t="s">
        <v>593</v>
      </c>
      <c r="E457" s="733">
        <v>50113001</v>
      </c>
      <c r="F457" s="732" t="s">
        <v>598</v>
      </c>
      <c r="G457" s="731" t="s">
        <v>599</v>
      </c>
      <c r="H457" s="731">
        <v>47244</v>
      </c>
      <c r="I457" s="731">
        <v>47244</v>
      </c>
      <c r="J457" s="731" t="s">
        <v>777</v>
      </c>
      <c r="K457" s="731" t="s">
        <v>776</v>
      </c>
      <c r="L457" s="734">
        <v>143</v>
      </c>
      <c r="M457" s="734">
        <v>1</v>
      </c>
      <c r="N457" s="735">
        <v>143</v>
      </c>
    </row>
    <row r="458" spans="1:14" ht="14.45" customHeight="1" x14ac:dyDescent="0.2">
      <c r="A458" s="729" t="s">
        <v>570</v>
      </c>
      <c r="B458" s="730" t="s">
        <v>571</v>
      </c>
      <c r="C458" s="731" t="s">
        <v>592</v>
      </c>
      <c r="D458" s="732" t="s">
        <v>593</v>
      </c>
      <c r="E458" s="733">
        <v>50113001</v>
      </c>
      <c r="F458" s="732" t="s">
        <v>598</v>
      </c>
      <c r="G458" s="731" t="s">
        <v>599</v>
      </c>
      <c r="H458" s="731">
        <v>47249</v>
      </c>
      <c r="I458" s="731">
        <v>47249</v>
      </c>
      <c r="J458" s="731" t="s">
        <v>777</v>
      </c>
      <c r="K458" s="731" t="s">
        <v>778</v>
      </c>
      <c r="L458" s="734">
        <v>126.5</v>
      </c>
      <c r="M458" s="734">
        <v>1</v>
      </c>
      <c r="N458" s="735">
        <v>126.5</v>
      </c>
    </row>
    <row r="459" spans="1:14" ht="14.45" customHeight="1" x14ac:dyDescent="0.2">
      <c r="A459" s="729" t="s">
        <v>570</v>
      </c>
      <c r="B459" s="730" t="s">
        <v>571</v>
      </c>
      <c r="C459" s="731" t="s">
        <v>592</v>
      </c>
      <c r="D459" s="732" t="s">
        <v>593</v>
      </c>
      <c r="E459" s="733">
        <v>50113001</v>
      </c>
      <c r="F459" s="732" t="s">
        <v>598</v>
      </c>
      <c r="G459" s="731" t="s">
        <v>599</v>
      </c>
      <c r="H459" s="731">
        <v>848335</v>
      </c>
      <c r="I459" s="731">
        <v>155782</v>
      </c>
      <c r="J459" s="731" t="s">
        <v>781</v>
      </c>
      <c r="K459" s="731" t="s">
        <v>783</v>
      </c>
      <c r="L459" s="734">
        <v>53.45999999999998</v>
      </c>
      <c r="M459" s="734">
        <v>2</v>
      </c>
      <c r="N459" s="735">
        <v>106.91999999999996</v>
      </c>
    </row>
    <row r="460" spans="1:14" ht="14.45" customHeight="1" x14ac:dyDescent="0.2">
      <c r="A460" s="729" t="s">
        <v>570</v>
      </c>
      <c r="B460" s="730" t="s">
        <v>571</v>
      </c>
      <c r="C460" s="731" t="s">
        <v>592</v>
      </c>
      <c r="D460" s="732" t="s">
        <v>593</v>
      </c>
      <c r="E460" s="733">
        <v>50113001</v>
      </c>
      <c r="F460" s="732" t="s">
        <v>598</v>
      </c>
      <c r="G460" s="731" t="s">
        <v>599</v>
      </c>
      <c r="H460" s="731">
        <v>848930</v>
      </c>
      <c r="I460" s="731">
        <v>155781</v>
      </c>
      <c r="J460" s="731" t="s">
        <v>781</v>
      </c>
      <c r="K460" s="731" t="s">
        <v>782</v>
      </c>
      <c r="L460" s="734">
        <v>33.169999999999995</v>
      </c>
      <c r="M460" s="734">
        <v>1</v>
      </c>
      <c r="N460" s="735">
        <v>33.169999999999995</v>
      </c>
    </row>
    <row r="461" spans="1:14" ht="14.45" customHeight="1" x14ac:dyDescent="0.2">
      <c r="A461" s="729" t="s">
        <v>570</v>
      </c>
      <c r="B461" s="730" t="s">
        <v>571</v>
      </c>
      <c r="C461" s="731" t="s">
        <v>592</v>
      </c>
      <c r="D461" s="732" t="s">
        <v>593</v>
      </c>
      <c r="E461" s="733">
        <v>50113001</v>
      </c>
      <c r="F461" s="732" t="s">
        <v>598</v>
      </c>
      <c r="G461" s="731" t="s">
        <v>599</v>
      </c>
      <c r="H461" s="731">
        <v>106093</v>
      </c>
      <c r="I461" s="731">
        <v>6093</v>
      </c>
      <c r="J461" s="731" t="s">
        <v>1251</v>
      </c>
      <c r="K461" s="731" t="s">
        <v>1252</v>
      </c>
      <c r="L461" s="734">
        <v>171.45</v>
      </c>
      <c r="M461" s="734">
        <v>2</v>
      </c>
      <c r="N461" s="735">
        <v>342.9</v>
      </c>
    </row>
    <row r="462" spans="1:14" ht="14.45" customHeight="1" x14ac:dyDescent="0.2">
      <c r="A462" s="729" t="s">
        <v>570</v>
      </c>
      <c r="B462" s="730" t="s">
        <v>571</v>
      </c>
      <c r="C462" s="731" t="s">
        <v>592</v>
      </c>
      <c r="D462" s="732" t="s">
        <v>593</v>
      </c>
      <c r="E462" s="733">
        <v>50113001</v>
      </c>
      <c r="F462" s="732" t="s">
        <v>598</v>
      </c>
      <c r="G462" s="731" t="s">
        <v>599</v>
      </c>
      <c r="H462" s="731">
        <v>102539</v>
      </c>
      <c r="I462" s="731">
        <v>2539</v>
      </c>
      <c r="J462" s="731" t="s">
        <v>1253</v>
      </c>
      <c r="K462" s="731" t="s">
        <v>1254</v>
      </c>
      <c r="L462" s="734">
        <v>52.560000000000009</v>
      </c>
      <c r="M462" s="734">
        <v>6</v>
      </c>
      <c r="N462" s="735">
        <v>315.36000000000007</v>
      </c>
    </row>
    <row r="463" spans="1:14" ht="14.45" customHeight="1" x14ac:dyDescent="0.2">
      <c r="A463" s="729" t="s">
        <v>570</v>
      </c>
      <c r="B463" s="730" t="s">
        <v>571</v>
      </c>
      <c r="C463" s="731" t="s">
        <v>592</v>
      </c>
      <c r="D463" s="732" t="s">
        <v>593</v>
      </c>
      <c r="E463" s="733">
        <v>50113001</v>
      </c>
      <c r="F463" s="732" t="s">
        <v>598</v>
      </c>
      <c r="G463" s="731" t="s">
        <v>599</v>
      </c>
      <c r="H463" s="731">
        <v>125366</v>
      </c>
      <c r="I463" s="731">
        <v>25366</v>
      </c>
      <c r="J463" s="731" t="s">
        <v>786</v>
      </c>
      <c r="K463" s="731" t="s">
        <v>788</v>
      </c>
      <c r="L463" s="734">
        <v>67.052727272727267</v>
      </c>
      <c r="M463" s="734">
        <v>11</v>
      </c>
      <c r="N463" s="735">
        <v>737.57999999999993</v>
      </c>
    </row>
    <row r="464" spans="1:14" ht="14.45" customHeight="1" x14ac:dyDescent="0.2">
      <c r="A464" s="729" t="s">
        <v>570</v>
      </c>
      <c r="B464" s="730" t="s">
        <v>571</v>
      </c>
      <c r="C464" s="731" t="s">
        <v>592</v>
      </c>
      <c r="D464" s="732" t="s">
        <v>593</v>
      </c>
      <c r="E464" s="733">
        <v>50113001</v>
      </c>
      <c r="F464" s="732" t="s">
        <v>598</v>
      </c>
      <c r="G464" s="731" t="s">
        <v>599</v>
      </c>
      <c r="H464" s="731">
        <v>215605</v>
      </c>
      <c r="I464" s="731">
        <v>215605</v>
      </c>
      <c r="J464" s="731" t="s">
        <v>786</v>
      </c>
      <c r="K464" s="731" t="s">
        <v>787</v>
      </c>
      <c r="L464" s="734">
        <v>25.629999999999995</v>
      </c>
      <c r="M464" s="734">
        <v>6</v>
      </c>
      <c r="N464" s="735">
        <v>153.77999999999997</v>
      </c>
    </row>
    <row r="465" spans="1:14" ht="14.45" customHeight="1" x14ac:dyDescent="0.2">
      <c r="A465" s="729" t="s">
        <v>570</v>
      </c>
      <c r="B465" s="730" t="s">
        <v>571</v>
      </c>
      <c r="C465" s="731" t="s">
        <v>592</v>
      </c>
      <c r="D465" s="732" t="s">
        <v>593</v>
      </c>
      <c r="E465" s="733">
        <v>50113001</v>
      </c>
      <c r="F465" s="732" t="s">
        <v>598</v>
      </c>
      <c r="G465" s="731" t="s">
        <v>599</v>
      </c>
      <c r="H465" s="731">
        <v>109139</v>
      </c>
      <c r="I465" s="731">
        <v>176129</v>
      </c>
      <c r="J465" s="731" t="s">
        <v>1255</v>
      </c>
      <c r="K465" s="731" t="s">
        <v>1256</v>
      </c>
      <c r="L465" s="734">
        <v>639.14</v>
      </c>
      <c r="M465" s="734">
        <v>7</v>
      </c>
      <c r="N465" s="735">
        <v>4473.9799999999996</v>
      </c>
    </row>
    <row r="466" spans="1:14" ht="14.45" customHeight="1" x14ac:dyDescent="0.2">
      <c r="A466" s="729" t="s">
        <v>570</v>
      </c>
      <c r="B466" s="730" t="s">
        <v>571</v>
      </c>
      <c r="C466" s="731" t="s">
        <v>592</v>
      </c>
      <c r="D466" s="732" t="s">
        <v>593</v>
      </c>
      <c r="E466" s="733">
        <v>50113001</v>
      </c>
      <c r="F466" s="732" t="s">
        <v>598</v>
      </c>
      <c r="G466" s="731" t="s">
        <v>599</v>
      </c>
      <c r="H466" s="731">
        <v>193746</v>
      </c>
      <c r="I466" s="731">
        <v>93746</v>
      </c>
      <c r="J466" s="731" t="s">
        <v>789</v>
      </c>
      <c r="K466" s="731" t="s">
        <v>790</v>
      </c>
      <c r="L466" s="734">
        <v>394.18047619047621</v>
      </c>
      <c r="M466" s="734">
        <v>21</v>
      </c>
      <c r="N466" s="735">
        <v>8277.7900000000009</v>
      </c>
    </row>
    <row r="467" spans="1:14" ht="14.45" customHeight="1" x14ac:dyDescent="0.2">
      <c r="A467" s="729" t="s">
        <v>570</v>
      </c>
      <c r="B467" s="730" t="s">
        <v>571</v>
      </c>
      <c r="C467" s="731" t="s">
        <v>592</v>
      </c>
      <c r="D467" s="732" t="s">
        <v>593</v>
      </c>
      <c r="E467" s="733">
        <v>50113001</v>
      </c>
      <c r="F467" s="732" t="s">
        <v>598</v>
      </c>
      <c r="G467" s="731" t="s">
        <v>599</v>
      </c>
      <c r="H467" s="731">
        <v>155936</v>
      </c>
      <c r="I467" s="731">
        <v>155936</v>
      </c>
      <c r="J467" s="731" t="s">
        <v>1257</v>
      </c>
      <c r="K467" s="731" t="s">
        <v>1258</v>
      </c>
      <c r="L467" s="734">
        <v>247.90000000000006</v>
      </c>
      <c r="M467" s="734">
        <v>1</v>
      </c>
      <c r="N467" s="735">
        <v>247.90000000000006</v>
      </c>
    </row>
    <row r="468" spans="1:14" ht="14.45" customHeight="1" x14ac:dyDescent="0.2">
      <c r="A468" s="729" t="s">
        <v>570</v>
      </c>
      <c r="B468" s="730" t="s">
        <v>571</v>
      </c>
      <c r="C468" s="731" t="s">
        <v>592</v>
      </c>
      <c r="D468" s="732" t="s">
        <v>593</v>
      </c>
      <c r="E468" s="733">
        <v>50113001</v>
      </c>
      <c r="F468" s="732" t="s">
        <v>598</v>
      </c>
      <c r="G468" s="731" t="s">
        <v>611</v>
      </c>
      <c r="H468" s="731">
        <v>846694</v>
      </c>
      <c r="I468" s="731">
        <v>100311</v>
      </c>
      <c r="J468" s="731" t="s">
        <v>793</v>
      </c>
      <c r="K468" s="731" t="s">
        <v>792</v>
      </c>
      <c r="L468" s="734">
        <v>60.477608695652158</v>
      </c>
      <c r="M468" s="734">
        <v>46</v>
      </c>
      <c r="N468" s="735">
        <v>2781.9699999999993</v>
      </c>
    </row>
    <row r="469" spans="1:14" ht="14.45" customHeight="1" x14ac:dyDescent="0.2">
      <c r="A469" s="729" t="s">
        <v>570</v>
      </c>
      <c r="B469" s="730" t="s">
        <v>571</v>
      </c>
      <c r="C469" s="731" t="s">
        <v>592</v>
      </c>
      <c r="D469" s="732" t="s">
        <v>593</v>
      </c>
      <c r="E469" s="733">
        <v>50113001</v>
      </c>
      <c r="F469" s="732" t="s">
        <v>598</v>
      </c>
      <c r="G469" s="731" t="s">
        <v>599</v>
      </c>
      <c r="H469" s="731">
        <v>214355</v>
      </c>
      <c r="I469" s="731">
        <v>214355</v>
      </c>
      <c r="J469" s="731" t="s">
        <v>795</v>
      </c>
      <c r="K469" s="731" t="s">
        <v>796</v>
      </c>
      <c r="L469" s="734">
        <v>277.89999999999992</v>
      </c>
      <c r="M469" s="734">
        <v>3</v>
      </c>
      <c r="N469" s="735">
        <v>833.69999999999982</v>
      </c>
    </row>
    <row r="470" spans="1:14" ht="14.45" customHeight="1" x14ac:dyDescent="0.2">
      <c r="A470" s="729" t="s">
        <v>570</v>
      </c>
      <c r="B470" s="730" t="s">
        <v>571</v>
      </c>
      <c r="C470" s="731" t="s">
        <v>592</v>
      </c>
      <c r="D470" s="732" t="s">
        <v>593</v>
      </c>
      <c r="E470" s="733">
        <v>50113001</v>
      </c>
      <c r="F470" s="732" t="s">
        <v>598</v>
      </c>
      <c r="G470" s="731" t="s">
        <v>599</v>
      </c>
      <c r="H470" s="731">
        <v>100858</v>
      </c>
      <c r="I470" s="731">
        <v>858</v>
      </c>
      <c r="J470" s="731" t="s">
        <v>1259</v>
      </c>
      <c r="K470" s="731" t="s">
        <v>1260</v>
      </c>
      <c r="L470" s="734">
        <v>43.87</v>
      </c>
      <c r="M470" s="734">
        <v>1</v>
      </c>
      <c r="N470" s="735">
        <v>43.87</v>
      </c>
    </row>
    <row r="471" spans="1:14" ht="14.45" customHeight="1" x14ac:dyDescent="0.2">
      <c r="A471" s="729" t="s">
        <v>570</v>
      </c>
      <c r="B471" s="730" t="s">
        <v>571</v>
      </c>
      <c r="C471" s="731" t="s">
        <v>592</v>
      </c>
      <c r="D471" s="732" t="s">
        <v>593</v>
      </c>
      <c r="E471" s="733">
        <v>50113001</v>
      </c>
      <c r="F471" s="732" t="s">
        <v>598</v>
      </c>
      <c r="G471" s="731" t="s">
        <v>599</v>
      </c>
      <c r="H471" s="731">
        <v>216572</v>
      </c>
      <c r="I471" s="731">
        <v>216572</v>
      </c>
      <c r="J471" s="731" t="s">
        <v>799</v>
      </c>
      <c r="K471" s="731" t="s">
        <v>800</v>
      </c>
      <c r="L471" s="734">
        <v>38.614174819913067</v>
      </c>
      <c r="M471" s="734">
        <v>166</v>
      </c>
      <c r="N471" s="735">
        <v>6409.9530201055686</v>
      </c>
    </row>
    <row r="472" spans="1:14" ht="14.45" customHeight="1" x14ac:dyDescent="0.2">
      <c r="A472" s="729" t="s">
        <v>570</v>
      </c>
      <c r="B472" s="730" t="s">
        <v>571</v>
      </c>
      <c r="C472" s="731" t="s">
        <v>592</v>
      </c>
      <c r="D472" s="732" t="s">
        <v>593</v>
      </c>
      <c r="E472" s="733">
        <v>50113001</v>
      </c>
      <c r="F472" s="732" t="s">
        <v>598</v>
      </c>
      <c r="G472" s="731" t="s">
        <v>599</v>
      </c>
      <c r="H472" s="731">
        <v>223200</v>
      </c>
      <c r="I472" s="731">
        <v>223200</v>
      </c>
      <c r="J472" s="731" t="s">
        <v>803</v>
      </c>
      <c r="K472" s="731" t="s">
        <v>804</v>
      </c>
      <c r="L472" s="734">
        <v>129.31874999999999</v>
      </c>
      <c r="M472" s="734">
        <v>4</v>
      </c>
      <c r="N472" s="735">
        <v>517.27499999999998</v>
      </c>
    </row>
    <row r="473" spans="1:14" ht="14.45" customHeight="1" x14ac:dyDescent="0.2">
      <c r="A473" s="729" t="s">
        <v>570</v>
      </c>
      <c r="B473" s="730" t="s">
        <v>571</v>
      </c>
      <c r="C473" s="731" t="s">
        <v>592</v>
      </c>
      <c r="D473" s="732" t="s">
        <v>593</v>
      </c>
      <c r="E473" s="733">
        <v>50113001</v>
      </c>
      <c r="F473" s="732" t="s">
        <v>598</v>
      </c>
      <c r="G473" s="731" t="s">
        <v>599</v>
      </c>
      <c r="H473" s="731">
        <v>51367</v>
      </c>
      <c r="I473" s="731">
        <v>51367</v>
      </c>
      <c r="J473" s="731" t="s">
        <v>805</v>
      </c>
      <c r="K473" s="731" t="s">
        <v>808</v>
      </c>
      <c r="L473" s="734">
        <v>92.950000000000017</v>
      </c>
      <c r="M473" s="734">
        <v>55</v>
      </c>
      <c r="N473" s="735">
        <v>5112.2500000000009</v>
      </c>
    </row>
    <row r="474" spans="1:14" ht="14.45" customHeight="1" x14ac:dyDescent="0.2">
      <c r="A474" s="729" t="s">
        <v>570</v>
      </c>
      <c r="B474" s="730" t="s">
        <v>571</v>
      </c>
      <c r="C474" s="731" t="s">
        <v>592</v>
      </c>
      <c r="D474" s="732" t="s">
        <v>593</v>
      </c>
      <c r="E474" s="733">
        <v>50113001</v>
      </c>
      <c r="F474" s="732" t="s">
        <v>598</v>
      </c>
      <c r="G474" s="731" t="s">
        <v>599</v>
      </c>
      <c r="H474" s="731">
        <v>51366</v>
      </c>
      <c r="I474" s="731">
        <v>51366</v>
      </c>
      <c r="J474" s="731" t="s">
        <v>805</v>
      </c>
      <c r="K474" s="731" t="s">
        <v>806</v>
      </c>
      <c r="L474" s="734">
        <v>171.6</v>
      </c>
      <c r="M474" s="734">
        <v>54</v>
      </c>
      <c r="N474" s="735">
        <v>9266.4</v>
      </c>
    </row>
    <row r="475" spans="1:14" ht="14.45" customHeight="1" x14ac:dyDescent="0.2">
      <c r="A475" s="729" t="s">
        <v>570</v>
      </c>
      <c r="B475" s="730" t="s">
        <v>571</v>
      </c>
      <c r="C475" s="731" t="s">
        <v>592</v>
      </c>
      <c r="D475" s="732" t="s">
        <v>593</v>
      </c>
      <c r="E475" s="733">
        <v>50113001</v>
      </c>
      <c r="F475" s="732" t="s">
        <v>598</v>
      </c>
      <c r="G475" s="731" t="s">
        <v>599</v>
      </c>
      <c r="H475" s="731">
        <v>51384</v>
      </c>
      <c r="I475" s="731">
        <v>51384</v>
      </c>
      <c r="J475" s="731" t="s">
        <v>805</v>
      </c>
      <c r="K475" s="731" t="s">
        <v>1261</v>
      </c>
      <c r="L475" s="734">
        <v>192.5</v>
      </c>
      <c r="M475" s="734">
        <v>28</v>
      </c>
      <c r="N475" s="735">
        <v>5390</v>
      </c>
    </row>
    <row r="476" spans="1:14" ht="14.45" customHeight="1" x14ac:dyDescent="0.2">
      <c r="A476" s="729" t="s">
        <v>570</v>
      </c>
      <c r="B476" s="730" t="s">
        <v>571</v>
      </c>
      <c r="C476" s="731" t="s">
        <v>592</v>
      </c>
      <c r="D476" s="732" t="s">
        <v>593</v>
      </c>
      <c r="E476" s="733">
        <v>50113001</v>
      </c>
      <c r="F476" s="732" t="s">
        <v>598</v>
      </c>
      <c r="G476" s="731" t="s">
        <v>599</v>
      </c>
      <c r="H476" s="731">
        <v>51383</v>
      </c>
      <c r="I476" s="731">
        <v>51383</v>
      </c>
      <c r="J476" s="731" t="s">
        <v>805</v>
      </c>
      <c r="K476" s="731" t="s">
        <v>807</v>
      </c>
      <c r="L476" s="734">
        <v>93.5</v>
      </c>
      <c r="M476" s="734">
        <v>10</v>
      </c>
      <c r="N476" s="735">
        <v>935</v>
      </c>
    </row>
    <row r="477" spans="1:14" ht="14.45" customHeight="1" x14ac:dyDescent="0.2">
      <c r="A477" s="729" t="s">
        <v>570</v>
      </c>
      <c r="B477" s="730" t="s">
        <v>571</v>
      </c>
      <c r="C477" s="731" t="s">
        <v>592</v>
      </c>
      <c r="D477" s="732" t="s">
        <v>593</v>
      </c>
      <c r="E477" s="733">
        <v>50113001</v>
      </c>
      <c r="F477" s="732" t="s">
        <v>598</v>
      </c>
      <c r="G477" s="731" t="s">
        <v>599</v>
      </c>
      <c r="H477" s="731">
        <v>207898</v>
      </c>
      <c r="I477" s="731">
        <v>207898</v>
      </c>
      <c r="J477" s="731" t="s">
        <v>809</v>
      </c>
      <c r="K477" s="731" t="s">
        <v>812</v>
      </c>
      <c r="L477" s="734">
        <v>63.200000000000024</v>
      </c>
      <c r="M477" s="734">
        <v>1</v>
      </c>
      <c r="N477" s="735">
        <v>63.200000000000024</v>
      </c>
    </row>
    <row r="478" spans="1:14" ht="14.45" customHeight="1" x14ac:dyDescent="0.2">
      <c r="A478" s="729" t="s">
        <v>570</v>
      </c>
      <c r="B478" s="730" t="s">
        <v>571</v>
      </c>
      <c r="C478" s="731" t="s">
        <v>592</v>
      </c>
      <c r="D478" s="732" t="s">
        <v>593</v>
      </c>
      <c r="E478" s="733">
        <v>50113001</v>
      </c>
      <c r="F478" s="732" t="s">
        <v>598</v>
      </c>
      <c r="G478" s="731" t="s">
        <v>599</v>
      </c>
      <c r="H478" s="731">
        <v>208988</v>
      </c>
      <c r="I478" s="731">
        <v>208988</v>
      </c>
      <c r="J478" s="731" t="s">
        <v>817</v>
      </c>
      <c r="K478" s="731" t="s">
        <v>818</v>
      </c>
      <c r="L478" s="734">
        <v>555.17006193338875</v>
      </c>
      <c r="M478" s="734">
        <v>3</v>
      </c>
      <c r="N478" s="735">
        <v>1665.5101858001663</v>
      </c>
    </row>
    <row r="479" spans="1:14" ht="14.45" customHeight="1" x14ac:dyDescent="0.2">
      <c r="A479" s="729" t="s">
        <v>570</v>
      </c>
      <c r="B479" s="730" t="s">
        <v>571</v>
      </c>
      <c r="C479" s="731" t="s">
        <v>592</v>
      </c>
      <c r="D479" s="732" t="s">
        <v>593</v>
      </c>
      <c r="E479" s="733">
        <v>50113001</v>
      </c>
      <c r="F479" s="732" t="s">
        <v>598</v>
      </c>
      <c r="G479" s="731" t="s">
        <v>599</v>
      </c>
      <c r="H479" s="731">
        <v>208990</v>
      </c>
      <c r="I479" s="731">
        <v>208990</v>
      </c>
      <c r="J479" s="731" t="s">
        <v>819</v>
      </c>
      <c r="K479" s="731" t="s">
        <v>818</v>
      </c>
      <c r="L479" s="734">
        <v>668.46999999999991</v>
      </c>
      <c r="M479" s="734">
        <v>2</v>
      </c>
      <c r="N479" s="735">
        <v>1336.9399999999998</v>
      </c>
    </row>
    <row r="480" spans="1:14" ht="14.45" customHeight="1" x14ac:dyDescent="0.2">
      <c r="A480" s="729" t="s">
        <v>570</v>
      </c>
      <c r="B480" s="730" t="s">
        <v>571</v>
      </c>
      <c r="C480" s="731" t="s">
        <v>592</v>
      </c>
      <c r="D480" s="732" t="s">
        <v>593</v>
      </c>
      <c r="E480" s="733">
        <v>50113001</v>
      </c>
      <c r="F480" s="732" t="s">
        <v>598</v>
      </c>
      <c r="G480" s="731" t="s">
        <v>599</v>
      </c>
      <c r="H480" s="731">
        <v>850674</v>
      </c>
      <c r="I480" s="731">
        <v>500892</v>
      </c>
      <c r="J480" s="731" t="s">
        <v>1262</v>
      </c>
      <c r="K480" s="731" t="s">
        <v>1263</v>
      </c>
      <c r="L480" s="734">
        <v>118.69000000000003</v>
      </c>
      <c r="M480" s="734">
        <v>1</v>
      </c>
      <c r="N480" s="735">
        <v>118.69000000000003</v>
      </c>
    </row>
    <row r="481" spans="1:14" ht="14.45" customHeight="1" x14ac:dyDescent="0.2">
      <c r="A481" s="729" t="s">
        <v>570</v>
      </c>
      <c r="B481" s="730" t="s">
        <v>571</v>
      </c>
      <c r="C481" s="731" t="s">
        <v>592</v>
      </c>
      <c r="D481" s="732" t="s">
        <v>593</v>
      </c>
      <c r="E481" s="733">
        <v>50113001</v>
      </c>
      <c r="F481" s="732" t="s">
        <v>598</v>
      </c>
      <c r="G481" s="731" t="s">
        <v>599</v>
      </c>
      <c r="H481" s="731">
        <v>233899</v>
      </c>
      <c r="I481" s="731">
        <v>233899</v>
      </c>
      <c r="J481" s="731" t="s">
        <v>820</v>
      </c>
      <c r="K481" s="731" t="s">
        <v>821</v>
      </c>
      <c r="L481" s="734">
        <v>139.09999999999997</v>
      </c>
      <c r="M481" s="734">
        <v>1</v>
      </c>
      <c r="N481" s="735">
        <v>139.09999999999997</v>
      </c>
    </row>
    <row r="482" spans="1:14" ht="14.45" customHeight="1" x14ac:dyDescent="0.2">
      <c r="A482" s="729" t="s">
        <v>570</v>
      </c>
      <c r="B482" s="730" t="s">
        <v>571</v>
      </c>
      <c r="C482" s="731" t="s">
        <v>592</v>
      </c>
      <c r="D482" s="732" t="s">
        <v>593</v>
      </c>
      <c r="E482" s="733">
        <v>50113001</v>
      </c>
      <c r="F482" s="732" t="s">
        <v>598</v>
      </c>
      <c r="G482" s="731" t="s">
        <v>599</v>
      </c>
      <c r="H482" s="731">
        <v>193724</v>
      </c>
      <c r="I482" s="731">
        <v>93724</v>
      </c>
      <c r="J482" s="731" t="s">
        <v>826</v>
      </c>
      <c r="K482" s="731" t="s">
        <v>827</v>
      </c>
      <c r="L482" s="734">
        <v>68.239999999999981</v>
      </c>
      <c r="M482" s="734">
        <v>3</v>
      </c>
      <c r="N482" s="735">
        <v>204.71999999999994</v>
      </c>
    </row>
    <row r="483" spans="1:14" ht="14.45" customHeight="1" x14ac:dyDescent="0.2">
      <c r="A483" s="729" t="s">
        <v>570</v>
      </c>
      <c r="B483" s="730" t="s">
        <v>571</v>
      </c>
      <c r="C483" s="731" t="s">
        <v>592</v>
      </c>
      <c r="D483" s="732" t="s">
        <v>593</v>
      </c>
      <c r="E483" s="733">
        <v>50113001</v>
      </c>
      <c r="F483" s="732" t="s">
        <v>598</v>
      </c>
      <c r="G483" s="731" t="s">
        <v>599</v>
      </c>
      <c r="H483" s="731">
        <v>208465</v>
      </c>
      <c r="I483" s="731">
        <v>208465</v>
      </c>
      <c r="J483" s="731" t="s">
        <v>830</v>
      </c>
      <c r="K483" s="731" t="s">
        <v>831</v>
      </c>
      <c r="L483" s="734">
        <v>2234.6499999999996</v>
      </c>
      <c r="M483" s="734">
        <v>1</v>
      </c>
      <c r="N483" s="735">
        <v>2234.6499999999996</v>
      </c>
    </row>
    <row r="484" spans="1:14" ht="14.45" customHeight="1" x14ac:dyDescent="0.2">
      <c r="A484" s="729" t="s">
        <v>570</v>
      </c>
      <c r="B484" s="730" t="s">
        <v>571</v>
      </c>
      <c r="C484" s="731" t="s">
        <v>592</v>
      </c>
      <c r="D484" s="732" t="s">
        <v>593</v>
      </c>
      <c r="E484" s="733">
        <v>50113001</v>
      </c>
      <c r="F484" s="732" t="s">
        <v>598</v>
      </c>
      <c r="G484" s="731" t="s">
        <v>611</v>
      </c>
      <c r="H484" s="731">
        <v>125744</v>
      </c>
      <c r="I484" s="731">
        <v>25744</v>
      </c>
      <c r="J484" s="731" t="s">
        <v>1264</v>
      </c>
      <c r="K484" s="731" t="s">
        <v>1265</v>
      </c>
      <c r="L484" s="734">
        <v>1514.0644827586204</v>
      </c>
      <c r="M484" s="734">
        <v>29</v>
      </c>
      <c r="N484" s="735">
        <v>43907.869999999995</v>
      </c>
    </row>
    <row r="485" spans="1:14" ht="14.45" customHeight="1" x14ac:dyDescent="0.2">
      <c r="A485" s="729" t="s">
        <v>570</v>
      </c>
      <c r="B485" s="730" t="s">
        <v>571</v>
      </c>
      <c r="C485" s="731" t="s">
        <v>592</v>
      </c>
      <c r="D485" s="732" t="s">
        <v>593</v>
      </c>
      <c r="E485" s="733">
        <v>50113001</v>
      </c>
      <c r="F485" s="732" t="s">
        <v>598</v>
      </c>
      <c r="G485" s="731" t="s">
        <v>599</v>
      </c>
      <c r="H485" s="731">
        <v>134824</v>
      </c>
      <c r="I485" s="731">
        <v>134824</v>
      </c>
      <c r="J485" s="731" t="s">
        <v>838</v>
      </c>
      <c r="K485" s="731" t="s">
        <v>839</v>
      </c>
      <c r="L485" s="734">
        <v>326.47060869565217</v>
      </c>
      <c r="M485" s="734">
        <v>46</v>
      </c>
      <c r="N485" s="735">
        <v>15017.648000000001</v>
      </c>
    </row>
    <row r="486" spans="1:14" ht="14.45" customHeight="1" x14ac:dyDescent="0.2">
      <c r="A486" s="729" t="s">
        <v>570</v>
      </c>
      <c r="B486" s="730" t="s">
        <v>571</v>
      </c>
      <c r="C486" s="731" t="s">
        <v>592</v>
      </c>
      <c r="D486" s="732" t="s">
        <v>593</v>
      </c>
      <c r="E486" s="733">
        <v>50113001</v>
      </c>
      <c r="F486" s="732" t="s">
        <v>598</v>
      </c>
      <c r="G486" s="731" t="s">
        <v>611</v>
      </c>
      <c r="H486" s="731">
        <v>844716</v>
      </c>
      <c r="I486" s="731">
        <v>107676</v>
      </c>
      <c r="J486" s="731" t="s">
        <v>1266</v>
      </c>
      <c r="K486" s="731" t="s">
        <v>1267</v>
      </c>
      <c r="L486" s="734">
        <v>359.85</v>
      </c>
      <c r="M486" s="734">
        <v>1</v>
      </c>
      <c r="N486" s="735">
        <v>359.85</v>
      </c>
    </row>
    <row r="487" spans="1:14" ht="14.45" customHeight="1" x14ac:dyDescent="0.2">
      <c r="A487" s="729" t="s">
        <v>570</v>
      </c>
      <c r="B487" s="730" t="s">
        <v>571</v>
      </c>
      <c r="C487" s="731" t="s">
        <v>592</v>
      </c>
      <c r="D487" s="732" t="s">
        <v>593</v>
      </c>
      <c r="E487" s="733">
        <v>50113001</v>
      </c>
      <c r="F487" s="732" t="s">
        <v>598</v>
      </c>
      <c r="G487" s="731" t="s">
        <v>599</v>
      </c>
      <c r="H487" s="731">
        <v>502387</v>
      </c>
      <c r="I487" s="731">
        <v>999999</v>
      </c>
      <c r="J487" s="731" t="s">
        <v>1268</v>
      </c>
      <c r="K487" s="731" t="s">
        <v>1267</v>
      </c>
      <c r="L487" s="734">
        <v>506</v>
      </c>
      <c r="M487" s="734">
        <v>5</v>
      </c>
      <c r="N487" s="735">
        <v>2530</v>
      </c>
    </row>
    <row r="488" spans="1:14" ht="14.45" customHeight="1" x14ac:dyDescent="0.2">
      <c r="A488" s="729" t="s">
        <v>570</v>
      </c>
      <c r="B488" s="730" t="s">
        <v>571</v>
      </c>
      <c r="C488" s="731" t="s">
        <v>592</v>
      </c>
      <c r="D488" s="732" t="s">
        <v>593</v>
      </c>
      <c r="E488" s="733">
        <v>50113001</v>
      </c>
      <c r="F488" s="732" t="s">
        <v>598</v>
      </c>
      <c r="G488" s="731" t="s">
        <v>611</v>
      </c>
      <c r="H488" s="731">
        <v>215970</v>
      </c>
      <c r="I488" s="731">
        <v>215970</v>
      </c>
      <c r="J488" s="731" t="s">
        <v>1269</v>
      </c>
      <c r="K488" s="731" t="s">
        <v>1270</v>
      </c>
      <c r="L488" s="734">
        <v>89.54000000000002</v>
      </c>
      <c r="M488" s="734">
        <v>1</v>
      </c>
      <c r="N488" s="735">
        <v>89.54000000000002</v>
      </c>
    </row>
    <row r="489" spans="1:14" ht="14.45" customHeight="1" x14ac:dyDescent="0.2">
      <c r="A489" s="729" t="s">
        <v>570</v>
      </c>
      <c r="B489" s="730" t="s">
        <v>571</v>
      </c>
      <c r="C489" s="731" t="s">
        <v>592</v>
      </c>
      <c r="D489" s="732" t="s">
        <v>593</v>
      </c>
      <c r="E489" s="733">
        <v>50113001</v>
      </c>
      <c r="F489" s="732" t="s">
        <v>598</v>
      </c>
      <c r="G489" s="731" t="s">
        <v>599</v>
      </c>
      <c r="H489" s="731">
        <v>107121</v>
      </c>
      <c r="I489" s="731">
        <v>107121</v>
      </c>
      <c r="J489" s="731" t="s">
        <v>1271</v>
      </c>
      <c r="K489" s="731" t="s">
        <v>1272</v>
      </c>
      <c r="L489" s="734">
        <v>3299.8625000000002</v>
      </c>
      <c r="M489" s="734">
        <v>8</v>
      </c>
      <c r="N489" s="735">
        <v>26398.9</v>
      </c>
    </row>
    <row r="490" spans="1:14" ht="14.45" customHeight="1" x14ac:dyDescent="0.2">
      <c r="A490" s="729" t="s">
        <v>570</v>
      </c>
      <c r="B490" s="730" t="s">
        <v>571</v>
      </c>
      <c r="C490" s="731" t="s">
        <v>592</v>
      </c>
      <c r="D490" s="732" t="s">
        <v>593</v>
      </c>
      <c r="E490" s="733">
        <v>50113001</v>
      </c>
      <c r="F490" s="732" t="s">
        <v>598</v>
      </c>
      <c r="G490" s="731" t="s">
        <v>599</v>
      </c>
      <c r="H490" s="731">
        <v>117189</v>
      </c>
      <c r="I490" s="731">
        <v>17189</v>
      </c>
      <c r="J490" s="731" t="s">
        <v>840</v>
      </c>
      <c r="K490" s="731" t="s">
        <v>841</v>
      </c>
      <c r="L490" s="734">
        <v>55.799999999999983</v>
      </c>
      <c r="M490" s="734">
        <v>1</v>
      </c>
      <c r="N490" s="735">
        <v>55.799999999999983</v>
      </c>
    </row>
    <row r="491" spans="1:14" ht="14.45" customHeight="1" x14ac:dyDescent="0.2">
      <c r="A491" s="729" t="s">
        <v>570</v>
      </c>
      <c r="B491" s="730" t="s">
        <v>571</v>
      </c>
      <c r="C491" s="731" t="s">
        <v>592</v>
      </c>
      <c r="D491" s="732" t="s">
        <v>593</v>
      </c>
      <c r="E491" s="733">
        <v>50113001</v>
      </c>
      <c r="F491" s="732" t="s">
        <v>598</v>
      </c>
      <c r="G491" s="731" t="s">
        <v>599</v>
      </c>
      <c r="H491" s="731">
        <v>848725</v>
      </c>
      <c r="I491" s="731">
        <v>107677</v>
      </c>
      <c r="J491" s="731" t="s">
        <v>1273</v>
      </c>
      <c r="K491" s="731" t="s">
        <v>1274</v>
      </c>
      <c r="L491" s="734">
        <v>382.11</v>
      </c>
      <c r="M491" s="734">
        <v>2</v>
      </c>
      <c r="N491" s="735">
        <v>764.22</v>
      </c>
    </row>
    <row r="492" spans="1:14" ht="14.45" customHeight="1" x14ac:dyDescent="0.2">
      <c r="A492" s="729" t="s">
        <v>570</v>
      </c>
      <c r="B492" s="730" t="s">
        <v>571</v>
      </c>
      <c r="C492" s="731" t="s">
        <v>592</v>
      </c>
      <c r="D492" s="732" t="s">
        <v>593</v>
      </c>
      <c r="E492" s="733">
        <v>50113001</v>
      </c>
      <c r="F492" s="732" t="s">
        <v>598</v>
      </c>
      <c r="G492" s="731" t="s">
        <v>599</v>
      </c>
      <c r="H492" s="731">
        <v>230426</v>
      </c>
      <c r="I492" s="731">
        <v>230426</v>
      </c>
      <c r="J492" s="731" t="s">
        <v>844</v>
      </c>
      <c r="K492" s="731" t="s">
        <v>845</v>
      </c>
      <c r="L492" s="734">
        <v>78.40600000000002</v>
      </c>
      <c r="M492" s="734">
        <v>5</v>
      </c>
      <c r="N492" s="735">
        <v>392.03000000000009</v>
      </c>
    </row>
    <row r="493" spans="1:14" ht="14.45" customHeight="1" x14ac:dyDescent="0.2">
      <c r="A493" s="729" t="s">
        <v>570</v>
      </c>
      <c r="B493" s="730" t="s">
        <v>571</v>
      </c>
      <c r="C493" s="731" t="s">
        <v>592</v>
      </c>
      <c r="D493" s="732" t="s">
        <v>593</v>
      </c>
      <c r="E493" s="733">
        <v>50113001</v>
      </c>
      <c r="F493" s="732" t="s">
        <v>598</v>
      </c>
      <c r="G493" s="731" t="s">
        <v>611</v>
      </c>
      <c r="H493" s="731">
        <v>169623</v>
      </c>
      <c r="I493" s="731">
        <v>169623</v>
      </c>
      <c r="J493" s="731" t="s">
        <v>846</v>
      </c>
      <c r="K493" s="731" t="s">
        <v>847</v>
      </c>
      <c r="L493" s="734">
        <v>33.110000000000007</v>
      </c>
      <c r="M493" s="734">
        <v>1</v>
      </c>
      <c r="N493" s="735">
        <v>33.110000000000007</v>
      </c>
    </row>
    <row r="494" spans="1:14" ht="14.45" customHeight="1" x14ac:dyDescent="0.2">
      <c r="A494" s="729" t="s">
        <v>570</v>
      </c>
      <c r="B494" s="730" t="s">
        <v>571</v>
      </c>
      <c r="C494" s="731" t="s">
        <v>592</v>
      </c>
      <c r="D494" s="732" t="s">
        <v>593</v>
      </c>
      <c r="E494" s="733">
        <v>50113001</v>
      </c>
      <c r="F494" s="732" t="s">
        <v>598</v>
      </c>
      <c r="G494" s="731" t="s">
        <v>611</v>
      </c>
      <c r="H494" s="731">
        <v>237595</v>
      </c>
      <c r="I494" s="731">
        <v>237595</v>
      </c>
      <c r="J494" s="731" t="s">
        <v>849</v>
      </c>
      <c r="K494" s="731" t="s">
        <v>850</v>
      </c>
      <c r="L494" s="734">
        <v>123.17</v>
      </c>
      <c r="M494" s="734">
        <v>3</v>
      </c>
      <c r="N494" s="735">
        <v>369.51</v>
      </c>
    </row>
    <row r="495" spans="1:14" ht="14.45" customHeight="1" x14ac:dyDescent="0.2">
      <c r="A495" s="729" t="s">
        <v>570</v>
      </c>
      <c r="B495" s="730" t="s">
        <v>571</v>
      </c>
      <c r="C495" s="731" t="s">
        <v>592</v>
      </c>
      <c r="D495" s="732" t="s">
        <v>593</v>
      </c>
      <c r="E495" s="733">
        <v>50113001</v>
      </c>
      <c r="F495" s="732" t="s">
        <v>598</v>
      </c>
      <c r="G495" s="731" t="s">
        <v>599</v>
      </c>
      <c r="H495" s="731">
        <v>930661</v>
      </c>
      <c r="I495" s="731">
        <v>0</v>
      </c>
      <c r="J495" s="731" t="s">
        <v>1275</v>
      </c>
      <c r="K495" s="731" t="s">
        <v>329</v>
      </c>
      <c r="L495" s="734">
        <v>372.66415351642655</v>
      </c>
      <c r="M495" s="734">
        <v>3</v>
      </c>
      <c r="N495" s="735">
        <v>1117.9924605492797</v>
      </c>
    </row>
    <row r="496" spans="1:14" ht="14.45" customHeight="1" x14ac:dyDescent="0.2">
      <c r="A496" s="729" t="s">
        <v>570</v>
      </c>
      <c r="B496" s="730" t="s">
        <v>571</v>
      </c>
      <c r="C496" s="731" t="s">
        <v>592</v>
      </c>
      <c r="D496" s="732" t="s">
        <v>593</v>
      </c>
      <c r="E496" s="733">
        <v>50113001</v>
      </c>
      <c r="F496" s="732" t="s">
        <v>598</v>
      </c>
      <c r="G496" s="731" t="s">
        <v>599</v>
      </c>
      <c r="H496" s="731">
        <v>500326</v>
      </c>
      <c r="I496" s="731">
        <v>1000</v>
      </c>
      <c r="J496" s="731" t="s">
        <v>852</v>
      </c>
      <c r="K496" s="731" t="s">
        <v>329</v>
      </c>
      <c r="L496" s="734">
        <v>155.42341897188683</v>
      </c>
      <c r="M496" s="734">
        <v>1</v>
      </c>
      <c r="N496" s="735">
        <v>155.42341897188683</v>
      </c>
    </row>
    <row r="497" spans="1:14" ht="14.45" customHeight="1" x14ac:dyDescent="0.2">
      <c r="A497" s="729" t="s">
        <v>570</v>
      </c>
      <c r="B497" s="730" t="s">
        <v>571</v>
      </c>
      <c r="C497" s="731" t="s">
        <v>592</v>
      </c>
      <c r="D497" s="732" t="s">
        <v>593</v>
      </c>
      <c r="E497" s="733">
        <v>50113001</v>
      </c>
      <c r="F497" s="732" t="s">
        <v>598</v>
      </c>
      <c r="G497" s="731" t="s">
        <v>599</v>
      </c>
      <c r="H497" s="731">
        <v>921048</v>
      </c>
      <c r="I497" s="731">
        <v>0</v>
      </c>
      <c r="J497" s="731" t="s">
        <v>855</v>
      </c>
      <c r="K497" s="731" t="s">
        <v>329</v>
      </c>
      <c r="L497" s="734">
        <v>74.625499918976203</v>
      </c>
      <c r="M497" s="734">
        <v>1</v>
      </c>
      <c r="N497" s="735">
        <v>74.625499918976203</v>
      </c>
    </row>
    <row r="498" spans="1:14" ht="14.45" customHeight="1" x14ac:dyDescent="0.2">
      <c r="A498" s="729" t="s">
        <v>570</v>
      </c>
      <c r="B498" s="730" t="s">
        <v>571</v>
      </c>
      <c r="C498" s="731" t="s">
        <v>592</v>
      </c>
      <c r="D498" s="732" t="s">
        <v>593</v>
      </c>
      <c r="E498" s="733">
        <v>50113001</v>
      </c>
      <c r="F498" s="732" t="s">
        <v>598</v>
      </c>
      <c r="G498" s="731" t="s">
        <v>599</v>
      </c>
      <c r="H498" s="731">
        <v>498367</v>
      </c>
      <c r="I498" s="731">
        <v>0</v>
      </c>
      <c r="J498" s="731" t="s">
        <v>856</v>
      </c>
      <c r="K498" s="731" t="s">
        <v>329</v>
      </c>
      <c r="L498" s="734">
        <v>124.29682246582757</v>
      </c>
      <c r="M498" s="734">
        <v>4</v>
      </c>
      <c r="N498" s="735">
        <v>497.1872898633103</v>
      </c>
    </row>
    <row r="499" spans="1:14" ht="14.45" customHeight="1" x14ac:dyDescent="0.2">
      <c r="A499" s="729" t="s">
        <v>570</v>
      </c>
      <c r="B499" s="730" t="s">
        <v>571</v>
      </c>
      <c r="C499" s="731" t="s">
        <v>592</v>
      </c>
      <c r="D499" s="732" t="s">
        <v>593</v>
      </c>
      <c r="E499" s="733">
        <v>50113001</v>
      </c>
      <c r="F499" s="732" t="s">
        <v>598</v>
      </c>
      <c r="G499" s="731" t="s">
        <v>599</v>
      </c>
      <c r="H499" s="731">
        <v>921395</v>
      </c>
      <c r="I499" s="731">
        <v>0</v>
      </c>
      <c r="J499" s="731" t="s">
        <v>1276</v>
      </c>
      <c r="K499" s="731" t="s">
        <v>1277</v>
      </c>
      <c r="L499" s="734">
        <v>488.50188653734062</v>
      </c>
      <c r="M499" s="734">
        <v>2</v>
      </c>
      <c r="N499" s="735">
        <v>977.00377307468125</v>
      </c>
    </row>
    <row r="500" spans="1:14" ht="14.45" customHeight="1" x14ac:dyDescent="0.2">
      <c r="A500" s="729" t="s">
        <v>570</v>
      </c>
      <c r="B500" s="730" t="s">
        <v>571</v>
      </c>
      <c r="C500" s="731" t="s">
        <v>592</v>
      </c>
      <c r="D500" s="732" t="s">
        <v>593</v>
      </c>
      <c r="E500" s="733">
        <v>50113001</v>
      </c>
      <c r="F500" s="732" t="s">
        <v>598</v>
      </c>
      <c r="G500" s="731" t="s">
        <v>599</v>
      </c>
      <c r="H500" s="731">
        <v>900071</v>
      </c>
      <c r="I500" s="731">
        <v>0</v>
      </c>
      <c r="J500" s="731" t="s">
        <v>1278</v>
      </c>
      <c r="K500" s="731" t="s">
        <v>329</v>
      </c>
      <c r="L500" s="734">
        <v>153.05112200289875</v>
      </c>
      <c r="M500" s="734">
        <v>4</v>
      </c>
      <c r="N500" s="735">
        <v>612.204488011595</v>
      </c>
    </row>
    <row r="501" spans="1:14" ht="14.45" customHeight="1" x14ac:dyDescent="0.2">
      <c r="A501" s="729" t="s">
        <v>570</v>
      </c>
      <c r="B501" s="730" t="s">
        <v>571</v>
      </c>
      <c r="C501" s="731" t="s">
        <v>592</v>
      </c>
      <c r="D501" s="732" t="s">
        <v>593</v>
      </c>
      <c r="E501" s="733">
        <v>50113001</v>
      </c>
      <c r="F501" s="732" t="s">
        <v>598</v>
      </c>
      <c r="G501" s="731" t="s">
        <v>599</v>
      </c>
      <c r="H501" s="731">
        <v>235808</v>
      </c>
      <c r="I501" s="731">
        <v>235808</v>
      </c>
      <c r="J501" s="731" t="s">
        <v>858</v>
      </c>
      <c r="K501" s="731" t="s">
        <v>859</v>
      </c>
      <c r="L501" s="734">
        <v>86.66</v>
      </c>
      <c r="M501" s="734">
        <v>13</v>
      </c>
      <c r="N501" s="735">
        <v>1126.58</v>
      </c>
    </row>
    <row r="502" spans="1:14" ht="14.45" customHeight="1" x14ac:dyDescent="0.2">
      <c r="A502" s="729" t="s">
        <v>570</v>
      </c>
      <c r="B502" s="730" t="s">
        <v>571</v>
      </c>
      <c r="C502" s="731" t="s">
        <v>592</v>
      </c>
      <c r="D502" s="732" t="s">
        <v>593</v>
      </c>
      <c r="E502" s="733">
        <v>50113001</v>
      </c>
      <c r="F502" s="732" t="s">
        <v>598</v>
      </c>
      <c r="G502" s="731" t="s">
        <v>599</v>
      </c>
      <c r="H502" s="731">
        <v>840220</v>
      </c>
      <c r="I502" s="731">
        <v>0</v>
      </c>
      <c r="J502" s="731" t="s">
        <v>860</v>
      </c>
      <c r="K502" s="731" t="s">
        <v>329</v>
      </c>
      <c r="L502" s="734">
        <v>214.22</v>
      </c>
      <c r="M502" s="734">
        <v>3</v>
      </c>
      <c r="N502" s="735">
        <v>642.66</v>
      </c>
    </row>
    <row r="503" spans="1:14" ht="14.45" customHeight="1" x14ac:dyDescent="0.2">
      <c r="A503" s="729" t="s">
        <v>570</v>
      </c>
      <c r="B503" s="730" t="s">
        <v>571</v>
      </c>
      <c r="C503" s="731" t="s">
        <v>592</v>
      </c>
      <c r="D503" s="732" t="s">
        <v>593</v>
      </c>
      <c r="E503" s="733">
        <v>50113001</v>
      </c>
      <c r="F503" s="732" t="s">
        <v>598</v>
      </c>
      <c r="G503" s="731" t="s">
        <v>611</v>
      </c>
      <c r="H503" s="731">
        <v>117121</v>
      </c>
      <c r="I503" s="731">
        <v>17121</v>
      </c>
      <c r="J503" s="731" t="s">
        <v>1279</v>
      </c>
      <c r="K503" s="731" t="s">
        <v>1280</v>
      </c>
      <c r="L503" s="734">
        <v>106.06000000000002</v>
      </c>
      <c r="M503" s="734">
        <v>2</v>
      </c>
      <c r="N503" s="735">
        <v>212.12000000000003</v>
      </c>
    </row>
    <row r="504" spans="1:14" ht="14.45" customHeight="1" x14ac:dyDescent="0.2">
      <c r="A504" s="729" t="s">
        <v>570</v>
      </c>
      <c r="B504" s="730" t="s">
        <v>571</v>
      </c>
      <c r="C504" s="731" t="s">
        <v>592</v>
      </c>
      <c r="D504" s="732" t="s">
        <v>593</v>
      </c>
      <c r="E504" s="733">
        <v>50113001</v>
      </c>
      <c r="F504" s="732" t="s">
        <v>598</v>
      </c>
      <c r="G504" s="731" t="s">
        <v>611</v>
      </c>
      <c r="H504" s="731">
        <v>117122</v>
      </c>
      <c r="I504" s="731">
        <v>17122</v>
      </c>
      <c r="J504" s="731" t="s">
        <v>1279</v>
      </c>
      <c r="K504" s="731" t="s">
        <v>1281</v>
      </c>
      <c r="L504" s="734">
        <v>129.94</v>
      </c>
      <c r="M504" s="734">
        <v>1</v>
      </c>
      <c r="N504" s="735">
        <v>129.94</v>
      </c>
    </row>
    <row r="505" spans="1:14" ht="14.45" customHeight="1" x14ac:dyDescent="0.2">
      <c r="A505" s="729" t="s">
        <v>570</v>
      </c>
      <c r="B505" s="730" t="s">
        <v>571</v>
      </c>
      <c r="C505" s="731" t="s">
        <v>592</v>
      </c>
      <c r="D505" s="732" t="s">
        <v>593</v>
      </c>
      <c r="E505" s="733">
        <v>50113001</v>
      </c>
      <c r="F505" s="732" t="s">
        <v>598</v>
      </c>
      <c r="G505" s="731" t="s">
        <v>611</v>
      </c>
      <c r="H505" s="731">
        <v>844410</v>
      </c>
      <c r="I505" s="731">
        <v>106344</v>
      </c>
      <c r="J505" s="731" t="s">
        <v>863</v>
      </c>
      <c r="K505" s="731" t="s">
        <v>864</v>
      </c>
      <c r="L505" s="734">
        <v>71.689999999999984</v>
      </c>
      <c r="M505" s="734">
        <v>1</v>
      </c>
      <c r="N505" s="735">
        <v>71.689999999999984</v>
      </c>
    </row>
    <row r="506" spans="1:14" ht="14.45" customHeight="1" x14ac:dyDescent="0.2">
      <c r="A506" s="729" t="s">
        <v>570</v>
      </c>
      <c r="B506" s="730" t="s">
        <v>571</v>
      </c>
      <c r="C506" s="731" t="s">
        <v>592</v>
      </c>
      <c r="D506" s="732" t="s">
        <v>593</v>
      </c>
      <c r="E506" s="733">
        <v>50113001</v>
      </c>
      <c r="F506" s="732" t="s">
        <v>598</v>
      </c>
      <c r="G506" s="731" t="s">
        <v>599</v>
      </c>
      <c r="H506" s="731">
        <v>235105</v>
      </c>
      <c r="I506" s="731">
        <v>235105</v>
      </c>
      <c r="J506" s="731" t="s">
        <v>1282</v>
      </c>
      <c r="K506" s="731" t="s">
        <v>1283</v>
      </c>
      <c r="L506" s="734">
        <v>63.82</v>
      </c>
      <c r="M506" s="734">
        <v>1</v>
      </c>
      <c r="N506" s="735">
        <v>63.82</v>
      </c>
    </row>
    <row r="507" spans="1:14" ht="14.45" customHeight="1" x14ac:dyDescent="0.2">
      <c r="A507" s="729" t="s">
        <v>570</v>
      </c>
      <c r="B507" s="730" t="s">
        <v>571</v>
      </c>
      <c r="C507" s="731" t="s">
        <v>592</v>
      </c>
      <c r="D507" s="732" t="s">
        <v>593</v>
      </c>
      <c r="E507" s="733">
        <v>50113001</v>
      </c>
      <c r="F507" s="732" t="s">
        <v>598</v>
      </c>
      <c r="G507" s="731" t="s">
        <v>611</v>
      </c>
      <c r="H507" s="731">
        <v>187427</v>
      </c>
      <c r="I507" s="731">
        <v>187427</v>
      </c>
      <c r="J507" s="731" t="s">
        <v>865</v>
      </c>
      <c r="K507" s="731" t="s">
        <v>866</v>
      </c>
      <c r="L507" s="734">
        <v>62.66</v>
      </c>
      <c r="M507" s="734">
        <v>2</v>
      </c>
      <c r="N507" s="735">
        <v>125.32</v>
      </c>
    </row>
    <row r="508" spans="1:14" ht="14.45" customHeight="1" x14ac:dyDescent="0.2">
      <c r="A508" s="729" t="s">
        <v>570</v>
      </c>
      <c r="B508" s="730" t="s">
        <v>571</v>
      </c>
      <c r="C508" s="731" t="s">
        <v>592</v>
      </c>
      <c r="D508" s="732" t="s">
        <v>593</v>
      </c>
      <c r="E508" s="733">
        <v>50113001</v>
      </c>
      <c r="F508" s="732" t="s">
        <v>598</v>
      </c>
      <c r="G508" s="731" t="s">
        <v>611</v>
      </c>
      <c r="H508" s="731">
        <v>147133</v>
      </c>
      <c r="I508" s="731">
        <v>172044</v>
      </c>
      <c r="J508" s="731" t="s">
        <v>869</v>
      </c>
      <c r="K508" s="731" t="s">
        <v>870</v>
      </c>
      <c r="L508" s="734">
        <v>98.009999999999977</v>
      </c>
      <c r="M508" s="734">
        <v>1</v>
      </c>
      <c r="N508" s="735">
        <v>98.009999999999977</v>
      </c>
    </row>
    <row r="509" spans="1:14" ht="14.45" customHeight="1" x14ac:dyDescent="0.2">
      <c r="A509" s="729" t="s">
        <v>570</v>
      </c>
      <c r="B509" s="730" t="s">
        <v>571</v>
      </c>
      <c r="C509" s="731" t="s">
        <v>592</v>
      </c>
      <c r="D509" s="732" t="s">
        <v>593</v>
      </c>
      <c r="E509" s="733">
        <v>50113001</v>
      </c>
      <c r="F509" s="732" t="s">
        <v>598</v>
      </c>
      <c r="G509" s="731" t="s">
        <v>599</v>
      </c>
      <c r="H509" s="731">
        <v>188217</v>
      </c>
      <c r="I509" s="731">
        <v>88217</v>
      </c>
      <c r="J509" s="731" t="s">
        <v>871</v>
      </c>
      <c r="K509" s="731" t="s">
        <v>872</v>
      </c>
      <c r="L509" s="734">
        <v>126.62333333333332</v>
      </c>
      <c r="M509" s="734">
        <v>6</v>
      </c>
      <c r="N509" s="735">
        <v>759.7399999999999</v>
      </c>
    </row>
    <row r="510" spans="1:14" ht="14.45" customHeight="1" x14ac:dyDescent="0.2">
      <c r="A510" s="729" t="s">
        <v>570</v>
      </c>
      <c r="B510" s="730" t="s">
        <v>571</v>
      </c>
      <c r="C510" s="731" t="s">
        <v>592</v>
      </c>
      <c r="D510" s="732" t="s">
        <v>593</v>
      </c>
      <c r="E510" s="733">
        <v>50113001</v>
      </c>
      <c r="F510" s="732" t="s">
        <v>598</v>
      </c>
      <c r="G510" s="731" t="s">
        <v>599</v>
      </c>
      <c r="H510" s="731">
        <v>188219</v>
      </c>
      <c r="I510" s="731">
        <v>88219</v>
      </c>
      <c r="J510" s="731" t="s">
        <v>873</v>
      </c>
      <c r="K510" s="731" t="s">
        <v>874</v>
      </c>
      <c r="L510" s="734">
        <v>141.83333333333334</v>
      </c>
      <c r="M510" s="734">
        <v>6</v>
      </c>
      <c r="N510" s="735">
        <v>851.00000000000011</v>
      </c>
    </row>
    <row r="511" spans="1:14" ht="14.45" customHeight="1" x14ac:dyDescent="0.2">
      <c r="A511" s="729" t="s">
        <v>570</v>
      </c>
      <c r="B511" s="730" t="s">
        <v>571</v>
      </c>
      <c r="C511" s="731" t="s">
        <v>592</v>
      </c>
      <c r="D511" s="732" t="s">
        <v>593</v>
      </c>
      <c r="E511" s="733">
        <v>50113001</v>
      </c>
      <c r="F511" s="732" t="s">
        <v>598</v>
      </c>
      <c r="G511" s="731" t="s">
        <v>599</v>
      </c>
      <c r="H511" s="731">
        <v>225971</v>
      </c>
      <c r="I511" s="731">
        <v>225971</v>
      </c>
      <c r="J511" s="731" t="s">
        <v>1284</v>
      </c>
      <c r="K511" s="731" t="s">
        <v>1285</v>
      </c>
      <c r="L511" s="734">
        <v>103.91000000000005</v>
      </c>
      <c r="M511" s="734">
        <v>1</v>
      </c>
      <c r="N511" s="735">
        <v>103.91000000000005</v>
      </c>
    </row>
    <row r="512" spans="1:14" ht="14.45" customHeight="1" x14ac:dyDescent="0.2">
      <c r="A512" s="729" t="s">
        <v>570</v>
      </c>
      <c r="B512" s="730" t="s">
        <v>571</v>
      </c>
      <c r="C512" s="731" t="s">
        <v>592</v>
      </c>
      <c r="D512" s="732" t="s">
        <v>593</v>
      </c>
      <c r="E512" s="733">
        <v>50113001</v>
      </c>
      <c r="F512" s="732" t="s">
        <v>598</v>
      </c>
      <c r="G512" s="731" t="s">
        <v>611</v>
      </c>
      <c r="H512" s="731">
        <v>149909</v>
      </c>
      <c r="I512" s="731">
        <v>49909</v>
      </c>
      <c r="J512" s="731" t="s">
        <v>1286</v>
      </c>
      <c r="K512" s="731" t="s">
        <v>1287</v>
      </c>
      <c r="L512" s="734">
        <v>27.900000000000006</v>
      </c>
      <c r="M512" s="734">
        <v>2</v>
      </c>
      <c r="N512" s="735">
        <v>55.800000000000011</v>
      </c>
    </row>
    <row r="513" spans="1:14" ht="14.45" customHeight="1" x14ac:dyDescent="0.2">
      <c r="A513" s="729" t="s">
        <v>570</v>
      </c>
      <c r="B513" s="730" t="s">
        <v>571</v>
      </c>
      <c r="C513" s="731" t="s">
        <v>592</v>
      </c>
      <c r="D513" s="732" t="s">
        <v>593</v>
      </c>
      <c r="E513" s="733">
        <v>50113001</v>
      </c>
      <c r="F513" s="732" t="s">
        <v>598</v>
      </c>
      <c r="G513" s="731" t="s">
        <v>599</v>
      </c>
      <c r="H513" s="731">
        <v>192853</v>
      </c>
      <c r="I513" s="731">
        <v>192853</v>
      </c>
      <c r="J513" s="731" t="s">
        <v>883</v>
      </c>
      <c r="K513" s="731" t="s">
        <v>1288</v>
      </c>
      <c r="L513" s="734">
        <v>107.82</v>
      </c>
      <c r="M513" s="734">
        <v>4</v>
      </c>
      <c r="N513" s="735">
        <v>431.28</v>
      </c>
    </row>
    <row r="514" spans="1:14" ht="14.45" customHeight="1" x14ac:dyDescent="0.2">
      <c r="A514" s="729" t="s">
        <v>570</v>
      </c>
      <c r="B514" s="730" t="s">
        <v>571</v>
      </c>
      <c r="C514" s="731" t="s">
        <v>592</v>
      </c>
      <c r="D514" s="732" t="s">
        <v>593</v>
      </c>
      <c r="E514" s="733">
        <v>50113001</v>
      </c>
      <c r="F514" s="732" t="s">
        <v>598</v>
      </c>
      <c r="G514" s="731" t="s">
        <v>611</v>
      </c>
      <c r="H514" s="731">
        <v>844554</v>
      </c>
      <c r="I514" s="731">
        <v>114065</v>
      </c>
      <c r="J514" s="731" t="s">
        <v>1289</v>
      </c>
      <c r="K514" s="731" t="s">
        <v>1290</v>
      </c>
      <c r="L514" s="734">
        <v>18.29</v>
      </c>
      <c r="M514" s="734">
        <v>1</v>
      </c>
      <c r="N514" s="735">
        <v>18.29</v>
      </c>
    </row>
    <row r="515" spans="1:14" ht="14.45" customHeight="1" x14ac:dyDescent="0.2">
      <c r="A515" s="729" t="s">
        <v>570</v>
      </c>
      <c r="B515" s="730" t="s">
        <v>571</v>
      </c>
      <c r="C515" s="731" t="s">
        <v>592</v>
      </c>
      <c r="D515" s="732" t="s">
        <v>593</v>
      </c>
      <c r="E515" s="733">
        <v>50113001</v>
      </c>
      <c r="F515" s="732" t="s">
        <v>598</v>
      </c>
      <c r="G515" s="731" t="s">
        <v>611</v>
      </c>
      <c r="H515" s="731">
        <v>115317</v>
      </c>
      <c r="I515" s="731">
        <v>15317</v>
      </c>
      <c r="J515" s="731" t="s">
        <v>885</v>
      </c>
      <c r="K515" s="731" t="s">
        <v>721</v>
      </c>
      <c r="L515" s="734">
        <v>52.590000000000018</v>
      </c>
      <c r="M515" s="734">
        <v>1</v>
      </c>
      <c r="N515" s="735">
        <v>52.590000000000018</v>
      </c>
    </row>
    <row r="516" spans="1:14" ht="14.45" customHeight="1" x14ac:dyDescent="0.2">
      <c r="A516" s="729" t="s">
        <v>570</v>
      </c>
      <c r="B516" s="730" t="s">
        <v>571</v>
      </c>
      <c r="C516" s="731" t="s">
        <v>592</v>
      </c>
      <c r="D516" s="732" t="s">
        <v>593</v>
      </c>
      <c r="E516" s="733">
        <v>50113001</v>
      </c>
      <c r="F516" s="732" t="s">
        <v>598</v>
      </c>
      <c r="G516" s="731" t="s">
        <v>599</v>
      </c>
      <c r="H516" s="731">
        <v>128222</v>
      </c>
      <c r="I516" s="731">
        <v>28222</v>
      </c>
      <c r="J516" s="731" t="s">
        <v>886</v>
      </c>
      <c r="K516" s="731" t="s">
        <v>887</v>
      </c>
      <c r="L516" s="734">
        <v>89.79000000000002</v>
      </c>
      <c r="M516" s="734">
        <v>1</v>
      </c>
      <c r="N516" s="735">
        <v>89.79000000000002</v>
      </c>
    </row>
    <row r="517" spans="1:14" ht="14.45" customHeight="1" x14ac:dyDescent="0.2">
      <c r="A517" s="729" t="s">
        <v>570</v>
      </c>
      <c r="B517" s="730" t="s">
        <v>571</v>
      </c>
      <c r="C517" s="731" t="s">
        <v>592</v>
      </c>
      <c r="D517" s="732" t="s">
        <v>593</v>
      </c>
      <c r="E517" s="733">
        <v>50113001</v>
      </c>
      <c r="F517" s="732" t="s">
        <v>598</v>
      </c>
      <c r="G517" s="731" t="s">
        <v>599</v>
      </c>
      <c r="H517" s="731">
        <v>128216</v>
      </c>
      <c r="I517" s="731">
        <v>28216</v>
      </c>
      <c r="J517" s="731" t="s">
        <v>888</v>
      </c>
      <c r="K517" s="731" t="s">
        <v>889</v>
      </c>
      <c r="L517" s="734">
        <v>41.17</v>
      </c>
      <c r="M517" s="734">
        <v>1</v>
      </c>
      <c r="N517" s="735">
        <v>41.17</v>
      </c>
    </row>
    <row r="518" spans="1:14" ht="14.45" customHeight="1" x14ac:dyDescent="0.2">
      <c r="A518" s="729" t="s">
        <v>570</v>
      </c>
      <c r="B518" s="730" t="s">
        <v>571</v>
      </c>
      <c r="C518" s="731" t="s">
        <v>592</v>
      </c>
      <c r="D518" s="732" t="s">
        <v>593</v>
      </c>
      <c r="E518" s="733">
        <v>50113001</v>
      </c>
      <c r="F518" s="732" t="s">
        <v>598</v>
      </c>
      <c r="G518" s="731" t="s">
        <v>599</v>
      </c>
      <c r="H518" s="731">
        <v>196635</v>
      </c>
      <c r="I518" s="731">
        <v>96635</v>
      </c>
      <c r="J518" s="731" t="s">
        <v>1291</v>
      </c>
      <c r="K518" s="731" t="s">
        <v>1292</v>
      </c>
      <c r="L518" s="734">
        <v>111.46</v>
      </c>
      <c r="M518" s="734">
        <v>3</v>
      </c>
      <c r="N518" s="735">
        <v>334.38</v>
      </c>
    </row>
    <row r="519" spans="1:14" ht="14.45" customHeight="1" x14ac:dyDescent="0.2">
      <c r="A519" s="729" t="s">
        <v>570</v>
      </c>
      <c r="B519" s="730" t="s">
        <v>571</v>
      </c>
      <c r="C519" s="731" t="s">
        <v>592</v>
      </c>
      <c r="D519" s="732" t="s">
        <v>593</v>
      </c>
      <c r="E519" s="733">
        <v>50113001</v>
      </c>
      <c r="F519" s="732" t="s">
        <v>598</v>
      </c>
      <c r="G519" s="731" t="s">
        <v>599</v>
      </c>
      <c r="H519" s="731">
        <v>117992</v>
      </c>
      <c r="I519" s="731">
        <v>17992</v>
      </c>
      <c r="J519" s="731" t="s">
        <v>890</v>
      </c>
      <c r="K519" s="731" t="s">
        <v>891</v>
      </c>
      <c r="L519" s="734">
        <v>81.760000000000005</v>
      </c>
      <c r="M519" s="734">
        <v>1</v>
      </c>
      <c r="N519" s="735">
        <v>81.760000000000005</v>
      </c>
    </row>
    <row r="520" spans="1:14" ht="14.45" customHeight="1" x14ac:dyDescent="0.2">
      <c r="A520" s="729" t="s">
        <v>570</v>
      </c>
      <c r="B520" s="730" t="s">
        <v>571</v>
      </c>
      <c r="C520" s="731" t="s">
        <v>592</v>
      </c>
      <c r="D520" s="732" t="s">
        <v>593</v>
      </c>
      <c r="E520" s="733">
        <v>50113001</v>
      </c>
      <c r="F520" s="732" t="s">
        <v>598</v>
      </c>
      <c r="G520" s="731" t="s">
        <v>599</v>
      </c>
      <c r="H520" s="731">
        <v>231541</v>
      </c>
      <c r="I520" s="731">
        <v>231541</v>
      </c>
      <c r="J520" s="731" t="s">
        <v>894</v>
      </c>
      <c r="K520" s="731" t="s">
        <v>895</v>
      </c>
      <c r="L520" s="734">
        <v>80.702499999999944</v>
      </c>
      <c r="M520" s="734">
        <v>8</v>
      </c>
      <c r="N520" s="735">
        <v>645.61999999999955</v>
      </c>
    </row>
    <row r="521" spans="1:14" ht="14.45" customHeight="1" x14ac:dyDescent="0.2">
      <c r="A521" s="729" t="s">
        <v>570</v>
      </c>
      <c r="B521" s="730" t="s">
        <v>571</v>
      </c>
      <c r="C521" s="731" t="s">
        <v>592</v>
      </c>
      <c r="D521" s="732" t="s">
        <v>593</v>
      </c>
      <c r="E521" s="733">
        <v>50113001</v>
      </c>
      <c r="F521" s="732" t="s">
        <v>598</v>
      </c>
      <c r="G521" s="731" t="s">
        <v>599</v>
      </c>
      <c r="H521" s="731">
        <v>237329</v>
      </c>
      <c r="I521" s="731">
        <v>237329</v>
      </c>
      <c r="J521" s="731" t="s">
        <v>896</v>
      </c>
      <c r="K521" s="731" t="s">
        <v>897</v>
      </c>
      <c r="L521" s="734">
        <v>106.28103448275866</v>
      </c>
      <c r="M521" s="734">
        <v>87</v>
      </c>
      <c r="N521" s="735">
        <v>9246.4500000000025</v>
      </c>
    </row>
    <row r="522" spans="1:14" ht="14.45" customHeight="1" x14ac:dyDescent="0.2">
      <c r="A522" s="729" t="s">
        <v>570</v>
      </c>
      <c r="B522" s="730" t="s">
        <v>571</v>
      </c>
      <c r="C522" s="731" t="s">
        <v>592</v>
      </c>
      <c r="D522" s="732" t="s">
        <v>593</v>
      </c>
      <c r="E522" s="733">
        <v>50113001</v>
      </c>
      <c r="F522" s="732" t="s">
        <v>598</v>
      </c>
      <c r="G522" s="731" t="s">
        <v>599</v>
      </c>
      <c r="H522" s="731">
        <v>234736</v>
      </c>
      <c r="I522" s="731">
        <v>234736</v>
      </c>
      <c r="J522" s="731" t="s">
        <v>1293</v>
      </c>
      <c r="K522" s="731" t="s">
        <v>1294</v>
      </c>
      <c r="L522" s="734">
        <v>120.54</v>
      </c>
      <c r="M522" s="734">
        <v>5</v>
      </c>
      <c r="N522" s="735">
        <v>602.70000000000005</v>
      </c>
    </row>
    <row r="523" spans="1:14" ht="14.45" customHeight="1" x14ac:dyDescent="0.2">
      <c r="A523" s="729" t="s">
        <v>570</v>
      </c>
      <c r="B523" s="730" t="s">
        <v>571</v>
      </c>
      <c r="C523" s="731" t="s">
        <v>592</v>
      </c>
      <c r="D523" s="732" t="s">
        <v>593</v>
      </c>
      <c r="E523" s="733">
        <v>50113001</v>
      </c>
      <c r="F523" s="732" t="s">
        <v>598</v>
      </c>
      <c r="G523" s="731" t="s">
        <v>599</v>
      </c>
      <c r="H523" s="731">
        <v>225169</v>
      </c>
      <c r="I523" s="731">
        <v>225169</v>
      </c>
      <c r="J523" s="731" t="s">
        <v>902</v>
      </c>
      <c r="K523" s="731" t="s">
        <v>1295</v>
      </c>
      <c r="L523" s="734">
        <v>44.45</v>
      </c>
      <c r="M523" s="734">
        <v>2</v>
      </c>
      <c r="N523" s="735">
        <v>88.9</v>
      </c>
    </row>
    <row r="524" spans="1:14" ht="14.45" customHeight="1" x14ac:dyDescent="0.2">
      <c r="A524" s="729" t="s">
        <v>570</v>
      </c>
      <c r="B524" s="730" t="s">
        <v>571</v>
      </c>
      <c r="C524" s="731" t="s">
        <v>592</v>
      </c>
      <c r="D524" s="732" t="s">
        <v>593</v>
      </c>
      <c r="E524" s="733">
        <v>50113001</v>
      </c>
      <c r="F524" s="732" t="s">
        <v>598</v>
      </c>
      <c r="G524" s="731" t="s">
        <v>599</v>
      </c>
      <c r="H524" s="731">
        <v>225168</v>
      </c>
      <c r="I524" s="731">
        <v>225168</v>
      </c>
      <c r="J524" s="731" t="s">
        <v>902</v>
      </c>
      <c r="K524" s="731" t="s">
        <v>903</v>
      </c>
      <c r="L524" s="734">
        <v>63.54</v>
      </c>
      <c r="M524" s="734">
        <v>6</v>
      </c>
      <c r="N524" s="735">
        <v>381.24</v>
      </c>
    </row>
    <row r="525" spans="1:14" ht="14.45" customHeight="1" x14ac:dyDescent="0.2">
      <c r="A525" s="729" t="s">
        <v>570</v>
      </c>
      <c r="B525" s="730" t="s">
        <v>571</v>
      </c>
      <c r="C525" s="731" t="s">
        <v>592</v>
      </c>
      <c r="D525" s="732" t="s">
        <v>593</v>
      </c>
      <c r="E525" s="733">
        <v>50113001</v>
      </c>
      <c r="F525" s="732" t="s">
        <v>598</v>
      </c>
      <c r="G525" s="731" t="s">
        <v>599</v>
      </c>
      <c r="H525" s="731">
        <v>102684</v>
      </c>
      <c r="I525" s="731">
        <v>2684</v>
      </c>
      <c r="J525" s="731" t="s">
        <v>906</v>
      </c>
      <c r="K525" s="731" t="s">
        <v>907</v>
      </c>
      <c r="L525" s="734">
        <v>111.39681818181818</v>
      </c>
      <c r="M525" s="734">
        <v>22</v>
      </c>
      <c r="N525" s="735">
        <v>2450.73</v>
      </c>
    </row>
    <row r="526" spans="1:14" ht="14.45" customHeight="1" x14ac:dyDescent="0.2">
      <c r="A526" s="729" t="s">
        <v>570</v>
      </c>
      <c r="B526" s="730" t="s">
        <v>571</v>
      </c>
      <c r="C526" s="731" t="s">
        <v>592</v>
      </c>
      <c r="D526" s="732" t="s">
        <v>593</v>
      </c>
      <c r="E526" s="733">
        <v>50113001</v>
      </c>
      <c r="F526" s="732" t="s">
        <v>598</v>
      </c>
      <c r="G526" s="731" t="s">
        <v>599</v>
      </c>
      <c r="H526" s="731">
        <v>142476</v>
      </c>
      <c r="I526" s="731">
        <v>42476</v>
      </c>
      <c r="J526" s="731" t="s">
        <v>1296</v>
      </c>
      <c r="K526" s="731" t="s">
        <v>1297</v>
      </c>
      <c r="L526" s="734">
        <v>257.17</v>
      </c>
      <c r="M526" s="734">
        <v>1</v>
      </c>
      <c r="N526" s="735">
        <v>257.17</v>
      </c>
    </row>
    <row r="527" spans="1:14" ht="14.45" customHeight="1" x14ac:dyDescent="0.2">
      <c r="A527" s="729" t="s">
        <v>570</v>
      </c>
      <c r="B527" s="730" t="s">
        <v>571</v>
      </c>
      <c r="C527" s="731" t="s">
        <v>592</v>
      </c>
      <c r="D527" s="732" t="s">
        <v>593</v>
      </c>
      <c r="E527" s="733">
        <v>50113001</v>
      </c>
      <c r="F527" s="732" t="s">
        <v>598</v>
      </c>
      <c r="G527" s="731" t="s">
        <v>599</v>
      </c>
      <c r="H527" s="731">
        <v>142475</v>
      </c>
      <c r="I527" s="731">
        <v>42475</v>
      </c>
      <c r="J527" s="731" t="s">
        <v>1296</v>
      </c>
      <c r="K527" s="731" t="s">
        <v>1298</v>
      </c>
      <c r="L527" s="734">
        <v>159.84</v>
      </c>
      <c r="M527" s="734">
        <v>1</v>
      </c>
      <c r="N527" s="735">
        <v>159.84</v>
      </c>
    </row>
    <row r="528" spans="1:14" ht="14.45" customHeight="1" x14ac:dyDescent="0.2">
      <c r="A528" s="729" t="s">
        <v>570</v>
      </c>
      <c r="B528" s="730" t="s">
        <v>571</v>
      </c>
      <c r="C528" s="731" t="s">
        <v>592</v>
      </c>
      <c r="D528" s="732" t="s">
        <v>593</v>
      </c>
      <c r="E528" s="733">
        <v>50113001</v>
      </c>
      <c r="F528" s="732" t="s">
        <v>598</v>
      </c>
      <c r="G528" s="731" t="s">
        <v>599</v>
      </c>
      <c r="H528" s="731">
        <v>111485</v>
      </c>
      <c r="I528" s="731">
        <v>11485</v>
      </c>
      <c r="J528" s="731" t="s">
        <v>1299</v>
      </c>
      <c r="K528" s="731" t="s">
        <v>1152</v>
      </c>
      <c r="L528" s="734">
        <v>123.98999999999998</v>
      </c>
      <c r="M528" s="734">
        <v>2</v>
      </c>
      <c r="N528" s="735">
        <v>247.97999999999996</v>
      </c>
    </row>
    <row r="529" spans="1:14" ht="14.45" customHeight="1" x14ac:dyDescent="0.2">
      <c r="A529" s="729" t="s">
        <v>570</v>
      </c>
      <c r="B529" s="730" t="s">
        <v>571</v>
      </c>
      <c r="C529" s="731" t="s">
        <v>592</v>
      </c>
      <c r="D529" s="732" t="s">
        <v>593</v>
      </c>
      <c r="E529" s="733">
        <v>50113001</v>
      </c>
      <c r="F529" s="732" t="s">
        <v>598</v>
      </c>
      <c r="G529" s="731" t="s">
        <v>599</v>
      </c>
      <c r="H529" s="731">
        <v>113814</v>
      </c>
      <c r="I529" s="731">
        <v>13814</v>
      </c>
      <c r="J529" s="731" t="s">
        <v>1299</v>
      </c>
      <c r="K529" s="731" t="s">
        <v>1300</v>
      </c>
      <c r="L529" s="734">
        <v>160.49999999999997</v>
      </c>
      <c r="M529" s="734">
        <v>1</v>
      </c>
      <c r="N529" s="735">
        <v>160.49999999999997</v>
      </c>
    </row>
    <row r="530" spans="1:14" ht="14.45" customHeight="1" x14ac:dyDescent="0.2">
      <c r="A530" s="729" t="s">
        <v>570</v>
      </c>
      <c r="B530" s="730" t="s">
        <v>571</v>
      </c>
      <c r="C530" s="731" t="s">
        <v>592</v>
      </c>
      <c r="D530" s="732" t="s">
        <v>593</v>
      </c>
      <c r="E530" s="733">
        <v>50113001</v>
      </c>
      <c r="F530" s="732" t="s">
        <v>598</v>
      </c>
      <c r="G530" s="731" t="s">
        <v>599</v>
      </c>
      <c r="H530" s="731">
        <v>223159</v>
      </c>
      <c r="I530" s="731">
        <v>223159</v>
      </c>
      <c r="J530" s="731" t="s">
        <v>917</v>
      </c>
      <c r="K530" s="731" t="s">
        <v>918</v>
      </c>
      <c r="L530" s="734">
        <v>74.28000000000003</v>
      </c>
      <c r="M530" s="734">
        <v>2</v>
      </c>
      <c r="N530" s="735">
        <v>148.56000000000006</v>
      </c>
    </row>
    <row r="531" spans="1:14" ht="14.45" customHeight="1" x14ac:dyDescent="0.2">
      <c r="A531" s="729" t="s">
        <v>570</v>
      </c>
      <c r="B531" s="730" t="s">
        <v>571</v>
      </c>
      <c r="C531" s="731" t="s">
        <v>592</v>
      </c>
      <c r="D531" s="732" t="s">
        <v>593</v>
      </c>
      <c r="E531" s="733">
        <v>50113001</v>
      </c>
      <c r="F531" s="732" t="s">
        <v>598</v>
      </c>
      <c r="G531" s="731" t="s">
        <v>599</v>
      </c>
      <c r="H531" s="731">
        <v>846921</v>
      </c>
      <c r="I531" s="731">
        <v>123265</v>
      </c>
      <c r="J531" s="731" t="s">
        <v>1301</v>
      </c>
      <c r="K531" s="731" t="s">
        <v>1302</v>
      </c>
      <c r="L531" s="734">
        <v>825.71999999999991</v>
      </c>
      <c r="M531" s="734">
        <v>3</v>
      </c>
      <c r="N531" s="735">
        <v>2477.16</v>
      </c>
    </row>
    <row r="532" spans="1:14" ht="14.45" customHeight="1" x14ac:dyDescent="0.2">
      <c r="A532" s="729" t="s">
        <v>570</v>
      </c>
      <c r="B532" s="730" t="s">
        <v>571</v>
      </c>
      <c r="C532" s="731" t="s">
        <v>592</v>
      </c>
      <c r="D532" s="732" t="s">
        <v>593</v>
      </c>
      <c r="E532" s="733">
        <v>50113001</v>
      </c>
      <c r="F532" s="732" t="s">
        <v>598</v>
      </c>
      <c r="G532" s="731" t="s">
        <v>611</v>
      </c>
      <c r="H532" s="731">
        <v>850405</v>
      </c>
      <c r="I532" s="731">
        <v>100973</v>
      </c>
      <c r="J532" s="731" t="s">
        <v>1303</v>
      </c>
      <c r="K532" s="731" t="s">
        <v>1304</v>
      </c>
      <c r="L532" s="734">
        <v>1073.42</v>
      </c>
      <c r="M532" s="734">
        <v>1</v>
      </c>
      <c r="N532" s="735">
        <v>1073.42</v>
      </c>
    </row>
    <row r="533" spans="1:14" ht="14.45" customHeight="1" x14ac:dyDescent="0.2">
      <c r="A533" s="729" t="s">
        <v>570</v>
      </c>
      <c r="B533" s="730" t="s">
        <v>571</v>
      </c>
      <c r="C533" s="731" t="s">
        <v>592</v>
      </c>
      <c r="D533" s="732" t="s">
        <v>593</v>
      </c>
      <c r="E533" s="733">
        <v>50113001</v>
      </c>
      <c r="F533" s="732" t="s">
        <v>598</v>
      </c>
      <c r="G533" s="731" t="s">
        <v>599</v>
      </c>
      <c r="H533" s="731">
        <v>100513</v>
      </c>
      <c r="I533" s="731">
        <v>513</v>
      </c>
      <c r="J533" s="731" t="s">
        <v>1305</v>
      </c>
      <c r="K533" s="731" t="s">
        <v>897</v>
      </c>
      <c r="L533" s="734">
        <v>56.730000000000025</v>
      </c>
      <c r="M533" s="734">
        <v>3</v>
      </c>
      <c r="N533" s="735">
        <v>170.19000000000008</v>
      </c>
    </row>
    <row r="534" spans="1:14" ht="14.45" customHeight="1" x14ac:dyDescent="0.2">
      <c r="A534" s="729" t="s">
        <v>570</v>
      </c>
      <c r="B534" s="730" t="s">
        <v>571</v>
      </c>
      <c r="C534" s="731" t="s">
        <v>592</v>
      </c>
      <c r="D534" s="732" t="s">
        <v>593</v>
      </c>
      <c r="E534" s="733">
        <v>50113001</v>
      </c>
      <c r="F534" s="732" t="s">
        <v>598</v>
      </c>
      <c r="G534" s="731" t="s">
        <v>599</v>
      </c>
      <c r="H534" s="731">
        <v>230353</v>
      </c>
      <c r="I534" s="731">
        <v>230353</v>
      </c>
      <c r="J534" s="731" t="s">
        <v>925</v>
      </c>
      <c r="K534" s="731" t="s">
        <v>927</v>
      </c>
      <c r="L534" s="734">
        <v>1687.97975</v>
      </c>
      <c r="M534" s="734">
        <v>40</v>
      </c>
      <c r="N534" s="735">
        <v>67519.19</v>
      </c>
    </row>
    <row r="535" spans="1:14" ht="14.45" customHeight="1" x14ac:dyDescent="0.2">
      <c r="A535" s="729" t="s">
        <v>570</v>
      </c>
      <c r="B535" s="730" t="s">
        <v>571</v>
      </c>
      <c r="C535" s="731" t="s">
        <v>592</v>
      </c>
      <c r="D535" s="732" t="s">
        <v>593</v>
      </c>
      <c r="E535" s="733">
        <v>50113001</v>
      </c>
      <c r="F535" s="732" t="s">
        <v>598</v>
      </c>
      <c r="G535" s="731" t="s">
        <v>611</v>
      </c>
      <c r="H535" s="731">
        <v>191788</v>
      </c>
      <c r="I535" s="731">
        <v>91788</v>
      </c>
      <c r="J535" s="731" t="s">
        <v>928</v>
      </c>
      <c r="K535" s="731" t="s">
        <v>714</v>
      </c>
      <c r="L535" s="734">
        <v>9.1169230769230758</v>
      </c>
      <c r="M535" s="734">
        <v>13</v>
      </c>
      <c r="N535" s="735">
        <v>118.51999999999998</v>
      </c>
    </row>
    <row r="536" spans="1:14" ht="14.45" customHeight="1" x14ac:dyDescent="0.2">
      <c r="A536" s="729" t="s">
        <v>570</v>
      </c>
      <c r="B536" s="730" t="s">
        <v>571</v>
      </c>
      <c r="C536" s="731" t="s">
        <v>592</v>
      </c>
      <c r="D536" s="732" t="s">
        <v>593</v>
      </c>
      <c r="E536" s="733">
        <v>50113001</v>
      </c>
      <c r="F536" s="732" t="s">
        <v>598</v>
      </c>
      <c r="G536" s="731" t="s">
        <v>611</v>
      </c>
      <c r="H536" s="731">
        <v>106618</v>
      </c>
      <c r="I536" s="731">
        <v>6618</v>
      </c>
      <c r="J536" s="731" t="s">
        <v>929</v>
      </c>
      <c r="K536" s="731" t="s">
        <v>930</v>
      </c>
      <c r="L536" s="734">
        <v>19.589999999999996</v>
      </c>
      <c r="M536" s="734">
        <v>4</v>
      </c>
      <c r="N536" s="735">
        <v>78.359999999999985</v>
      </c>
    </row>
    <row r="537" spans="1:14" ht="14.45" customHeight="1" x14ac:dyDescent="0.2">
      <c r="A537" s="729" t="s">
        <v>570</v>
      </c>
      <c r="B537" s="730" t="s">
        <v>571</v>
      </c>
      <c r="C537" s="731" t="s">
        <v>592</v>
      </c>
      <c r="D537" s="732" t="s">
        <v>593</v>
      </c>
      <c r="E537" s="733">
        <v>50113001</v>
      </c>
      <c r="F537" s="732" t="s">
        <v>598</v>
      </c>
      <c r="G537" s="731" t="s">
        <v>599</v>
      </c>
      <c r="H537" s="731">
        <v>117187</v>
      </c>
      <c r="I537" s="731">
        <v>17187</v>
      </c>
      <c r="J537" s="731" t="s">
        <v>935</v>
      </c>
      <c r="K537" s="731" t="s">
        <v>936</v>
      </c>
      <c r="L537" s="734">
        <v>88.97</v>
      </c>
      <c r="M537" s="734">
        <v>7</v>
      </c>
      <c r="N537" s="735">
        <v>622.79</v>
      </c>
    </row>
    <row r="538" spans="1:14" ht="14.45" customHeight="1" x14ac:dyDescent="0.2">
      <c r="A538" s="729" t="s">
        <v>570</v>
      </c>
      <c r="B538" s="730" t="s">
        <v>571</v>
      </c>
      <c r="C538" s="731" t="s">
        <v>592</v>
      </c>
      <c r="D538" s="732" t="s">
        <v>593</v>
      </c>
      <c r="E538" s="733">
        <v>50113001</v>
      </c>
      <c r="F538" s="732" t="s">
        <v>598</v>
      </c>
      <c r="G538" s="731" t="s">
        <v>611</v>
      </c>
      <c r="H538" s="731">
        <v>100536</v>
      </c>
      <c r="I538" s="731">
        <v>536</v>
      </c>
      <c r="J538" s="731" t="s">
        <v>937</v>
      </c>
      <c r="K538" s="731" t="s">
        <v>605</v>
      </c>
      <c r="L538" s="734">
        <v>49.32</v>
      </c>
      <c r="M538" s="734">
        <v>90</v>
      </c>
      <c r="N538" s="735">
        <v>4438.8</v>
      </c>
    </row>
    <row r="539" spans="1:14" ht="14.45" customHeight="1" x14ac:dyDescent="0.2">
      <c r="A539" s="729" t="s">
        <v>570</v>
      </c>
      <c r="B539" s="730" t="s">
        <v>571</v>
      </c>
      <c r="C539" s="731" t="s">
        <v>592</v>
      </c>
      <c r="D539" s="732" t="s">
        <v>593</v>
      </c>
      <c r="E539" s="733">
        <v>50113001</v>
      </c>
      <c r="F539" s="732" t="s">
        <v>598</v>
      </c>
      <c r="G539" s="731" t="s">
        <v>611</v>
      </c>
      <c r="H539" s="731">
        <v>155824</v>
      </c>
      <c r="I539" s="731">
        <v>55824</v>
      </c>
      <c r="J539" s="731" t="s">
        <v>938</v>
      </c>
      <c r="K539" s="731" t="s">
        <v>940</v>
      </c>
      <c r="L539" s="734">
        <v>42.637142857142855</v>
      </c>
      <c r="M539" s="734">
        <v>70</v>
      </c>
      <c r="N539" s="735">
        <v>2984.6</v>
      </c>
    </row>
    <row r="540" spans="1:14" ht="14.45" customHeight="1" x14ac:dyDescent="0.2">
      <c r="A540" s="729" t="s">
        <v>570</v>
      </c>
      <c r="B540" s="730" t="s">
        <v>571</v>
      </c>
      <c r="C540" s="731" t="s">
        <v>592</v>
      </c>
      <c r="D540" s="732" t="s">
        <v>593</v>
      </c>
      <c r="E540" s="733">
        <v>50113001</v>
      </c>
      <c r="F540" s="732" t="s">
        <v>598</v>
      </c>
      <c r="G540" s="731" t="s">
        <v>611</v>
      </c>
      <c r="H540" s="731">
        <v>107981</v>
      </c>
      <c r="I540" s="731">
        <v>7981</v>
      </c>
      <c r="J540" s="731" t="s">
        <v>938</v>
      </c>
      <c r="K540" s="731" t="s">
        <v>941</v>
      </c>
      <c r="L540" s="734">
        <v>41.27</v>
      </c>
      <c r="M540" s="734">
        <v>5</v>
      </c>
      <c r="N540" s="735">
        <v>206.35000000000002</v>
      </c>
    </row>
    <row r="541" spans="1:14" ht="14.45" customHeight="1" x14ac:dyDescent="0.2">
      <c r="A541" s="729" t="s">
        <v>570</v>
      </c>
      <c r="B541" s="730" t="s">
        <v>571</v>
      </c>
      <c r="C541" s="731" t="s">
        <v>592</v>
      </c>
      <c r="D541" s="732" t="s">
        <v>593</v>
      </c>
      <c r="E541" s="733">
        <v>50113001</v>
      </c>
      <c r="F541" s="732" t="s">
        <v>598</v>
      </c>
      <c r="G541" s="731" t="s">
        <v>611</v>
      </c>
      <c r="H541" s="731">
        <v>155823</v>
      </c>
      <c r="I541" s="731">
        <v>55823</v>
      </c>
      <c r="J541" s="731" t="s">
        <v>938</v>
      </c>
      <c r="K541" s="731" t="s">
        <v>939</v>
      </c>
      <c r="L541" s="734">
        <v>33.011000000000003</v>
      </c>
      <c r="M541" s="734">
        <v>18</v>
      </c>
      <c r="N541" s="735">
        <v>594.19800000000009</v>
      </c>
    </row>
    <row r="542" spans="1:14" ht="14.45" customHeight="1" x14ac:dyDescent="0.2">
      <c r="A542" s="729" t="s">
        <v>570</v>
      </c>
      <c r="B542" s="730" t="s">
        <v>571</v>
      </c>
      <c r="C542" s="731" t="s">
        <v>592</v>
      </c>
      <c r="D542" s="732" t="s">
        <v>593</v>
      </c>
      <c r="E542" s="733">
        <v>50113001</v>
      </c>
      <c r="F542" s="732" t="s">
        <v>598</v>
      </c>
      <c r="G542" s="731" t="s">
        <v>611</v>
      </c>
      <c r="H542" s="731">
        <v>126786</v>
      </c>
      <c r="I542" s="731">
        <v>26786</v>
      </c>
      <c r="J542" s="731" t="s">
        <v>942</v>
      </c>
      <c r="K542" s="731" t="s">
        <v>943</v>
      </c>
      <c r="L542" s="734">
        <v>407.53999999999996</v>
      </c>
      <c r="M542" s="734">
        <v>12</v>
      </c>
      <c r="N542" s="735">
        <v>4890.4799999999996</v>
      </c>
    </row>
    <row r="543" spans="1:14" ht="14.45" customHeight="1" x14ac:dyDescent="0.2">
      <c r="A543" s="729" t="s">
        <v>570</v>
      </c>
      <c r="B543" s="730" t="s">
        <v>571</v>
      </c>
      <c r="C543" s="731" t="s">
        <v>592</v>
      </c>
      <c r="D543" s="732" t="s">
        <v>593</v>
      </c>
      <c r="E543" s="733">
        <v>50113001</v>
      </c>
      <c r="F543" s="732" t="s">
        <v>598</v>
      </c>
      <c r="G543" s="731" t="s">
        <v>599</v>
      </c>
      <c r="H543" s="731">
        <v>217133</v>
      </c>
      <c r="I543" s="731">
        <v>217133</v>
      </c>
      <c r="J543" s="731" t="s">
        <v>1306</v>
      </c>
      <c r="K543" s="731" t="s">
        <v>1245</v>
      </c>
      <c r="L543" s="734">
        <v>156.96</v>
      </c>
      <c r="M543" s="734">
        <v>2</v>
      </c>
      <c r="N543" s="735">
        <v>313.92</v>
      </c>
    </row>
    <row r="544" spans="1:14" ht="14.45" customHeight="1" x14ac:dyDescent="0.2">
      <c r="A544" s="729" t="s">
        <v>570</v>
      </c>
      <c r="B544" s="730" t="s">
        <v>571</v>
      </c>
      <c r="C544" s="731" t="s">
        <v>592</v>
      </c>
      <c r="D544" s="732" t="s">
        <v>593</v>
      </c>
      <c r="E544" s="733">
        <v>50113001</v>
      </c>
      <c r="F544" s="732" t="s">
        <v>598</v>
      </c>
      <c r="G544" s="731" t="s">
        <v>599</v>
      </c>
      <c r="H544" s="731">
        <v>217134</v>
      </c>
      <c r="I544" s="731">
        <v>217134</v>
      </c>
      <c r="J544" s="731" t="s">
        <v>1307</v>
      </c>
      <c r="K544" s="731" t="s">
        <v>1245</v>
      </c>
      <c r="L544" s="734">
        <v>156.96166666666667</v>
      </c>
      <c r="M544" s="734">
        <v>4</v>
      </c>
      <c r="N544" s="735">
        <v>627.84666666666669</v>
      </c>
    </row>
    <row r="545" spans="1:14" ht="14.45" customHeight="1" x14ac:dyDescent="0.2">
      <c r="A545" s="729" t="s">
        <v>570</v>
      </c>
      <c r="B545" s="730" t="s">
        <v>571</v>
      </c>
      <c r="C545" s="731" t="s">
        <v>592</v>
      </c>
      <c r="D545" s="732" t="s">
        <v>593</v>
      </c>
      <c r="E545" s="733">
        <v>50113001</v>
      </c>
      <c r="F545" s="732" t="s">
        <v>598</v>
      </c>
      <c r="G545" s="731" t="s">
        <v>599</v>
      </c>
      <c r="H545" s="731">
        <v>217135</v>
      </c>
      <c r="I545" s="731">
        <v>217135</v>
      </c>
      <c r="J545" s="731" t="s">
        <v>1308</v>
      </c>
      <c r="K545" s="731" t="s">
        <v>1245</v>
      </c>
      <c r="L545" s="734">
        <v>172.19</v>
      </c>
      <c r="M545" s="734">
        <v>2</v>
      </c>
      <c r="N545" s="735">
        <v>344.38</v>
      </c>
    </row>
    <row r="546" spans="1:14" ht="14.45" customHeight="1" x14ac:dyDescent="0.2">
      <c r="A546" s="729" t="s">
        <v>570</v>
      </c>
      <c r="B546" s="730" t="s">
        <v>571</v>
      </c>
      <c r="C546" s="731" t="s">
        <v>592</v>
      </c>
      <c r="D546" s="732" t="s">
        <v>593</v>
      </c>
      <c r="E546" s="733">
        <v>50113001</v>
      </c>
      <c r="F546" s="732" t="s">
        <v>598</v>
      </c>
      <c r="G546" s="731" t="s">
        <v>599</v>
      </c>
      <c r="H546" s="731">
        <v>162579</v>
      </c>
      <c r="I546" s="731">
        <v>162579</v>
      </c>
      <c r="J546" s="731" t="s">
        <v>947</v>
      </c>
      <c r="K546" s="731" t="s">
        <v>948</v>
      </c>
      <c r="L546" s="734">
        <v>44.888888888888886</v>
      </c>
      <c r="M546" s="734">
        <v>9</v>
      </c>
      <c r="N546" s="735">
        <v>404</v>
      </c>
    </row>
    <row r="547" spans="1:14" ht="14.45" customHeight="1" x14ac:dyDescent="0.2">
      <c r="A547" s="729" t="s">
        <v>570</v>
      </c>
      <c r="B547" s="730" t="s">
        <v>571</v>
      </c>
      <c r="C547" s="731" t="s">
        <v>592</v>
      </c>
      <c r="D547" s="732" t="s">
        <v>593</v>
      </c>
      <c r="E547" s="733">
        <v>50113001</v>
      </c>
      <c r="F547" s="732" t="s">
        <v>598</v>
      </c>
      <c r="G547" s="731" t="s">
        <v>599</v>
      </c>
      <c r="H547" s="731">
        <v>207820</v>
      </c>
      <c r="I547" s="731">
        <v>207820</v>
      </c>
      <c r="J547" s="731" t="s">
        <v>955</v>
      </c>
      <c r="K547" s="731" t="s">
        <v>956</v>
      </c>
      <c r="L547" s="734">
        <v>32.455714285714286</v>
      </c>
      <c r="M547" s="734">
        <v>14</v>
      </c>
      <c r="N547" s="735">
        <v>454.38</v>
      </c>
    </row>
    <row r="548" spans="1:14" ht="14.45" customHeight="1" x14ac:dyDescent="0.2">
      <c r="A548" s="729" t="s">
        <v>570</v>
      </c>
      <c r="B548" s="730" t="s">
        <v>571</v>
      </c>
      <c r="C548" s="731" t="s">
        <v>592</v>
      </c>
      <c r="D548" s="732" t="s">
        <v>593</v>
      </c>
      <c r="E548" s="733">
        <v>50113001</v>
      </c>
      <c r="F548" s="732" t="s">
        <v>598</v>
      </c>
      <c r="G548" s="731" t="s">
        <v>599</v>
      </c>
      <c r="H548" s="731">
        <v>207819</v>
      </c>
      <c r="I548" s="731">
        <v>207819</v>
      </c>
      <c r="J548" s="731" t="s">
        <v>957</v>
      </c>
      <c r="K548" s="731" t="s">
        <v>958</v>
      </c>
      <c r="L548" s="734">
        <v>22.3</v>
      </c>
      <c r="M548" s="734">
        <v>4</v>
      </c>
      <c r="N548" s="735">
        <v>89.2</v>
      </c>
    </row>
    <row r="549" spans="1:14" ht="14.45" customHeight="1" x14ac:dyDescent="0.2">
      <c r="A549" s="729" t="s">
        <v>570</v>
      </c>
      <c r="B549" s="730" t="s">
        <v>571</v>
      </c>
      <c r="C549" s="731" t="s">
        <v>592</v>
      </c>
      <c r="D549" s="732" t="s">
        <v>593</v>
      </c>
      <c r="E549" s="733">
        <v>50113001</v>
      </c>
      <c r="F549" s="732" t="s">
        <v>598</v>
      </c>
      <c r="G549" s="731" t="s">
        <v>599</v>
      </c>
      <c r="H549" s="731">
        <v>232603</v>
      </c>
      <c r="I549" s="731">
        <v>232603</v>
      </c>
      <c r="J549" s="731" t="s">
        <v>959</v>
      </c>
      <c r="K549" s="731" t="s">
        <v>960</v>
      </c>
      <c r="L549" s="734">
        <v>117.90431578947369</v>
      </c>
      <c r="M549" s="734">
        <v>95</v>
      </c>
      <c r="N549" s="735">
        <v>11200.91</v>
      </c>
    </row>
    <row r="550" spans="1:14" ht="14.45" customHeight="1" x14ac:dyDescent="0.2">
      <c r="A550" s="729" t="s">
        <v>570</v>
      </c>
      <c r="B550" s="730" t="s">
        <v>571</v>
      </c>
      <c r="C550" s="731" t="s">
        <v>592</v>
      </c>
      <c r="D550" s="732" t="s">
        <v>593</v>
      </c>
      <c r="E550" s="733">
        <v>50113001</v>
      </c>
      <c r="F550" s="732" t="s">
        <v>598</v>
      </c>
      <c r="G550" s="731" t="s">
        <v>599</v>
      </c>
      <c r="H550" s="731">
        <v>218375</v>
      </c>
      <c r="I550" s="731">
        <v>218375</v>
      </c>
      <c r="J550" s="731" t="s">
        <v>961</v>
      </c>
      <c r="K550" s="731" t="s">
        <v>962</v>
      </c>
      <c r="L550" s="734">
        <v>350.78205882352944</v>
      </c>
      <c r="M550" s="734">
        <v>34</v>
      </c>
      <c r="N550" s="735">
        <v>11926.59</v>
      </c>
    </row>
    <row r="551" spans="1:14" ht="14.45" customHeight="1" x14ac:dyDescent="0.2">
      <c r="A551" s="729" t="s">
        <v>570</v>
      </c>
      <c r="B551" s="730" t="s">
        <v>571</v>
      </c>
      <c r="C551" s="731" t="s">
        <v>592</v>
      </c>
      <c r="D551" s="732" t="s">
        <v>593</v>
      </c>
      <c r="E551" s="733">
        <v>50113001</v>
      </c>
      <c r="F551" s="732" t="s">
        <v>598</v>
      </c>
      <c r="G551" s="731" t="s">
        <v>599</v>
      </c>
      <c r="H551" s="731">
        <v>111671</v>
      </c>
      <c r="I551" s="731">
        <v>11671</v>
      </c>
      <c r="J551" s="731" t="s">
        <v>967</v>
      </c>
      <c r="K551" s="731" t="s">
        <v>968</v>
      </c>
      <c r="L551" s="734">
        <v>209</v>
      </c>
      <c r="M551" s="734">
        <v>24</v>
      </c>
      <c r="N551" s="735">
        <v>5016</v>
      </c>
    </row>
    <row r="552" spans="1:14" ht="14.45" customHeight="1" x14ac:dyDescent="0.2">
      <c r="A552" s="729" t="s">
        <v>570</v>
      </c>
      <c r="B552" s="730" t="s">
        <v>571</v>
      </c>
      <c r="C552" s="731" t="s">
        <v>592</v>
      </c>
      <c r="D552" s="732" t="s">
        <v>593</v>
      </c>
      <c r="E552" s="733">
        <v>50113001</v>
      </c>
      <c r="F552" s="732" t="s">
        <v>598</v>
      </c>
      <c r="G552" s="731" t="s">
        <v>599</v>
      </c>
      <c r="H552" s="731">
        <v>102963</v>
      </c>
      <c r="I552" s="731">
        <v>2963</v>
      </c>
      <c r="J552" s="731" t="s">
        <v>969</v>
      </c>
      <c r="K552" s="731" t="s">
        <v>970</v>
      </c>
      <c r="L552" s="734">
        <v>121.82999999999998</v>
      </c>
      <c r="M552" s="734">
        <v>6</v>
      </c>
      <c r="N552" s="735">
        <v>730.9799999999999</v>
      </c>
    </row>
    <row r="553" spans="1:14" ht="14.45" customHeight="1" x14ac:dyDescent="0.2">
      <c r="A553" s="729" t="s">
        <v>570</v>
      </c>
      <c r="B553" s="730" t="s">
        <v>571</v>
      </c>
      <c r="C553" s="731" t="s">
        <v>592</v>
      </c>
      <c r="D553" s="732" t="s">
        <v>593</v>
      </c>
      <c r="E553" s="733">
        <v>50113001</v>
      </c>
      <c r="F553" s="732" t="s">
        <v>598</v>
      </c>
      <c r="G553" s="731" t="s">
        <v>599</v>
      </c>
      <c r="H553" s="731">
        <v>100269</v>
      </c>
      <c r="I553" s="731">
        <v>269</v>
      </c>
      <c r="J553" s="731" t="s">
        <v>971</v>
      </c>
      <c r="K553" s="731" t="s">
        <v>972</v>
      </c>
      <c r="L553" s="734">
        <v>50.9</v>
      </c>
      <c r="M553" s="734">
        <v>1</v>
      </c>
      <c r="N553" s="735">
        <v>50.9</v>
      </c>
    </row>
    <row r="554" spans="1:14" ht="14.45" customHeight="1" x14ac:dyDescent="0.2">
      <c r="A554" s="729" t="s">
        <v>570</v>
      </c>
      <c r="B554" s="730" t="s">
        <v>571</v>
      </c>
      <c r="C554" s="731" t="s">
        <v>592</v>
      </c>
      <c r="D554" s="732" t="s">
        <v>593</v>
      </c>
      <c r="E554" s="733">
        <v>50113001</v>
      </c>
      <c r="F554" s="732" t="s">
        <v>598</v>
      </c>
      <c r="G554" s="731" t="s">
        <v>611</v>
      </c>
      <c r="H554" s="731">
        <v>844651</v>
      </c>
      <c r="I554" s="731">
        <v>101205</v>
      </c>
      <c r="J554" s="731" t="s">
        <v>973</v>
      </c>
      <c r="K554" s="731" t="s">
        <v>974</v>
      </c>
      <c r="L554" s="734">
        <v>76.45</v>
      </c>
      <c r="M554" s="734">
        <v>2</v>
      </c>
      <c r="N554" s="735">
        <v>152.9</v>
      </c>
    </row>
    <row r="555" spans="1:14" ht="14.45" customHeight="1" x14ac:dyDescent="0.2">
      <c r="A555" s="729" t="s">
        <v>570</v>
      </c>
      <c r="B555" s="730" t="s">
        <v>571</v>
      </c>
      <c r="C555" s="731" t="s">
        <v>592</v>
      </c>
      <c r="D555" s="732" t="s">
        <v>593</v>
      </c>
      <c r="E555" s="733">
        <v>50113001</v>
      </c>
      <c r="F555" s="732" t="s">
        <v>598</v>
      </c>
      <c r="G555" s="731" t="s">
        <v>599</v>
      </c>
      <c r="H555" s="731">
        <v>849831</v>
      </c>
      <c r="I555" s="731">
        <v>162008</v>
      </c>
      <c r="J555" s="731" t="s">
        <v>1309</v>
      </c>
      <c r="K555" s="731" t="s">
        <v>673</v>
      </c>
      <c r="L555" s="734">
        <v>170.63000000000008</v>
      </c>
      <c r="M555" s="734">
        <v>1</v>
      </c>
      <c r="N555" s="735">
        <v>170.63000000000008</v>
      </c>
    </row>
    <row r="556" spans="1:14" ht="14.45" customHeight="1" x14ac:dyDescent="0.2">
      <c r="A556" s="729" t="s">
        <v>570</v>
      </c>
      <c r="B556" s="730" t="s">
        <v>571</v>
      </c>
      <c r="C556" s="731" t="s">
        <v>592</v>
      </c>
      <c r="D556" s="732" t="s">
        <v>593</v>
      </c>
      <c r="E556" s="733">
        <v>50113001</v>
      </c>
      <c r="F556" s="732" t="s">
        <v>598</v>
      </c>
      <c r="G556" s="731" t="s">
        <v>599</v>
      </c>
      <c r="H556" s="731">
        <v>846338</v>
      </c>
      <c r="I556" s="731">
        <v>122685</v>
      </c>
      <c r="J556" s="731" t="s">
        <v>975</v>
      </c>
      <c r="K556" s="731" t="s">
        <v>673</v>
      </c>
      <c r="L556" s="734">
        <v>115.925</v>
      </c>
      <c r="M556" s="734">
        <v>2</v>
      </c>
      <c r="N556" s="735">
        <v>231.85</v>
      </c>
    </row>
    <row r="557" spans="1:14" ht="14.45" customHeight="1" x14ac:dyDescent="0.2">
      <c r="A557" s="729" t="s">
        <v>570</v>
      </c>
      <c r="B557" s="730" t="s">
        <v>571</v>
      </c>
      <c r="C557" s="731" t="s">
        <v>592</v>
      </c>
      <c r="D557" s="732" t="s">
        <v>593</v>
      </c>
      <c r="E557" s="733">
        <v>50113001</v>
      </c>
      <c r="F557" s="732" t="s">
        <v>598</v>
      </c>
      <c r="G557" s="731" t="s">
        <v>611</v>
      </c>
      <c r="H557" s="731">
        <v>844738</v>
      </c>
      <c r="I557" s="731">
        <v>101227</v>
      </c>
      <c r="J557" s="731" t="s">
        <v>976</v>
      </c>
      <c r="K557" s="731" t="s">
        <v>847</v>
      </c>
      <c r="L557" s="734">
        <v>141.28</v>
      </c>
      <c r="M557" s="734">
        <v>1</v>
      </c>
      <c r="N557" s="735">
        <v>141.28</v>
      </c>
    </row>
    <row r="558" spans="1:14" ht="14.45" customHeight="1" x14ac:dyDescent="0.2">
      <c r="A558" s="729" t="s">
        <v>570</v>
      </c>
      <c r="B558" s="730" t="s">
        <v>571</v>
      </c>
      <c r="C558" s="731" t="s">
        <v>592</v>
      </c>
      <c r="D558" s="732" t="s">
        <v>593</v>
      </c>
      <c r="E558" s="733">
        <v>50113001</v>
      </c>
      <c r="F558" s="732" t="s">
        <v>598</v>
      </c>
      <c r="G558" s="731" t="s">
        <v>611</v>
      </c>
      <c r="H558" s="731">
        <v>845219</v>
      </c>
      <c r="I558" s="731">
        <v>101233</v>
      </c>
      <c r="J558" s="731" t="s">
        <v>976</v>
      </c>
      <c r="K558" s="731" t="s">
        <v>1310</v>
      </c>
      <c r="L558" s="734">
        <v>307.58000000000004</v>
      </c>
      <c r="M558" s="734">
        <v>2</v>
      </c>
      <c r="N558" s="735">
        <v>615.16000000000008</v>
      </c>
    </row>
    <row r="559" spans="1:14" ht="14.45" customHeight="1" x14ac:dyDescent="0.2">
      <c r="A559" s="729" t="s">
        <v>570</v>
      </c>
      <c r="B559" s="730" t="s">
        <v>571</v>
      </c>
      <c r="C559" s="731" t="s">
        <v>592</v>
      </c>
      <c r="D559" s="732" t="s">
        <v>593</v>
      </c>
      <c r="E559" s="733">
        <v>50113001</v>
      </c>
      <c r="F559" s="732" t="s">
        <v>598</v>
      </c>
      <c r="G559" s="731" t="s">
        <v>599</v>
      </c>
      <c r="H559" s="731">
        <v>191731</v>
      </c>
      <c r="I559" s="731">
        <v>91731</v>
      </c>
      <c r="J559" s="731" t="s">
        <v>977</v>
      </c>
      <c r="K559" s="731" t="s">
        <v>978</v>
      </c>
      <c r="L559" s="734">
        <v>3886.5399999999995</v>
      </c>
      <c r="M559" s="734">
        <v>31</v>
      </c>
      <c r="N559" s="735">
        <v>120482.73999999999</v>
      </c>
    </row>
    <row r="560" spans="1:14" ht="14.45" customHeight="1" x14ac:dyDescent="0.2">
      <c r="A560" s="729" t="s">
        <v>570</v>
      </c>
      <c r="B560" s="730" t="s">
        <v>571</v>
      </c>
      <c r="C560" s="731" t="s">
        <v>592</v>
      </c>
      <c r="D560" s="732" t="s">
        <v>593</v>
      </c>
      <c r="E560" s="733">
        <v>50113001</v>
      </c>
      <c r="F560" s="732" t="s">
        <v>598</v>
      </c>
      <c r="G560" s="731" t="s">
        <v>599</v>
      </c>
      <c r="H560" s="731">
        <v>207776</v>
      </c>
      <c r="I560" s="731">
        <v>207776</v>
      </c>
      <c r="J560" s="731" t="s">
        <v>979</v>
      </c>
      <c r="K560" s="731" t="s">
        <v>980</v>
      </c>
      <c r="L560" s="734">
        <v>249.26000000000002</v>
      </c>
      <c r="M560" s="734">
        <v>2</v>
      </c>
      <c r="N560" s="735">
        <v>498.52000000000004</v>
      </c>
    </row>
    <row r="561" spans="1:14" ht="14.45" customHeight="1" x14ac:dyDescent="0.2">
      <c r="A561" s="729" t="s">
        <v>570</v>
      </c>
      <c r="B561" s="730" t="s">
        <v>571</v>
      </c>
      <c r="C561" s="731" t="s">
        <v>592</v>
      </c>
      <c r="D561" s="732" t="s">
        <v>593</v>
      </c>
      <c r="E561" s="733">
        <v>50113001</v>
      </c>
      <c r="F561" s="732" t="s">
        <v>598</v>
      </c>
      <c r="G561" s="731" t="s">
        <v>599</v>
      </c>
      <c r="H561" s="731">
        <v>182952</v>
      </c>
      <c r="I561" s="731">
        <v>82952</v>
      </c>
      <c r="J561" s="731" t="s">
        <v>1311</v>
      </c>
      <c r="K561" s="731" t="s">
        <v>1312</v>
      </c>
      <c r="L561" s="734">
        <v>175.20199999999997</v>
      </c>
      <c r="M561" s="734">
        <v>125</v>
      </c>
      <c r="N561" s="735">
        <v>21900.249999999996</v>
      </c>
    </row>
    <row r="562" spans="1:14" ht="14.45" customHeight="1" x14ac:dyDescent="0.2">
      <c r="A562" s="729" t="s">
        <v>570</v>
      </c>
      <c r="B562" s="730" t="s">
        <v>571</v>
      </c>
      <c r="C562" s="731" t="s">
        <v>592</v>
      </c>
      <c r="D562" s="732" t="s">
        <v>593</v>
      </c>
      <c r="E562" s="733">
        <v>50113001</v>
      </c>
      <c r="F562" s="732" t="s">
        <v>598</v>
      </c>
      <c r="G562" s="731" t="s">
        <v>599</v>
      </c>
      <c r="H562" s="731">
        <v>230789</v>
      </c>
      <c r="I562" s="731">
        <v>230789</v>
      </c>
      <c r="J562" s="731" t="s">
        <v>1313</v>
      </c>
      <c r="K562" s="731" t="s">
        <v>1314</v>
      </c>
      <c r="L562" s="734">
        <v>111.72999999999998</v>
      </c>
      <c r="M562" s="734">
        <v>1</v>
      </c>
      <c r="N562" s="735">
        <v>111.72999999999998</v>
      </c>
    </row>
    <row r="563" spans="1:14" ht="14.45" customHeight="1" x14ac:dyDescent="0.2">
      <c r="A563" s="729" t="s">
        <v>570</v>
      </c>
      <c r="B563" s="730" t="s">
        <v>571</v>
      </c>
      <c r="C563" s="731" t="s">
        <v>592</v>
      </c>
      <c r="D563" s="732" t="s">
        <v>593</v>
      </c>
      <c r="E563" s="733">
        <v>50113001</v>
      </c>
      <c r="F563" s="732" t="s">
        <v>598</v>
      </c>
      <c r="G563" s="731" t="s">
        <v>599</v>
      </c>
      <c r="H563" s="731">
        <v>118305</v>
      </c>
      <c r="I563" s="731">
        <v>18305</v>
      </c>
      <c r="J563" s="731" t="s">
        <v>981</v>
      </c>
      <c r="K563" s="731" t="s">
        <v>982</v>
      </c>
      <c r="L563" s="734">
        <v>242</v>
      </c>
      <c r="M563" s="734">
        <v>55</v>
      </c>
      <c r="N563" s="735">
        <v>13310</v>
      </c>
    </row>
    <row r="564" spans="1:14" ht="14.45" customHeight="1" x14ac:dyDescent="0.2">
      <c r="A564" s="729" t="s">
        <v>570</v>
      </c>
      <c r="B564" s="730" t="s">
        <v>571</v>
      </c>
      <c r="C564" s="731" t="s">
        <v>592</v>
      </c>
      <c r="D564" s="732" t="s">
        <v>593</v>
      </c>
      <c r="E564" s="733">
        <v>50113001</v>
      </c>
      <c r="F564" s="732" t="s">
        <v>598</v>
      </c>
      <c r="G564" s="731" t="s">
        <v>599</v>
      </c>
      <c r="H564" s="731">
        <v>114957</v>
      </c>
      <c r="I564" s="731">
        <v>14957</v>
      </c>
      <c r="J564" s="731" t="s">
        <v>1315</v>
      </c>
      <c r="K564" s="731" t="s">
        <v>1316</v>
      </c>
      <c r="L564" s="734">
        <v>40.030000000000008</v>
      </c>
      <c r="M564" s="734">
        <v>1</v>
      </c>
      <c r="N564" s="735">
        <v>40.030000000000008</v>
      </c>
    </row>
    <row r="565" spans="1:14" ht="14.45" customHeight="1" x14ac:dyDescent="0.2">
      <c r="A565" s="729" t="s">
        <v>570</v>
      </c>
      <c r="B565" s="730" t="s">
        <v>571</v>
      </c>
      <c r="C565" s="731" t="s">
        <v>592</v>
      </c>
      <c r="D565" s="732" t="s">
        <v>593</v>
      </c>
      <c r="E565" s="733">
        <v>50113001</v>
      </c>
      <c r="F565" s="732" t="s">
        <v>598</v>
      </c>
      <c r="G565" s="731" t="s">
        <v>599</v>
      </c>
      <c r="H565" s="731">
        <v>114937</v>
      </c>
      <c r="I565" s="731">
        <v>14937</v>
      </c>
      <c r="J565" s="731" t="s">
        <v>983</v>
      </c>
      <c r="K565" s="731" t="s">
        <v>984</v>
      </c>
      <c r="L565" s="734">
        <v>79.760000000000005</v>
      </c>
      <c r="M565" s="734">
        <v>2</v>
      </c>
      <c r="N565" s="735">
        <v>159.52000000000001</v>
      </c>
    </row>
    <row r="566" spans="1:14" ht="14.45" customHeight="1" x14ac:dyDescent="0.2">
      <c r="A566" s="729" t="s">
        <v>570</v>
      </c>
      <c r="B566" s="730" t="s">
        <v>571</v>
      </c>
      <c r="C566" s="731" t="s">
        <v>592</v>
      </c>
      <c r="D566" s="732" t="s">
        <v>593</v>
      </c>
      <c r="E566" s="733">
        <v>50113001</v>
      </c>
      <c r="F566" s="732" t="s">
        <v>598</v>
      </c>
      <c r="G566" s="731" t="s">
        <v>599</v>
      </c>
      <c r="H566" s="731">
        <v>114938</v>
      </c>
      <c r="I566" s="731">
        <v>14938</v>
      </c>
      <c r="J566" s="731" t="s">
        <v>1317</v>
      </c>
      <c r="K566" s="731" t="s">
        <v>1318</v>
      </c>
      <c r="L566" s="734">
        <v>95.22</v>
      </c>
      <c r="M566" s="734">
        <v>2</v>
      </c>
      <c r="N566" s="735">
        <v>190.44</v>
      </c>
    </row>
    <row r="567" spans="1:14" ht="14.45" customHeight="1" x14ac:dyDescent="0.2">
      <c r="A567" s="729" t="s">
        <v>570</v>
      </c>
      <c r="B567" s="730" t="s">
        <v>571</v>
      </c>
      <c r="C567" s="731" t="s">
        <v>592</v>
      </c>
      <c r="D567" s="732" t="s">
        <v>593</v>
      </c>
      <c r="E567" s="733">
        <v>50113001</v>
      </c>
      <c r="F567" s="732" t="s">
        <v>598</v>
      </c>
      <c r="G567" s="731" t="s">
        <v>599</v>
      </c>
      <c r="H567" s="731">
        <v>145567</v>
      </c>
      <c r="I567" s="731">
        <v>145567</v>
      </c>
      <c r="J567" s="731" t="s">
        <v>985</v>
      </c>
      <c r="K567" s="731" t="s">
        <v>608</v>
      </c>
      <c r="L567" s="734">
        <v>101.32000000000002</v>
      </c>
      <c r="M567" s="734">
        <v>1</v>
      </c>
      <c r="N567" s="735">
        <v>101.32000000000002</v>
      </c>
    </row>
    <row r="568" spans="1:14" ht="14.45" customHeight="1" x14ac:dyDescent="0.2">
      <c r="A568" s="729" t="s">
        <v>570</v>
      </c>
      <c r="B568" s="730" t="s">
        <v>571</v>
      </c>
      <c r="C568" s="731" t="s">
        <v>592</v>
      </c>
      <c r="D568" s="732" t="s">
        <v>593</v>
      </c>
      <c r="E568" s="733">
        <v>50113001</v>
      </c>
      <c r="F568" s="732" t="s">
        <v>598</v>
      </c>
      <c r="G568" s="731" t="s">
        <v>599</v>
      </c>
      <c r="H568" s="731">
        <v>192086</v>
      </c>
      <c r="I568" s="731">
        <v>92086</v>
      </c>
      <c r="J568" s="731" t="s">
        <v>1319</v>
      </c>
      <c r="K568" s="731" t="s">
        <v>1320</v>
      </c>
      <c r="L568" s="734">
        <v>139.21999999999997</v>
      </c>
      <c r="M568" s="734">
        <v>3</v>
      </c>
      <c r="N568" s="735">
        <v>417.65999999999991</v>
      </c>
    </row>
    <row r="569" spans="1:14" ht="14.45" customHeight="1" x14ac:dyDescent="0.2">
      <c r="A569" s="729" t="s">
        <v>570</v>
      </c>
      <c r="B569" s="730" t="s">
        <v>571</v>
      </c>
      <c r="C569" s="731" t="s">
        <v>592</v>
      </c>
      <c r="D569" s="732" t="s">
        <v>593</v>
      </c>
      <c r="E569" s="733">
        <v>50113001</v>
      </c>
      <c r="F569" s="732" t="s">
        <v>598</v>
      </c>
      <c r="G569" s="731" t="s">
        <v>599</v>
      </c>
      <c r="H569" s="731">
        <v>921170</v>
      </c>
      <c r="I569" s="731">
        <v>1000</v>
      </c>
      <c r="J569" s="731" t="s">
        <v>1321</v>
      </c>
      <c r="K569" s="731" t="s">
        <v>1322</v>
      </c>
      <c r="L569" s="734">
        <v>301.00459285345647</v>
      </c>
      <c r="M569" s="734">
        <v>1</v>
      </c>
      <c r="N569" s="735">
        <v>301.00459285345647</v>
      </c>
    </row>
    <row r="570" spans="1:14" ht="14.45" customHeight="1" x14ac:dyDescent="0.2">
      <c r="A570" s="729" t="s">
        <v>570</v>
      </c>
      <c r="B570" s="730" t="s">
        <v>571</v>
      </c>
      <c r="C570" s="731" t="s">
        <v>592</v>
      </c>
      <c r="D570" s="732" t="s">
        <v>593</v>
      </c>
      <c r="E570" s="733">
        <v>50113001</v>
      </c>
      <c r="F570" s="732" t="s">
        <v>598</v>
      </c>
      <c r="G570" s="731" t="s">
        <v>599</v>
      </c>
      <c r="H570" s="731">
        <v>235813</v>
      </c>
      <c r="I570" s="731">
        <v>235813</v>
      </c>
      <c r="J570" s="731" t="s">
        <v>1323</v>
      </c>
      <c r="K570" s="731" t="s">
        <v>1324</v>
      </c>
      <c r="L570" s="734">
        <v>119.07</v>
      </c>
      <c r="M570" s="734">
        <v>2</v>
      </c>
      <c r="N570" s="735">
        <v>238.14</v>
      </c>
    </row>
    <row r="571" spans="1:14" ht="14.45" customHeight="1" x14ac:dyDescent="0.2">
      <c r="A571" s="729" t="s">
        <v>570</v>
      </c>
      <c r="B571" s="730" t="s">
        <v>571</v>
      </c>
      <c r="C571" s="731" t="s">
        <v>592</v>
      </c>
      <c r="D571" s="732" t="s">
        <v>593</v>
      </c>
      <c r="E571" s="733">
        <v>50113001</v>
      </c>
      <c r="F571" s="732" t="s">
        <v>598</v>
      </c>
      <c r="G571" s="731" t="s">
        <v>599</v>
      </c>
      <c r="H571" s="731">
        <v>127627</v>
      </c>
      <c r="I571" s="731">
        <v>27627</v>
      </c>
      <c r="J571" s="731" t="s">
        <v>1325</v>
      </c>
      <c r="K571" s="731" t="s">
        <v>1326</v>
      </c>
      <c r="L571" s="734">
        <v>26666.659999999996</v>
      </c>
      <c r="M571" s="734">
        <v>15</v>
      </c>
      <c r="N571" s="735">
        <v>399999.89999999997</v>
      </c>
    </row>
    <row r="572" spans="1:14" ht="14.45" customHeight="1" x14ac:dyDescent="0.2">
      <c r="A572" s="729" t="s">
        <v>570</v>
      </c>
      <c r="B572" s="730" t="s">
        <v>571</v>
      </c>
      <c r="C572" s="731" t="s">
        <v>592</v>
      </c>
      <c r="D572" s="732" t="s">
        <v>593</v>
      </c>
      <c r="E572" s="733">
        <v>50113001</v>
      </c>
      <c r="F572" s="732" t="s">
        <v>598</v>
      </c>
      <c r="G572" s="731" t="s">
        <v>611</v>
      </c>
      <c r="H572" s="731">
        <v>208203</v>
      </c>
      <c r="I572" s="731">
        <v>208203</v>
      </c>
      <c r="J572" s="731" t="s">
        <v>1327</v>
      </c>
      <c r="K572" s="731" t="s">
        <v>1328</v>
      </c>
      <c r="L572" s="734">
        <v>97.310000000000045</v>
      </c>
      <c r="M572" s="734">
        <v>1</v>
      </c>
      <c r="N572" s="735">
        <v>97.310000000000045</v>
      </c>
    </row>
    <row r="573" spans="1:14" ht="14.45" customHeight="1" x14ac:dyDescent="0.2">
      <c r="A573" s="729" t="s">
        <v>570</v>
      </c>
      <c r="B573" s="730" t="s">
        <v>571</v>
      </c>
      <c r="C573" s="731" t="s">
        <v>592</v>
      </c>
      <c r="D573" s="732" t="s">
        <v>593</v>
      </c>
      <c r="E573" s="733">
        <v>50113001</v>
      </c>
      <c r="F573" s="732" t="s">
        <v>598</v>
      </c>
      <c r="G573" s="731" t="s">
        <v>611</v>
      </c>
      <c r="H573" s="731">
        <v>208204</v>
      </c>
      <c r="I573" s="731">
        <v>208204</v>
      </c>
      <c r="J573" s="731" t="s">
        <v>1327</v>
      </c>
      <c r="K573" s="731" t="s">
        <v>1329</v>
      </c>
      <c r="L573" s="734">
        <v>48.930000000000007</v>
      </c>
      <c r="M573" s="734">
        <v>2</v>
      </c>
      <c r="N573" s="735">
        <v>97.860000000000014</v>
      </c>
    </row>
    <row r="574" spans="1:14" ht="14.45" customHeight="1" x14ac:dyDescent="0.2">
      <c r="A574" s="729" t="s">
        <v>570</v>
      </c>
      <c r="B574" s="730" t="s">
        <v>571</v>
      </c>
      <c r="C574" s="731" t="s">
        <v>592</v>
      </c>
      <c r="D574" s="732" t="s">
        <v>593</v>
      </c>
      <c r="E574" s="733">
        <v>50113001</v>
      </c>
      <c r="F574" s="732" t="s">
        <v>598</v>
      </c>
      <c r="G574" s="731" t="s">
        <v>599</v>
      </c>
      <c r="H574" s="731">
        <v>159940</v>
      </c>
      <c r="I574" s="731">
        <v>59940</v>
      </c>
      <c r="J574" s="731" t="s">
        <v>1330</v>
      </c>
      <c r="K574" s="731" t="s">
        <v>1331</v>
      </c>
      <c r="L574" s="734">
        <v>112.06</v>
      </c>
      <c r="M574" s="734">
        <v>2</v>
      </c>
      <c r="N574" s="735">
        <v>224.12</v>
      </c>
    </row>
    <row r="575" spans="1:14" ht="14.45" customHeight="1" x14ac:dyDescent="0.2">
      <c r="A575" s="729" t="s">
        <v>570</v>
      </c>
      <c r="B575" s="730" t="s">
        <v>571</v>
      </c>
      <c r="C575" s="731" t="s">
        <v>592</v>
      </c>
      <c r="D575" s="732" t="s">
        <v>593</v>
      </c>
      <c r="E575" s="733">
        <v>50113001</v>
      </c>
      <c r="F575" s="732" t="s">
        <v>598</v>
      </c>
      <c r="G575" s="731" t="s">
        <v>599</v>
      </c>
      <c r="H575" s="731">
        <v>162769</v>
      </c>
      <c r="I575" s="731">
        <v>162769</v>
      </c>
      <c r="J575" s="731" t="s">
        <v>1332</v>
      </c>
      <c r="K575" s="731" t="s">
        <v>1333</v>
      </c>
      <c r="L575" s="734">
        <v>4173.1099999999997</v>
      </c>
      <c r="M575" s="734">
        <v>2</v>
      </c>
      <c r="N575" s="735">
        <v>8346.2199999999993</v>
      </c>
    </row>
    <row r="576" spans="1:14" ht="14.45" customHeight="1" x14ac:dyDescent="0.2">
      <c r="A576" s="729" t="s">
        <v>570</v>
      </c>
      <c r="B576" s="730" t="s">
        <v>571</v>
      </c>
      <c r="C576" s="731" t="s">
        <v>592</v>
      </c>
      <c r="D576" s="732" t="s">
        <v>593</v>
      </c>
      <c r="E576" s="733">
        <v>50113001</v>
      </c>
      <c r="F576" s="732" t="s">
        <v>598</v>
      </c>
      <c r="G576" s="731" t="s">
        <v>611</v>
      </c>
      <c r="H576" s="731">
        <v>109711</v>
      </c>
      <c r="I576" s="731">
        <v>9711</v>
      </c>
      <c r="J576" s="731" t="s">
        <v>990</v>
      </c>
      <c r="K576" s="731" t="s">
        <v>1334</v>
      </c>
      <c r="L576" s="734">
        <v>170.62423076923076</v>
      </c>
      <c r="M576" s="734">
        <v>26</v>
      </c>
      <c r="N576" s="735">
        <v>4436.2299999999996</v>
      </c>
    </row>
    <row r="577" spans="1:14" ht="14.45" customHeight="1" x14ac:dyDescent="0.2">
      <c r="A577" s="729" t="s">
        <v>570</v>
      </c>
      <c r="B577" s="730" t="s">
        <v>571</v>
      </c>
      <c r="C577" s="731" t="s">
        <v>592</v>
      </c>
      <c r="D577" s="732" t="s">
        <v>593</v>
      </c>
      <c r="E577" s="733">
        <v>50113001</v>
      </c>
      <c r="F577" s="732" t="s">
        <v>598</v>
      </c>
      <c r="G577" s="731" t="s">
        <v>611</v>
      </c>
      <c r="H577" s="731">
        <v>109709</v>
      </c>
      <c r="I577" s="731">
        <v>9709</v>
      </c>
      <c r="J577" s="731" t="s">
        <v>990</v>
      </c>
      <c r="K577" s="731" t="s">
        <v>992</v>
      </c>
      <c r="L577" s="734">
        <v>64.900000000000006</v>
      </c>
      <c r="M577" s="734">
        <v>14</v>
      </c>
      <c r="N577" s="735">
        <v>908.60000000000014</v>
      </c>
    </row>
    <row r="578" spans="1:14" ht="14.45" customHeight="1" x14ac:dyDescent="0.2">
      <c r="A578" s="729" t="s">
        <v>570</v>
      </c>
      <c r="B578" s="730" t="s">
        <v>571</v>
      </c>
      <c r="C578" s="731" t="s">
        <v>592</v>
      </c>
      <c r="D578" s="732" t="s">
        <v>593</v>
      </c>
      <c r="E578" s="733">
        <v>50113001</v>
      </c>
      <c r="F578" s="732" t="s">
        <v>598</v>
      </c>
      <c r="G578" s="731" t="s">
        <v>611</v>
      </c>
      <c r="H578" s="731">
        <v>109710</v>
      </c>
      <c r="I578" s="731">
        <v>9710</v>
      </c>
      <c r="J578" s="731" t="s">
        <v>990</v>
      </c>
      <c r="K578" s="731" t="s">
        <v>991</v>
      </c>
      <c r="L578" s="734">
        <v>70.522499999999994</v>
      </c>
      <c r="M578" s="734">
        <v>24</v>
      </c>
      <c r="N578" s="735">
        <v>1692.54</v>
      </c>
    </row>
    <row r="579" spans="1:14" ht="14.45" customHeight="1" x14ac:dyDescent="0.2">
      <c r="A579" s="729" t="s">
        <v>570</v>
      </c>
      <c r="B579" s="730" t="s">
        <v>571</v>
      </c>
      <c r="C579" s="731" t="s">
        <v>592</v>
      </c>
      <c r="D579" s="732" t="s">
        <v>593</v>
      </c>
      <c r="E579" s="733">
        <v>50113001</v>
      </c>
      <c r="F579" s="732" t="s">
        <v>598</v>
      </c>
      <c r="G579" s="731" t="s">
        <v>611</v>
      </c>
      <c r="H579" s="731">
        <v>194882</v>
      </c>
      <c r="I579" s="731">
        <v>94882</v>
      </c>
      <c r="J579" s="731" t="s">
        <v>990</v>
      </c>
      <c r="K579" s="731" t="s">
        <v>1335</v>
      </c>
      <c r="L579" s="734">
        <v>171.66000000000003</v>
      </c>
      <c r="M579" s="734">
        <v>5</v>
      </c>
      <c r="N579" s="735">
        <v>858.30000000000007</v>
      </c>
    </row>
    <row r="580" spans="1:14" ht="14.45" customHeight="1" x14ac:dyDescent="0.2">
      <c r="A580" s="729" t="s">
        <v>570</v>
      </c>
      <c r="B580" s="730" t="s">
        <v>571</v>
      </c>
      <c r="C580" s="731" t="s">
        <v>592</v>
      </c>
      <c r="D580" s="732" t="s">
        <v>593</v>
      </c>
      <c r="E580" s="733">
        <v>50113001</v>
      </c>
      <c r="F580" s="732" t="s">
        <v>598</v>
      </c>
      <c r="G580" s="731" t="s">
        <v>599</v>
      </c>
      <c r="H580" s="731">
        <v>194852</v>
      </c>
      <c r="I580" s="731">
        <v>94852</v>
      </c>
      <c r="J580" s="731" t="s">
        <v>993</v>
      </c>
      <c r="K580" s="731" t="s">
        <v>994</v>
      </c>
      <c r="L580" s="734">
        <v>1029.3699999999999</v>
      </c>
      <c r="M580" s="734">
        <v>9</v>
      </c>
      <c r="N580" s="735">
        <v>9264.33</v>
      </c>
    </row>
    <row r="581" spans="1:14" ht="14.45" customHeight="1" x14ac:dyDescent="0.2">
      <c r="A581" s="729" t="s">
        <v>570</v>
      </c>
      <c r="B581" s="730" t="s">
        <v>571</v>
      </c>
      <c r="C581" s="731" t="s">
        <v>592</v>
      </c>
      <c r="D581" s="732" t="s">
        <v>593</v>
      </c>
      <c r="E581" s="733">
        <v>50113001</v>
      </c>
      <c r="F581" s="732" t="s">
        <v>598</v>
      </c>
      <c r="G581" s="731" t="s">
        <v>599</v>
      </c>
      <c r="H581" s="731">
        <v>848866</v>
      </c>
      <c r="I581" s="731">
        <v>119654</v>
      </c>
      <c r="J581" s="731" t="s">
        <v>1336</v>
      </c>
      <c r="K581" s="731" t="s">
        <v>1337</v>
      </c>
      <c r="L581" s="734">
        <v>255.10000000000005</v>
      </c>
      <c r="M581" s="734">
        <v>1</v>
      </c>
      <c r="N581" s="735">
        <v>255.10000000000005</v>
      </c>
    </row>
    <row r="582" spans="1:14" ht="14.45" customHeight="1" x14ac:dyDescent="0.2">
      <c r="A582" s="729" t="s">
        <v>570</v>
      </c>
      <c r="B582" s="730" t="s">
        <v>571</v>
      </c>
      <c r="C582" s="731" t="s">
        <v>592</v>
      </c>
      <c r="D582" s="732" t="s">
        <v>593</v>
      </c>
      <c r="E582" s="733">
        <v>50113001</v>
      </c>
      <c r="F582" s="732" t="s">
        <v>598</v>
      </c>
      <c r="G582" s="731" t="s">
        <v>599</v>
      </c>
      <c r="H582" s="731">
        <v>119653</v>
      </c>
      <c r="I582" s="731">
        <v>119653</v>
      </c>
      <c r="J582" s="731" t="s">
        <v>1336</v>
      </c>
      <c r="K582" s="731" t="s">
        <v>1338</v>
      </c>
      <c r="L582" s="734">
        <v>157.19000000000003</v>
      </c>
      <c r="M582" s="734">
        <v>1</v>
      </c>
      <c r="N582" s="735">
        <v>157.19000000000003</v>
      </c>
    </row>
    <row r="583" spans="1:14" ht="14.45" customHeight="1" x14ac:dyDescent="0.2">
      <c r="A583" s="729" t="s">
        <v>570</v>
      </c>
      <c r="B583" s="730" t="s">
        <v>571</v>
      </c>
      <c r="C583" s="731" t="s">
        <v>592</v>
      </c>
      <c r="D583" s="732" t="s">
        <v>593</v>
      </c>
      <c r="E583" s="733">
        <v>50113001</v>
      </c>
      <c r="F583" s="732" t="s">
        <v>598</v>
      </c>
      <c r="G583" s="731" t="s">
        <v>611</v>
      </c>
      <c r="H583" s="731">
        <v>848251</v>
      </c>
      <c r="I583" s="731">
        <v>122632</v>
      </c>
      <c r="J583" s="731" t="s">
        <v>1339</v>
      </c>
      <c r="K583" s="731" t="s">
        <v>1340</v>
      </c>
      <c r="L583" s="734">
        <v>163.99</v>
      </c>
      <c r="M583" s="734">
        <v>1</v>
      </c>
      <c r="N583" s="735">
        <v>163.99</v>
      </c>
    </row>
    <row r="584" spans="1:14" ht="14.45" customHeight="1" x14ac:dyDescent="0.2">
      <c r="A584" s="729" t="s">
        <v>570</v>
      </c>
      <c r="B584" s="730" t="s">
        <v>571</v>
      </c>
      <c r="C584" s="731" t="s">
        <v>592</v>
      </c>
      <c r="D584" s="732" t="s">
        <v>593</v>
      </c>
      <c r="E584" s="733">
        <v>50113001</v>
      </c>
      <c r="F584" s="732" t="s">
        <v>598</v>
      </c>
      <c r="G584" s="731" t="s">
        <v>599</v>
      </c>
      <c r="H584" s="731">
        <v>188850</v>
      </c>
      <c r="I584" s="731">
        <v>188850</v>
      </c>
      <c r="J584" s="731" t="s">
        <v>1341</v>
      </c>
      <c r="K584" s="731" t="s">
        <v>1342</v>
      </c>
      <c r="L584" s="734">
        <v>38.89</v>
      </c>
      <c r="M584" s="734">
        <v>1</v>
      </c>
      <c r="N584" s="735">
        <v>38.89</v>
      </c>
    </row>
    <row r="585" spans="1:14" ht="14.45" customHeight="1" x14ac:dyDescent="0.2">
      <c r="A585" s="729" t="s">
        <v>570</v>
      </c>
      <c r="B585" s="730" t="s">
        <v>571</v>
      </c>
      <c r="C585" s="731" t="s">
        <v>592</v>
      </c>
      <c r="D585" s="732" t="s">
        <v>593</v>
      </c>
      <c r="E585" s="733">
        <v>50113001</v>
      </c>
      <c r="F585" s="732" t="s">
        <v>598</v>
      </c>
      <c r="G585" s="731" t="s">
        <v>599</v>
      </c>
      <c r="H585" s="731">
        <v>104304</v>
      </c>
      <c r="I585" s="731">
        <v>4304</v>
      </c>
      <c r="J585" s="731" t="s">
        <v>1343</v>
      </c>
      <c r="K585" s="731" t="s">
        <v>1344</v>
      </c>
      <c r="L585" s="734">
        <v>249.82999999999998</v>
      </c>
      <c r="M585" s="734">
        <v>1</v>
      </c>
      <c r="N585" s="735">
        <v>249.82999999999998</v>
      </c>
    </row>
    <row r="586" spans="1:14" ht="14.45" customHeight="1" x14ac:dyDescent="0.2">
      <c r="A586" s="729" t="s">
        <v>570</v>
      </c>
      <c r="B586" s="730" t="s">
        <v>571</v>
      </c>
      <c r="C586" s="731" t="s">
        <v>592</v>
      </c>
      <c r="D586" s="732" t="s">
        <v>593</v>
      </c>
      <c r="E586" s="733">
        <v>50113001</v>
      </c>
      <c r="F586" s="732" t="s">
        <v>598</v>
      </c>
      <c r="G586" s="731" t="s">
        <v>599</v>
      </c>
      <c r="H586" s="731">
        <v>225261</v>
      </c>
      <c r="I586" s="731">
        <v>225261</v>
      </c>
      <c r="J586" s="731" t="s">
        <v>995</v>
      </c>
      <c r="K586" s="731" t="s">
        <v>996</v>
      </c>
      <c r="L586" s="734">
        <v>57.67625000000001</v>
      </c>
      <c r="M586" s="734">
        <v>8</v>
      </c>
      <c r="N586" s="735">
        <v>461.41000000000008</v>
      </c>
    </row>
    <row r="587" spans="1:14" ht="14.45" customHeight="1" x14ac:dyDescent="0.2">
      <c r="A587" s="729" t="s">
        <v>570</v>
      </c>
      <c r="B587" s="730" t="s">
        <v>571</v>
      </c>
      <c r="C587" s="731" t="s">
        <v>592</v>
      </c>
      <c r="D587" s="732" t="s">
        <v>593</v>
      </c>
      <c r="E587" s="733">
        <v>50113001</v>
      </c>
      <c r="F587" s="732" t="s">
        <v>598</v>
      </c>
      <c r="G587" s="731" t="s">
        <v>599</v>
      </c>
      <c r="H587" s="731">
        <v>100610</v>
      </c>
      <c r="I587" s="731">
        <v>610</v>
      </c>
      <c r="J587" s="731" t="s">
        <v>997</v>
      </c>
      <c r="K587" s="731" t="s">
        <v>998</v>
      </c>
      <c r="L587" s="734">
        <v>72.420000000000016</v>
      </c>
      <c r="M587" s="734">
        <v>5</v>
      </c>
      <c r="N587" s="735">
        <v>362.10000000000008</v>
      </c>
    </row>
    <row r="588" spans="1:14" ht="14.45" customHeight="1" x14ac:dyDescent="0.2">
      <c r="A588" s="729" t="s">
        <v>570</v>
      </c>
      <c r="B588" s="730" t="s">
        <v>571</v>
      </c>
      <c r="C588" s="731" t="s">
        <v>592</v>
      </c>
      <c r="D588" s="732" t="s">
        <v>593</v>
      </c>
      <c r="E588" s="733">
        <v>50113001</v>
      </c>
      <c r="F588" s="732" t="s">
        <v>598</v>
      </c>
      <c r="G588" s="731" t="s">
        <v>599</v>
      </c>
      <c r="H588" s="731">
        <v>100612</v>
      </c>
      <c r="I588" s="731">
        <v>612</v>
      </c>
      <c r="J588" s="731" t="s">
        <v>1345</v>
      </c>
      <c r="K588" s="731" t="s">
        <v>641</v>
      </c>
      <c r="L588" s="734">
        <v>67.579999999999984</v>
      </c>
      <c r="M588" s="734">
        <v>15</v>
      </c>
      <c r="N588" s="735">
        <v>1013.6999999999998</v>
      </c>
    </row>
    <row r="589" spans="1:14" ht="14.45" customHeight="1" x14ac:dyDescent="0.2">
      <c r="A589" s="729" t="s">
        <v>570</v>
      </c>
      <c r="B589" s="730" t="s">
        <v>571</v>
      </c>
      <c r="C589" s="731" t="s">
        <v>592</v>
      </c>
      <c r="D589" s="732" t="s">
        <v>593</v>
      </c>
      <c r="E589" s="733">
        <v>50113001</v>
      </c>
      <c r="F589" s="732" t="s">
        <v>598</v>
      </c>
      <c r="G589" s="731" t="s">
        <v>599</v>
      </c>
      <c r="H589" s="731">
        <v>116444</v>
      </c>
      <c r="I589" s="731">
        <v>16444</v>
      </c>
      <c r="J589" s="731" t="s">
        <v>1346</v>
      </c>
      <c r="K589" s="731" t="s">
        <v>1347</v>
      </c>
      <c r="L589" s="734">
        <v>121.97</v>
      </c>
      <c r="M589" s="734">
        <v>1</v>
      </c>
      <c r="N589" s="735">
        <v>121.97</v>
      </c>
    </row>
    <row r="590" spans="1:14" ht="14.45" customHeight="1" x14ac:dyDescent="0.2">
      <c r="A590" s="729" t="s">
        <v>570</v>
      </c>
      <c r="B590" s="730" t="s">
        <v>571</v>
      </c>
      <c r="C590" s="731" t="s">
        <v>592</v>
      </c>
      <c r="D590" s="732" t="s">
        <v>593</v>
      </c>
      <c r="E590" s="733">
        <v>50113001</v>
      </c>
      <c r="F590" s="732" t="s">
        <v>598</v>
      </c>
      <c r="G590" s="731" t="s">
        <v>599</v>
      </c>
      <c r="H590" s="731">
        <v>158191</v>
      </c>
      <c r="I590" s="731">
        <v>158191</v>
      </c>
      <c r="J590" s="731" t="s">
        <v>1348</v>
      </c>
      <c r="K590" s="731" t="s">
        <v>1349</v>
      </c>
      <c r="L590" s="734">
        <v>58.839999999999996</v>
      </c>
      <c r="M590" s="734">
        <v>1</v>
      </c>
      <c r="N590" s="735">
        <v>58.839999999999996</v>
      </c>
    </row>
    <row r="591" spans="1:14" ht="14.45" customHeight="1" x14ac:dyDescent="0.2">
      <c r="A591" s="729" t="s">
        <v>570</v>
      </c>
      <c r="B591" s="730" t="s">
        <v>571</v>
      </c>
      <c r="C591" s="731" t="s">
        <v>592</v>
      </c>
      <c r="D591" s="732" t="s">
        <v>593</v>
      </c>
      <c r="E591" s="733">
        <v>50113001</v>
      </c>
      <c r="F591" s="732" t="s">
        <v>598</v>
      </c>
      <c r="G591" s="731" t="s">
        <v>611</v>
      </c>
      <c r="H591" s="731">
        <v>189664</v>
      </c>
      <c r="I591" s="731">
        <v>189664</v>
      </c>
      <c r="J591" s="731" t="s">
        <v>999</v>
      </c>
      <c r="K591" s="731" t="s">
        <v>1350</v>
      </c>
      <c r="L591" s="734">
        <v>259.72000000000003</v>
      </c>
      <c r="M591" s="734">
        <v>1</v>
      </c>
      <c r="N591" s="735">
        <v>259.72000000000003</v>
      </c>
    </row>
    <row r="592" spans="1:14" ht="14.45" customHeight="1" x14ac:dyDescent="0.2">
      <c r="A592" s="729" t="s">
        <v>570</v>
      </c>
      <c r="B592" s="730" t="s">
        <v>571</v>
      </c>
      <c r="C592" s="731" t="s">
        <v>592</v>
      </c>
      <c r="D592" s="732" t="s">
        <v>593</v>
      </c>
      <c r="E592" s="733">
        <v>50113001</v>
      </c>
      <c r="F592" s="732" t="s">
        <v>598</v>
      </c>
      <c r="G592" s="731" t="s">
        <v>599</v>
      </c>
      <c r="H592" s="731">
        <v>184360</v>
      </c>
      <c r="I592" s="731">
        <v>84360</v>
      </c>
      <c r="J592" s="731" t="s">
        <v>1000</v>
      </c>
      <c r="K592" s="731" t="s">
        <v>1001</v>
      </c>
      <c r="L592" s="734">
        <v>149.5</v>
      </c>
      <c r="M592" s="734">
        <v>2</v>
      </c>
      <c r="N592" s="735">
        <v>299</v>
      </c>
    </row>
    <row r="593" spans="1:14" ht="14.45" customHeight="1" x14ac:dyDescent="0.2">
      <c r="A593" s="729" t="s">
        <v>570</v>
      </c>
      <c r="B593" s="730" t="s">
        <v>571</v>
      </c>
      <c r="C593" s="731" t="s">
        <v>592</v>
      </c>
      <c r="D593" s="732" t="s">
        <v>593</v>
      </c>
      <c r="E593" s="733">
        <v>50113001</v>
      </c>
      <c r="F593" s="732" t="s">
        <v>598</v>
      </c>
      <c r="G593" s="731" t="s">
        <v>599</v>
      </c>
      <c r="H593" s="731">
        <v>845075</v>
      </c>
      <c r="I593" s="731">
        <v>125641</v>
      </c>
      <c r="J593" s="731" t="s">
        <v>1000</v>
      </c>
      <c r="K593" s="731" t="s">
        <v>1351</v>
      </c>
      <c r="L593" s="734">
        <v>353.63</v>
      </c>
      <c r="M593" s="734">
        <v>1</v>
      </c>
      <c r="N593" s="735">
        <v>353.63</v>
      </c>
    </row>
    <row r="594" spans="1:14" ht="14.45" customHeight="1" x14ac:dyDescent="0.2">
      <c r="A594" s="729" t="s">
        <v>570</v>
      </c>
      <c r="B594" s="730" t="s">
        <v>571</v>
      </c>
      <c r="C594" s="731" t="s">
        <v>592</v>
      </c>
      <c r="D594" s="732" t="s">
        <v>593</v>
      </c>
      <c r="E594" s="733">
        <v>50113001</v>
      </c>
      <c r="F594" s="732" t="s">
        <v>598</v>
      </c>
      <c r="G594" s="731" t="s">
        <v>599</v>
      </c>
      <c r="H594" s="731">
        <v>131385</v>
      </c>
      <c r="I594" s="731">
        <v>31385</v>
      </c>
      <c r="J594" s="731" t="s">
        <v>1352</v>
      </c>
      <c r="K594" s="731" t="s">
        <v>1353</v>
      </c>
      <c r="L594" s="734">
        <v>39.229999999999997</v>
      </c>
      <c r="M594" s="734">
        <v>1</v>
      </c>
      <c r="N594" s="735">
        <v>39.229999999999997</v>
      </c>
    </row>
    <row r="595" spans="1:14" ht="14.45" customHeight="1" x14ac:dyDescent="0.2">
      <c r="A595" s="729" t="s">
        <v>570</v>
      </c>
      <c r="B595" s="730" t="s">
        <v>571</v>
      </c>
      <c r="C595" s="731" t="s">
        <v>592</v>
      </c>
      <c r="D595" s="732" t="s">
        <v>593</v>
      </c>
      <c r="E595" s="733">
        <v>50113001</v>
      </c>
      <c r="F595" s="732" t="s">
        <v>598</v>
      </c>
      <c r="G595" s="731" t="s">
        <v>599</v>
      </c>
      <c r="H595" s="731">
        <v>100616</v>
      </c>
      <c r="I595" s="731">
        <v>616</v>
      </c>
      <c r="J595" s="731" t="s">
        <v>1354</v>
      </c>
      <c r="K595" s="731" t="s">
        <v>1355</v>
      </c>
      <c r="L595" s="734">
        <v>133.10000000000002</v>
      </c>
      <c r="M595" s="734">
        <v>1</v>
      </c>
      <c r="N595" s="735">
        <v>133.10000000000002</v>
      </c>
    </row>
    <row r="596" spans="1:14" ht="14.45" customHeight="1" x14ac:dyDescent="0.2">
      <c r="A596" s="729" t="s">
        <v>570</v>
      </c>
      <c r="B596" s="730" t="s">
        <v>571</v>
      </c>
      <c r="C596" s="731" t="s">
        <v>592</v>
      </c>
      <c r="D596" s="732" t="s">
        <v>593</v>
      </c>
      <c r="E596" s="733">
        <v>50113001</v>
      </c>
      <c r="F596" s="732" t="s">
        <v>598</v>
      </c>
      <c r="G596" s="731" t="s">
        <v>599</v>
      </c>
      <c r="H596" s="731">
        <v>850442</v>
      </c>
      <c r="I596" s="731">
        <v>150726</v>
      </c>
      <c r="J596" s="731" t="s">
        <v>1356</v>
      </c>
      <c r="K596" s="731" t="s">
        <v>1357</v>
      </c>
      <c r="L596" s="734">
        <v>4688.7256758858857</v>
      </c>
      <c r="M596" s="734">
        <v>60</v>
      </c>
      <c r="N596" s="735">
        <v>281323.54055315314</v>
      </c>
    </row>
    <row r="597" spans="1:14" ht="14.45" customHeight="1" x14ac:dyDescent="0.2">
      <c r="A597" s="729" t="s">
        <v>570</v>
      </c>
      <c r="B597" s="730" t="s">
        <v>571</v>
      </c>
      <c r="C597" s="731" t="s">
        <v>592</v>
      </c>
      <c r="D597" s="732" t="s">
        <v>593</v>
      </c>
      <c r="E597" s="733">
        <v>50113001</v>
      </c>
      <c r="F597" s="732" t="s">
        <v>598</v>
      </c>
      <c r="G597" s="731" t="s">
        <v>599</v>
      </c>
      <c r="H597" s="731">
        <v>232165</v>
      </c>
      <c r="I597" s="731">
        <v>232165</v>
      </c>
      <c r="J597" s="731" t="s">
        <v>1358</v>
      </c>
      <c r="K597" s="731" t="s">
        <v>1359</v>
      </c>
      <c r="L597" s="734">
        <v>144.42000000000002</v>
      </c>
      <c r="M597" s="734">
        <v>2</v>
      </c>
      <c r="N597" s="735">
        <v>288.84000000000003</v>
      </c>
    </row>
    <row r="598" spans="1:14" ht="14.45" customHeight="1" x14ac:dyDescent="0.2">
      <c r="A598" s="729" t="s">
        <v>570</v>
      </c>
      <c r="B598" s="730" t="s">
        <v>571</v>
      </c>
      <c r="C598" s="731" t="s">
        <v>592</v>
      </c>
      <c r="D598" s="732" t="s">
        <v>593</v>
      </c>
      <c r="E598" s="733">
        <v>50113001</v>
      </c>
      <c r="F598" s="732" t="s">
        <v>598</v>
      </c>
      <c r="G598" s="731" t="s">
        <v>599</v>
      </c>
      <c r="H598" s="731">
        <v>109844</v>
      </c>
      <c r="I598" s="731">
        <v>9844</v>
      </c>
      <c r="J598" s="731" t="s">
        <v>1360</v>
      </c>
      <c r="K598" s="731" t="s">
        <v>1361</v>
      </c>
      <c r="L598" s="734">
        <v>73.02</v>
      </c>
      <c r="M598" s="734">
        <v>1</v>
      </c>
      <c r="N598" s="735">
        <v>73.02</v>
      </c>
    </row>
    <row r="599" spans="1:14" ht="14.45" customHeight="1" x14ac:dyDescent="0.2">
      <c r="A599" s="729" t="s">
        <v>570</v>
      </c>
      <c r="B599" s="730" t="s">
        <v>571</v>
      </c>
      <c r="C599" s="731" t="s">
        <v>592</v>
      </c>
      <c r="D599" s="732" t="s">
        <v>593</v>
      </c>
      <c r="E599" s="733">
        <v>50113001</v>
      </c>
      <c r="F599" s="732" t="s">
        <v>598</v>
      </c>
      <c r="G599" s="731" t="s">
        <v>599</v>
      </c>
      <c r="H599" s="731">
        <v>191836</v>
      </c>
      <c r="I599" s="731">
        <v>91836</v>
      </c>
      <c r="J599" s="731" t="s">
        <v>1360</v>
      </c>
      <c r="K599" s="731" t="s">
        <v>1362</v>
      </c>
      <c r="L599" s="734">
        <v>44.61</v>
      </c>
      <c r="M599" s="734">
        <v>30</v>
      </c>
      <c r="N599" s="735">
        <v>1338.3</v>
      </c>
    </row>
    <row r="600" spans="1:14" ht="14.45" customHeight="1" x14ac:dyDescent="0.2">
      <c r="A600" s="729" t="s">
        <v>570</v>
      </c>
      <c r="B600" s="730" t="s">
        <v>571</v>
      </c>
      <c r="C600" s="731" t="s">
        <v>592</v>
      </c>
      <c r="D600" s="732" t="s">
        <v>593</v>
      </c>
      <c r="E600" s="733">
        <v>50113001</v>
      </c>
      <c r="F600" s="732" t="s">
        <v>598</v>
      </c>
      <c r="G600" s="731" t="s">
        <v>599</v>
      </c>
      <c r="H600" s="731">
        <v>109847</v>
      </c>
      <c r="I600" s="731">
        <v>9847</v>
      </c>
      <c r="J600" s="731" t="s">
        <v>1363</v>
      </c>
      <c r="K600" s="731" t="s">
        <v>1364</v>
      </c>
      <c r="L600" s="734">
        <v>40.669999999999995</v>
      </c>
      <c r="M600" s="734">
        <v>3</v>
      </c>
      <c r="N600" s="735">
        <v>122.00999999999999</v>
      </c>
    </row>
    <row r="601" spans="1:14" ht="14.45" customHeight="1" x14ac:dyDescent="0.2">
      <c r="A601" s="729" t="s">
        <v>570</v>
      </c>
      <c r="B601" s="730" t="s">
        <v>571</v>
      </c>
      <c r="C601" s="731" t="s">
        <v>592</v>
      </c>
      <c r="D601" s="732" t="s">
        <v>593</v>
      </c>
      <c r="E601" s="733">
        <v>50113001</v>
      </c>
      <c r="F601" s="732" t="s">
        <v>598</v>
      </c>
      <c r="G601" s="731" t="s">
        <v>599</v>
      </c>
      <c r="H601" s="731">
        <v>168447</v>
      </c>
      <c r="I601" s="731">
        <v>168447</v>
      </c>
      <c r="J601" s="731" t="s">
        <v>1365</v>
      </c>
      <c r="K601" s="731" t="s">
        <v>974</v>
      </c>
      <c r="L601" s="734">
        <v>590.83000000000004</v>
      </c>
      <c r="M601" s="734">
        <v>1</v>
      </c>
      <c r="N601" s="735">
        <v>590.83000000000004</v>
      </c>
    </row>
    <row r="602" spans="1:14" ht="14.45" customHeight="1" x14ac:dyDescent="0.2">
      <c r="A602" s="729" t="s">
        <v>570</v>
      </c>
      <c r="B602" s="730" t="s">
        <v>571</v>
      </c>
      <c r="C602" s="731" t="s">
        <v>592</v>
      </c>
      <c r="D602" s="732" t="s">
        <v>593</v>
      </c>
      <c r="E602" s="733">
        <v>50113001</v>
      </c>
      <c r="F602" s="732" t="s">
        <v>598</v>
      </c>
      <c r="G602" s="731" t="s">
        <v>599</v>
      </c>
      <c r="H602" s="731">
        <v>132090</v>
      </c>
      <c r="I602" s="731">
        <v>32090</v>
      </c>
      <c r="J602" s="731" t="s">
        <v>1008</v>
      </c>
      <c r="K602" s="731" t="s">
        <v>1009</v>
      </c>
      <c r="L602" s="734">
        <v>27.33400000000001</v>
      </c>
      <c r="M602" s="734">
        <v>5</v>
      </c>
      <c r="N602" s="735">
        <v>136.67000000000004</v>
      </c>
    </row>
    <row r="603" spans="1:14" ht="14.45" customHeight="1" x14ac:dyDescent="0.2">
      <c r="A603" s="729" t="s">
        <v>570</v>
      </c>
      <c r="B603" s="730" t="s">
        <v>571</v>
      </c>
      <c r="C603" s="731" t="s">
        <v>592</v>
      </c>
      <c r="D603" s="732" t="s">
        <v>593</v>
      </c>
      <c r="E603" s="733">
        <v>50113001</v>
      </c>
      <c r="F603" s="732" t="s">
        <v>598</v>
      </c>
      <c r="G603" s="731" t="s">
        <v>599</v>
      </c>
      <c r="H603" s="731">
        <v>242203</v>
      </c>
      <c r="I603" s="731">
        <v>242203</v>
      </c>
      <c r="J603" s="731" t="s">
        <v>1366</v>
      </c>
      <c r="K603" s="731" t="s">
        <v>1367</v>
      </c>
      <c r="L603" s="734">
        <v>104.5</v>
      </c>
      <c r="M603" s="734">
        <v>6</v>
      </c>
      <c r="N603" s="735">
        <v>627</v>
      </c>
    </row>
    <row r="604" spans="1:14" ht="14.45" customHeight="1" x14ac:dyDescent="0.2">
      <c r="A604" s="729" t="s">
        <v>570</v>
      </c>
      <c r="B604" s="730" t="s">
        <v>571</v>
      </c>
      <c r="C604" s="731" t="s">
        <v>592</v>
      </c>
      <c r="D604" s="732" t="s">
        <v>593</v>
      </c>
      <c r="E604" s="733">
        <v>50113001</v>
      </c>
      <c r="F604" s="732" t="s">
        <v>598</v>
      </c>
      <c r="G604" s="731" t="s">
        <v>611</v>
      </c>
      <c r="H604" s="731">
        <v>56972</v>
      </c>
      <c r="I604" s="731">
        <v>56972</v>
      </c>
      <c r="J604" s="731" t="s">
        <v>1368</v>
      </c>
      <c r="K604" s="731" t="s">
        <v>1369</v>
      </c>
      <c r="L604" s="734">
        <v>14.759999999999998</v>
      </c>
      <c r="M604" s="734">
        <v>1</v>
      </c>
      <c r="N604" s="735">
        <v>14.759999999999998</v>
      </c>
    </row>
    <row r="605" spans="1:14" ht="14.45" customHeight="1" x14ac:dyDescent="0.2">
      <c r="A605" s="729" t="s">
        <v>570</v>
      </c>
      <c r="B605" s="730" t="s">
        <v>571</v>
      </c>
      <c r="C605" s="731" t="s">
        <v>592</v>
      </c>
      <c r="D605" s="732" t="s">
        <v>593</v>
      </c>
      <c r="E605" s="733">
        <v>50113001</v>
      </c>
      <c r="F605" s="732" t="s">
        <v>598</v>
      </c>
      <c r="G605" s="731" t="s">
        <v>611</v>
      </c>
      <c r="H605" s="731">
        <v>56976</v>
      </c>
      <c r="I605" s="731">
        <v>56976</v>
      </c>
      <c r="J605" s="731" t="s">
        <v>1019</v>
      </c>
      <c r="K605" s="731" t="s">
        <v>1020</v>
      </c>
      <c r="L605" s="734">
        <v>12.223333333333336</v>
      </c>
      <c r="M605" s="734">
        <v>3</v>
      </c>
      <c r="N605" s="735">
        <v>36.670000000000009</v>
      </c>
    </row>
    <row r="606" spans="1:14" ht="14.45" customHeight="1" x14ac:dyDescent="0.2">
      <c r="A606" s="729" t="s">
        <v>570</v>
      </c>
      <c r="B606" s="730" t="s">
        <v>571</v>
      </c>
      <c r="C606" s="731" t="s">
        <v>592</v>
      </c>
      <c r="D606" s="732" t="s">
        <v>593</v>
      </c>
      <c r="E606" s="733">
        <v>50113001</v>
      </c>
      <c r="F606" s="732" t="s">
        <v>598</v>
      </c>
      <c r="G606" s="731" t="s">
        <v>611</v>
      </c>
      <c r="H606" s="731">
        <v>156981</v>
      </c>
      <c r="I606" s="731">
        <v>56981</v>
      </c>
      <c r="J606" s="731" t="s">
        <v>1021</v>
      </c>
      <c r="K606" s="731" t="s">
        <v>1022</v>
      </c>
      <c r="L606" s="734">
        <v>31.659999999999997</v>
      </c>
      <c r="M606" s="734">
        <v>1</v>
      </c>
      <c r="N606" s="735">
        <v>31.659999999999997</v>
      </c>
    </row>
    <row r="607" spans="1:14" ht="14.45" customHeight="1" x14ac:dyDescent="0.2">
      <c r="A607" s="729" t="s">
        <v>570</v>
      </c>
      <c r="B607" s="730" t="s">
        <v>571</v>
      </c>
      <c r="C607" s="731" t="s">
        <v>592</v>
      </c>
      <c r="D607" s="732" t="s">
        <v>593</v>
      </c>
      <c r="E607" s="733">
        <v>50113001</v>
      </c>
      <c r="F607" s="732" t="s">
        <v>598</v>
      </c>
      <c r="G607" s="731" t="s">
        <v>611</v>
      </c>
      <c r="H607" s="731">
        <v>150311</v>
      </c>
      <c r="I607" s="731">
        <v>50311</v>
      </c>
      <c r="J607" s="731" t="s">
        <v>1370</v>
      </c>
      <c r="K607" s="731" t="s">
        <v>1310</v>
      </c>
      <c r="L607" s="734">
        <v>86.676000000000002</v>
      </c>
      <c r="M607" s="734">
        <v>5</v>
      </c>
      <c r="N607" s="735">
        <v>433.38</v>
      </c>
    </row>
    <row r="608" spans="1:14" ht="14.45" customHeight="1" x14ac:dyDescent="0.2">
      <c r="A608" s="729" t="s">
        <v>570</v>
      </c>
      <c r="B608" s="730" t="s">
        <v>571</v>
      </c>
      <c r="C608" s="731" t="s">
        <v>592</v>
      </c>
      <c r="D608" s="732" t="s">
        <v>593</v>
      </c>
      <c r="E608" s="733">
        <v>50113001</v>
      </c>
      <c r="F608" s="732" t="s">
        <v>598</v>
      </c>
      <c r="G608" s="731" t="s">
        <v>611</v>
      </c>
      <c r="H608" s="731">
        <v>150316</v>
      </c>
      <c r="I608" s="731">
        <v>50316</v>
      </c>
      <c r="J608" s="731" t="s">
        <v>1025</v>
      </c>
      <c r="K608" s="731" t="s">
        <v>608</v>
      </c>
      <c r="L608" s="734">
        <v>57.837999999999987</v>
      </c>
      <c r="M608" s="734">
        <v>5</v>
      </c>
      <c r="N608" s="735">
        <v>289.18999999999994</v>
      </c>
    </row>
    <row r="609" spans="1:14" ht="14.45" customHeight="1" x14ac:dyDescent="0.2">
      <c r="A609" s="729" t="s">
        <v>570</v>
      </c>
      <c r="B609" s="730" t="s">
        <v>571</v>
      </c>
      <c r="C609" s="731" t="s">
        <v>592</v>
      </c>
      <c r="D609" s="732" t="s">
        <v>593</v>
      </c>
      <c r="E609" s="733">
        <v>50113001</v>
      </c>
      <c r="F609" s="732" t="s">
        <v>598</v>
      </c>
      <c r="G609" s="731" t="s">
        <v>611</v>
      </c>
      <c r="H609" s="731">
        <v>150318</v>
      </c>
      <c r="I609" s="731">
        <v>50318</v>
      </c>
      <c r="J609" s="731" t="s">
        <v>1025</v>
      </c>
      <c r="K609" s="731" t="s">
        <v>1026</v>
      </c>
      <c r="L609" s="734">
        <v>122.98999999999997</v>
      </c>
      <c r="M609" s="734">
        <v>1</v>
      </c>
      <c r="N609" s="735">
        <v>122.98999999999997</v>
      </c>
    </row>
    <row r="610" spans="1:14" ht="14.45" customHeight="1" x14ac:dyDescent="0.2">
      <c r="A610" s="729" t="s">
        <v>570</v>
      </c>
      <c r="B610" s="730" t="s">
        <v>571</v>
      </c>
      <c r="C610" s="731" t="s">
        <v>592</v>
      </c>
      <c r="D610" s="732" t="s">
        <v>593</v>
      </c>
      <c r="E610" s="733">
        <v>50113001</v>
      </c>
      <c r="F610" s="732" t="s">
        <v>598</v>
      </c>
      <c r="G610" s="731" t="s">
        <v>599</v>
      </c>
      <c r="H610" s="731">
        <v>148306</v>
      </c>
      <c r="I610" s="731">
        <v>148306</v>
      </c>
      <c r="J610" s="731" t="s">
        <v>1371</v>
      </c>
      <c r="K610" s="731" t="s">
        <v>1372</v>
      </c>
      <c r="L610" s="734">
        <v>84.565000000000012</v>
      </c>
      <c r="M610" s="734">
        <v>2</v>
      </c>
      <c r="N610" s="735">
        <v>169.13000000000002</v>
      </c>
    </row>
    <row r="611" spans="1:14" ht="14.45" customHeight="1" x14ac:dyDescent="0.2">
      <c r="A611" s="729" t="s">
        <v>570</v>
      </c>
      <c r="B611" s="730" t="s">
        <v>571</v>
      </c>
      <c r="C611" s="731" t="s">
        <v>592</v>
      </c>
      <c r="D611" s="732" t="s">
        <v>593</v>
      </c>
      <c r="E611" s="733">
        <v>50113001</v>
      </c>
      <c r="F611" s="732" t="s">
        <v>598</v>
      </c>
      <c r="G611" s="731" t="s">
        <v>599</v>
      </c>
      <c r="H611" s="731">
        <v>849317</v>
      </c>
      <c r="I611" s="731">
        <v>109821</v>
      </c>
      <c r="J611" s="731" t="s">
        <v>1373</v>
      </c>
      <c r="K611" s="731" t="s">
        <v>1374</v>
      </c>
      <c r="L611" s="734">
        <v>107.93</v>
      </c>
      <c r="M611" s="734">
        <v>3</v>
      </c>
      <c r="N611" s="735">
        <v>323.79000000000002</v>
      </c>
    </row>
    <row r="612" spans="1:14" ht="14.45" customHeight="1" x14ac:dyDescent="0.2">
      <c r="A612" s="729" t="s">
        <v>570</v>
      </c>
      <c r="B612" s="730" t="s">
        <v>571</v>
      </c>
      <c r="C612" s="731" t="s">
        <v>592</v>
      </c>
      <c r="D612" s="732" t="s">
        <v>593</v>
      </c>
      <c r="E612" s="733">
        <v>50113001</v>
      </c>
      <c r="F612" s="732" t="s">
        <v>598</v>
      </c>
      <c r="G612" s="731" t="s">
        <v>599</v>
      </c>
      <c r="H612" s="731">
        <v>197864</v>
      </c>
      <c r="I612" s="731">
        <v>97864</v>
      </c>
      <c r="J612" s="731" t="s">
        <v>1375</v>
      </c>
      <c r="K612" s="731" t="s">
        <v>1376</v>
      </c>
      <c r="L612" s="734">
        <v>300.07999999999993</v>
      </c>
      <c r="M612" s="734">
        <v>1</v>
      </c>
      <c r="N612" s="735">
        <v>300.07999999999993</v>
      </c>
    </row>
    <row r="613" spans="1:14" ht="14.45" customHeight="1" x14ac:dyDescent="0.2">
      <c r="A613" s="729" t="s">
        <v>570</v>
      </c>
      <c r="B613" s="730" t="s">
        <v>571</v>
      </c>
      <c r="C613" s="731" t="s">
        <v>592</v>
      </c>
      <c r="D613" s="732" t="s">
        <v>593</v>
      </c>
      <c r="E613" s="733">
        <v>50113001</v>
      </c>
      <c r="F613" s="732" t="s">
        <v>598</v>
      </c>
      <c r="G613" s="731" t="s">
        <v>599</v>
      </c>
      <c r="H613" s="731">
        <v>849535</v>
      </c>
      <c r="I613" s="731">
        <v>134292</v>
      </c>
      <c r="J613" s="731" t="s">
        <v>1377</v>
      </c>
      <c r="K613" s="731" t="s">
        <v>723</v>
      </c>
      <c r="L613" s="734">
        <v>168.04</v>
      </c>
      <c r="M613" s="734">
        <v>1</v>
      </c>
      <c r="N613" s="735">
        <v>168.04</v>
      </c>
    </row>
    <row r="614" spans="1:14" ht="14.45" customHeight="1" x14ac:dyDescent="0.2">
      <c r="A614" s="729" t="s">
        <v>570</v>
      </c>
      <c r="B614" s="730" t="s">
        <v>571</v>
      </c>
      <c r="C614" s="731" t="s">
        <v>592</v>
      </c>
      <c r="D614" s="732" t="s">
        <v>593</v>
      </c>
      <c r="E614" s="733">
        <v>50113001</v>
      </c>
      <c r="F614" s="732" t="s">
        <v>598</v>
      </c>
      <c r="G614" s="731" t="s">
        <v>599</v>
      </c>
      <c r="H614" s="731">
        <v>121731</v>
      </c>
      <c r="I614" s="731">
        <v>21731</v>
      </c>
      <c r="J614" s="731" t="s">
        <v>1378</v>
      </c>
      <c r="K614" s="731" t="s">
        <v>1011</v>
      </c>
      <c r="L614" s="734">
        <v>67.77</v>
      </c>
      <c r="M614" s="734">
        <v>2</v>
      </c>
      <c r="N614" s="735">
        <v>135.54</v>
      </c>
    </row>
    <row r="615" spans="1:14" ht="14.45" customHeight="1" x14ac:dyDescent="0.2">
      <c r="A615" s="729" t="s">
        <v>570</v>
      </c>
      <c r="B615" s="730" t="s">
        <v>571</v>
      </c>
      <c r="C615" s="731" t="s">
        <v>592</v>
      </c>
      <c r="D615" s="732" t="s">
        <v>593</v>
      </c>
      <c r="E615" s="733">
        <v>50113001</v>
      </c>
      <c r="F615" s="732" t="s">
        <v>598</v>
      </c>
      <c r="G615" s="731" t="s">
        <v>599</v>
      </c>
      <c r="H615" s="731">
        <v>225453</v>
      </c>
      <c r="I615" s="731">
        <v>225453</v>
      </c>
      <c r="J615" s="731" t="s">
        <v>1032</v>
      </c>
      <c r="K615" s="731" t="s">
        <v>1034</v>
      </c>
      <c r="L615" s="734">
        <v>391.28999999999996</v>
      </c>
      <c r="M615" s="734">
        <v>10</v>
      </c>
      <c r="N615" s="735">
        <v>3912.8999999999996</v>
      </c>
    </row>
    <row r="616" spans="1:14" ht="14.45" customHeight="1" x14ac:dyDescent="0.2">
      <c r="A616" s="729" t="s">
        <v>570</v>
      </c>
      <c r="B616" s="730" t="s">
        <v>571</v>
      </c>
      <c r="C616" s="731" t="s">
        <v>592</v>
      </c>
      <c r="D616" s="732" t="s">
        <v>593</v>
      </c>
      <c r="E616" s="733">
        <v>50113001</v>
      </c>
      <c r="F616" s="732" t="s">
        <v>598</v>
      </c>
      <c r="G616" s="731" t="s">
        <v>599</v>
      </c>
      <c r="H616" s="731">
        <v>225452</v>
      </c>
      <c r="I616" s="731">
        <v>225452</v>
      </c>
      <c r="J616" s="731" t="s">
        <v>1032</v>
      </c>
      <c r="K616" s="731" t="s">
        <v>1033</v>
      </c>
      <c r="L616" s="734">
        <v>510.4799999999999</v>
      </c>
      <c r="M616" s="734">
        <v>1</v>
      </c>
      <c r="N616" s="735">
        <v>510.4799999999999</v>
      </c>
    </row>
    <row r="617" spans="1:14" ht="14.45" customHeight="1" x14ac:dyDescent="0.2">
      <c r="A617" s="729" t="s">
        <v>570</v>
      </c>
      <c r="B617" s="730" t="s">
        <v>571</v>
      </c>
      <c r="C617" s="731" t="s">
        <v>592</v>
      </c>
      <c r="D617" s="732" t="s">
        <v>593</v>
      </c>
      <c r="E617" s="733">
        <v>50113001</v>
      </c>
      <c r="F617" s="732" t="s">
        <v>598</v>
      </c>
      <c r="G617" s="731" t="s">
        <v>599</v>
      </c>
      <c r="H617" s="731">
        <v>221884</v>
      </c>
      <c r="I617" s="731">
        <v>221884</v>
      </c>
      <c r="J617" s="731" t="s">
        <v>1035</v>
      </c>
      <c r="K617" s="731" t="s">
        <v>1036</v>
      </c>
      <c r="L617" s="734">
        <v>1980</v>
      </c>
      <c r="M617" s="734">
        <v>4</v>
      </c>
      <c r="N617" s="735">
        <v>7920</v>
      </c>
    </row>
    <row r="618" spans="1:14" ht="14.45" customHeight="1" x14ac:dyDescent="0.2">
      <c r="A618" s="729" t="s">
        <v>570</v>
      </c>
      <c r="B618" s="730" t="s">
        <v>571</v>
      </c>
      <c r="C618" s="731" t="s">
        <v>592</v>
      </c>
      <c r="D618" s="732" t="s">
        <v>593</v>
      </c>
      <c r="E618" s="733">
        <v>50113001</v>
      </c>
      <c r="F618" s="732" t="s">
        <v>598</v>
      </c>
      <c r="G618" s="731" t="s">
        <v>599</v>
      </c>
      <c r="H618" s="731">
        <v>501925</v>
      </c>
      <c r="I618" s="731">
        <v>212371</v>
      </c>
      <c r="J618" s="731" t="s">
        <v>1379</v>
      </c>
      <c r="K618" s="731" t="s">
        <v>1380</v>
      </c>
      <c r="L618" s="734">
        <v>2255.33</v>
      </c>
      <c r="M618" s="734">
        <v>1</v>
      </c>
      <c r="N618" s="735">
        <v>2255.33</v>
      </c>
    </row>
    <row r="619" spans="1:14" ht="14.45" customHeight="1" x14ac:dyDescent="0.2">
      <c r="A619" s="729" t="s">
        <v>570</v>
      </c>
      <c r="B619" s="730" t="s">
        <v>571</v>
      </c>
      <c r="C619" s="731" t="s">
        <v>592</v>
      </c>
      <c r="D619" s="732" t="s">
        <v>593</v>
      </c>
      <c r="E619" s="733">
        <v>50113001</v>
      </c>
      <c r="F619" s="732" t="s">
        <v>598</v>
      </c>
      <c r="G619" s="731" t="s">
        <v>599</v>
      </c>
      <c r="H619" s="731">
        <v>142595</v>
      </c>
      <c r="I619" s="731">
        <v>42595</v>
      </c>
      <c r="J619" s="731" t="s">
        <v>1381</v>
      </c>
      <c r="K619" s="731" t="s">
        <v>1382</v>
      </c>
      <c r="L619" s="734">
        <v>638</v>
      </c>
      <c r="M619" s="734">
        <v>7</v>
      </c>
      <c r="N619" s="735">
        <v>4466</v>
      </c>
    </row>
    <row r="620" spans="1:14" ht="14.45" customHeight="1" x14ac:dyDescent="0.2">
      <c r="A620" s="729" t="s">
        <v>570</v>
      </c>
      <c r="B620" s="730" t="s">
        <v>571</v>
      </c>
      <c r="C620" s="731" t="s">
        <v>592</v>
      </c>
      <c r="D620" s="732" t="s">
        <v>593</v>
      </c>
      <c r="E620" s="733">
        <v>50113001</v>
      </c>
      <c r="F620" s="732" t="s">
        <v>598</v>
      </c>
      <c r="G620" s="731" t="s">
        <v>611</v>
      </c>
      <c r="H620" s="731">
        <v>192342</v>
      </c>
      <c r="I620" s="731">
        <v>192342</v>
      </c>
      <c r="J620" s="731" t="s">
        <v>1383</v>
      </c>
      <c r="K620" s="731" t="s">
        <v>1384</v>
      </c>
      <c r="L620" s="734">
        <v>137.36999999999998</v>
      </c>
      <c r="M620" s="734">
        <v>1</v>
      </c>
      <c r="N620" s="735">
        <v>137.36999999999998</v>
      </c>
    </row>
    <row r="621" spans="1:14" ht="14.45" customHeight="1" x14ac:dyDescent="0.2">
      <c r="A621" s="729" t="s">
        <v>570</v>
      </c>
      <c r="B621" s="730" t="s">
        <v>571</v>
      </c>
      <c r="C621" s="731" t="s">
        <v>592</v>
      </c>
      <c r="D621" s="732" t="s">
        <v>593</v>
      </c>
      <c r="E621" s="733">
        <v>50113001</v>
      </c>
      <c r="F621" s="732" t="s">
        <v>598</v>
      </c>
      <c r="G621" s="731" t="s">
        <v>599</v>
      </c>
      <c r="H621" s="731">
        <v>148675</v>
      </c>
      <c r="I621" s="731">
        <v>148675</v>
      </c>
      <c r="J621" s="731" t="s">
        <v>1041</v>
      </c>
      <c r="K621" s="731" t="s">
        <v>1385</v>
      </c>
      <c r="L621" s="734">
        <v>243.72999999999996</v>
      </c>
      <c r="M621" s="734">
        <v>1</v>
      </c>
      <c r="N621" s="735">
        <v>243.72999999999996</v>
      </c>
    </row>
    <row r="622" spans="1:14" ht="14.45" customHeight="1" x14ac:dyDescent="0.2">
      <c r="A622" s="729" t="s">
        <v>570</v>
      </c>
      <c r="B622" s="730" t="s">
        <v>571</v>
      </c>
      <c r="C622" s="731" t="s">
        <v>592</v>
      </c>
      <c r="D622" s="732" t="s">
        <v>593</v>
      </c>
      <c r="E622" s="733">
        <v>50113001</v>
      </c>
      <c r="F622" s="732" t="s">
        <v>598</v>
      </c>
      <c r="G622" s="731" t="s">
        <v>599</v>
      </c>
      <c r="H622" s="731">
        <v>148673</v>
      </c>
      <c r="I622" s="731">
        <v>148673</v>
      </c>
      <c r="J622" s="731" t="s">
        <v>1041</v>
      </c>
      <c r="K622" s="731" t="s">
        <v>1042</v>
      </c>
      <c r="L622" s="734">
        <v>146.12</v>
      </c>
      <c r="M622" s="734">
        <v>1</v>
      </c>
      <c r="N622" s="735">
        <v>146.12</v>
      </c>
    </row>
    <row r="623" spans="1:14" ht="14.45" customHeight="1" x14ac:dyDescent="0.2">
      <c r="A623" s="729" t="s">
        <v>570</v>
      </c>
      <c r="B623" s="730" t="s">
        <v>571</v>
      </c>
      <c r="C623" s="731" t="s">
        <v>592</v>
      </c>
      <c r="D623" s="732" t="s">
        <v>593</v>
      </c>
      <c r="E623" s="733">
        <v>50113001</v>
      </c>
      <c r="F623" s="732" t="s">
        <v>598</v>
      </c>
      <c r="G623" s="731" t="s">
        <v>599</v>
      </c>
      <c r="H623" s="731">
        <v>112770</v>
      </c>
      <c r="I623" s="731">
        <v>12770</v>
      </c>
      <c r="J623" s="731" t="s">
        <v>1386</v>
      </c>
      <c r="K623" s="731" t="s">
        <v>1387</v>
      </c>
      <c r="L623" s="734">
        <v>143.39999999999998</v>
      </c>
      <c r="M623" s="734">
        <v>2</v>
      </c>
      <c r="N623" s="735">
        <v>286.79999999999995</v>
      </c>
    </row>
    <row r="624" spans="1:14" ht="14.45" customHeight="1" x14ac:dyDescent="0.2">
      <c r="A624" s="729" t="s">
        <v>570</v>
      </c>
      <c r="B624" s="730" t="s">
        <v>571</v>
      </c>
      <c r="C624" s="731" t="s">
        <v>592</v>
      </c>
      <c r="D624" s="732" t="s">
        <v>593</v>
      </c>
      <c r="E624" s="733">
        <v>50113001</v>
      </c>
      <c r="F624" s="732" t="s">
        <v>598</v>
      </c>
      <c r="G624" s="731" t="s">
        <v>611</v>
      </c>
      <c r="H624" s="731">
        <v>153950</v>
      </c>
      <c r="I624" s="731">
        <v>53950</v>
      </c>
      <c r="J624" s="731" t="s">
        <v>1052</v>
      </c>
      <c r="K624" s="731" t="s">
        <v>1053</v>
      </c>
      <c r="L624" s="734">
        <v>91.429999999999993</v>
      </c>
      <c r="M624" s="734">
        <v>1</v>
      </c>
      <c r="N624" s="735">
        <v>91.429999999999993</v>
      </c>
    </row>
    <row r="625" spans="1:14" ht="14.45" customHeight="1" x14ac:dyDescent="0.2">
      <c r="A625" s="729" t="s">
        <v>570</v>
      </c>
      <c r="B625" s="730" t="s">
        <v>571</v>
      </c>
      <c r="C625" s="731" t="s">
        <v>592</v>
      </c>
      <c r="D625" s="732" t="s">
        <v>593</v>
      </c>
      <c r="E625" s="733">
        <v>50113001</v>
      </c>
      <c r="F625" s="732" t="s">
        <v>598</v>
      </c>
      <c r="G625" s="731" t="s">
        <v>611</v>
      </c>
      <c r="H625" s="731">
        <v>233366</v>
      </c>
      <c r="I625" s="731">
        <v>233366</v>
      </c>
      <c r="J625" s="731" t="s">
        <v>1054</v>
      </c>
      <c r="K625" s="731" t="s">
        <v>1056</v>
      </c>
      <c r="L625" s="734">
        <v>45.75</v>
      </c>
      <c r="M625" s="734">
        <v>2</v>
      </c>
      <c r="N625" s="735">
        <v>91.5</v>
      </c>
    </row>
    <row r="626" spans="1:14" ht="14.45" customHeight="1" x14ac:dyDescent="0.2">
      <c r="A626" s="729" t="s">
        <v>570</v>
      </c>
      <c r="B626" s="730" t="s">
        <v>571</v>
      </c>
      <c r="C626" s="731" t="s">
        <v>592</v>
      </c>
      <c r="D626" s="732" t="s">
        <v>593</v>
      </c>
      <c r="E626" s="733">
        <v>50113001</v>
      </c>
      <c r="F626" s="732" t="s">
        <v>598</v>
      </c>
      <c r="G626" s="731" t="s">
        <v>611</v>
      </c>
      <c r="H626" s="731">
        <v>846141</v>
      </c>
      <c r="I626" s="731">
        <v>107794</v>
      </c>
      <c r="J626" s="731" t="s">
        <v>1057</v>
      </c>
      <c r="K626" s="731" t="s">
        <v>1058</v>
      </c>
      <c r="L626" s="734">
        <v>204.51000000000005</v>
      </c>
      <c r="M626" s="734">
        <v>1</v>
      </c>
      <c r="N626" s="735">
        <v>204.51000000000005</v>
      </c>
    </row>
    <row r="627" spans="1:14" ht="14.45" customHeight="1" x14ac:dyDescent="0.2">
      <c r="A627" s="729" t="s">
        <v>570</v>
      </c>
      <c r="B627" s="730" t="s">
        <v>571</v>
      </c>
      <c r="C627" s="731" t="s">
        <v>592</v>
      </c>
      <c r="D627" s="732" t="s">
        <v>593</v>
      </c>
      <c r="E627" s="733">
        <v>50113001</v>
      </c>
      <c r="F627" s="732" t="s">
        <v>598</v>
      </c>
      <c r="G627" s="731" t="s">
        <v>611</v>
      </c>
      <c r="H627" s="731">
        <v>149483</v>
      </c>
      <c r="I627" s="731">
        <v>149483</v>
      </c>
      <c r="J627" s="731" t="s">
        <v>1059</v>
      </c>
      <c r="K627" s="731" t="s">
        <v>1060</v>
      </c>
      <c r="L627" s="734">
        <v>138.94999999999996</v>
      </c>
      <c r="M627" s="734">
        <v>6</v>
      </c>
      <c r="N627" s="735">
        <v>833.69999999999982</v>
      </c>
    </row>
    <row r="628" spans="1:14" ht="14.45" customHeight="1" x14ac:dyDescent="0.2">
      <c r="A628" s="729" t="s">
        <v>570</v>
      </c>
      <c r="B628" s="730" t="s">
        <v>571</v>
      </c>
      <c r="C628" s="731" t="s">
        <v>592</v>
      </c>
      <c r="D628" s="732" t="s">
        <v>593</v>
      </c>
      <c r="E628" s="733">
        <v>50113001</v>
      </c>
      <c r="F628" s="732" t="s">
        <v>598</v>
      </c>
      <c r="G628" s="731" t="s">
        <v>599</v>
      </c>
      <c r="H628" s="731">
        <v>125919</v>
      </c>
      <c r="I628" s="731">
        <v>25919</v>
      </c>
      <c r="J628" s="731" t="s">
        <v>1388</v>
      </c>
      <c r="K628" s="731" t="s">
        <v>1389</v>
      </c>
      <c r="L628" s="734">
        <v>188.71999999999997</v>
      </c>
      <c r="M628" s="734">
        <v>1</v>
      </c>
      <c r="N628" s="735">
        <v>188.71999999999997</v>
      </c>
    </row>
    <row r="629" spans="1:14" ht="14.45" customHeight="1" x14ac:dyDescent="0.2">
      <c r="A629" s="729" t="s">
        <v>570</v>
      </c>
      <c r="B629" s="730" t="s">
        <v>571</v>
      </c>
      <c r="C629" s="731" t="s">
        <v>592</v>
      </c>
      <c r="D629" s="732" t="s">
        <v>593</v>
      </c>
      <c r="E629" s="733">
        <v>50113002</v>
      </c>
      <c r="F629" s="732" t="s">
        <v>1390</v>
      </c>
      <c r="G629" s="731" t="s">
        <v>599</v>
      </c>
      <c r="H629" s="731">
        <v>195939</v>
      </c>
      <c r="I629" s="731">
        <v>95939</v>
      </c>
      <c r="J629" s="731" t="s">
        <v>1391</v>
      </c>
      <c r="K629" s="731" t="s">
        <v>1392</v>
      </c>
      <c r="L629" s="734">
        <v>2063.73</v>
      </c>
      <c r="M629" s="734">
        <v>4</v>
      </c>
      <c r="N629" s="735">
        <v>8254.92</v>
      </c>
    </row>
    <row r="630" spans="1:14" ht="14.45" customHeight="1" x14ac:dyDescent="0.2">
      <c r="A630" s="729" t="s">
        <v>570</v>
      </c>
      <c r="B630" s="730" t="s">
        <v>571</v>
      </c>
      <c r="C630" s="731" t="s">
        <v>592</v>
      </c>
      <c r="D630" s="732" t="s">
        <v>593</v>
      </c>
      <c r="E630" s="733">
        <v>50113002</v>
      </c>
      <c r="F630" s="732" t="s">
        <v>1390</v>
      </c>
      <c r="G630" s="731" t="s">
        <v>599</v>
      </c>
      <c r="H630" s="731">
        <v>394737</v>
      </c>
      <c r="I630" s="731">
        <v>95946</v>
      </c>
      <c r="J630" s="731" t="s">
        <v>1393</v>
      </c>
      <c r="K630" s="731" t="s">
        <v>1392</v>
      </c>
      <c r="L630" s="734">
        <v>2075.0833333333335</v>
      </c>
      <c r="M630" s="734">
        <v>6</v>
      </c>
      <c r="N630" s="735">
        <v>12450.5</v>
      </c>
    </row>
    <row r="631" spans="1:14" ht="14.45" customHeight="1" x14ac:dyDescent="0.2">
      <c r="A631" s="729" t="s">
        <v>570</v>
      </c>
      <c r="B631" s="730" t="s">
        <v>571</v>
      </c>
      <c r="C631" s="731" t="s">
        <v>592</v>
      </c>
      <c r="D631" s="732" t="s">
        <v>593</v>
      </c>
      <c r="E631" s="733">
        <v>50113002</v>
      </c>
      <c r="F631" s="732" t="s">
        <v>1390</v>
      </c>
      <c r="G631" s="731" t="s">
        <v>599</v>
      </c>
      <c r="H631" s="731">
        <v>233036</v>
      </c>
      <c r="I631" s="731">
        <v>233036</v>
      </c>
      <c r="J631" s="731" t="s">
        <v>1394</v>
      </c>
      <c r="K631" s="731" t="s">
        <v>1395</v>
      </c>
      <c r="L631" s="734">
        <v>2288</v>
      </c>
      <c r="M631" s="734">
        <v>6</v>
      </c>
      <c r="N631" s="735">
        <v>13728</v>
      </c>
    </row>
    <row r="632" spans="1:14" ht="14.45" customHeight="1" x14ac:dyDescent="0.2">
      <c r="A632" s="729" t="s">
        <v>570</v>
      </c>
      <c r="B632" s="730" t="s">
        <v>571</v>
      </c>
      <c r="C632" s="731" t="s">
        <v>592</v>
      </c>
      <c r="D632" s="732" t="s">
        <v>593</v>
      </c>
      <c r="E632" s="733">
        <v>50113002</v>
      </c>
      <c r="F632" s="732" t="s">
        <v>1390</v>
      </c>
      <c r="G632" s="731" t="s">
        <v>599</v>
      </c>
      <c r="H632" s="731">
        <v>142003</v>
      </c>
      <c r="I632" s="731">
        <v>142003</v>
      </c>
      <c r="J632" s="731" t="s">
        <v>1396</v>
      </c>
      <c r="K632" s="731" t="s">
        <v>835</v>
      </c>
      <c r="L632" s="734">
        <v>3751</v>
      </c>
      <c r="M632" s="734">
        <v>3</v>
      </c>
      <c r="N632" s="735">
        <v>11253</v>
      </c>
    </row>
    <row r="633" spans="1:14" ht="14.45" customHeight="1" x14ac:dyDescent="0.2">
      <c r="A633" s="729" t="s">
        <v>570</v>
      </c>
      <c r="B633" s="730" t="s">
        <v>571</v>
      </c>
      <c r="C633" s="731" t="s">
        <v>592</v>
      </c>
      <c r="D633" s="732" t="s">
        <v>593</v>
      </c>
      <c r="E633" s="733">
        <v>50113002</v>
      </c>
      <c r="F633" s="732" t="s">
        <v>1390</v>
      </c>
      <c r="G633" s="731" t="s">
        <v>599</v>
      </c>
      <c r="H633" s="731">
        <v>103513</v>
      </c>
      <c r="I633" s="731">
        <v>3513</v>
      </c>
      <c r="J633" s="731" t="s">
        <v>1397</v>
      </c>
      <c r="K633" s="731" t="s">
        <v>1398</v>
      </c>
      <c r="L633" s="734">
        <v>2000</v>
      </c>
      <c r="M633" s="734">
        <v>4</v>
      </c>
      <c r="N633" s="735">
        <v>8000</v>
      </c>
    </row>
    <row r="634" spans="1:14" ht="14.45" customHeight="1" x14ac:dyDescent="0.2">
      <c r="A634" s="729" t="s">
        <v>570</v>
      </c>
      <c r="B634" s="730" t="s">
        <v>571</v>
      </c>
      <c r="C634" s="731" t="s">
        <v>592</v>
      </c>
      <c r="D634" s="732" t="s">
        <v>593</v>
      </c>
      <c r="E634" s="733">
        <v>50113002</v>
      </c>
      <c r="F634" s="732" t="s">
        <v>1390</v>
      </c>
      <c r="G634" s="731" t="s">
        <v>599</v>
      </c>
      <c r="H634" s="731">
        <v>397302</v>
      </c>
      <c r="I634" s="731">
        <v>3290</v>
      </c>
      <c r="J634" s="731" t="s">
        <v>1399</v>
      </c>
      <c r="K634" s="731" t="s">
        <v>1400</v>
      </c>
      <c r="L634" s="734">
        <v>1322.73</v>
      </c>
      <c r="M634" s="734">
        <v>2</v>
      </c>
      <c r="N634" s="735">
        <v>2645.46</v>
      </c>
    </row>
    <row r="635" spans="1:14" ht="14.45" customHeight="1" x14ac:dyDescent="0.2">
      <c r="A635" s="729" t="s">
        <v>570</v>
      </c>
      <c r="B635" s="730" t="s">
        <v>571</v>
      </c>
      <c r="C635" s="731" t="s">
        <v>592</v>
      </c>
      <c r="D635" s="732" t="s">
        <v>593</v>
      </c>
      <c r="E635" s="733">
        <v>50113002</v>
      </c>
      <c r="F635" s="732" t="s">
        <v>1390</v>
      </c>
      <c r="G635" s="731" t="s">
        <v>599</v>
      </c>
      <c r="H635" s="731">
        <v>396465</v>
      </c>
      <c r="I635" s="731">
        <v>157107</v>
      </c>
      <c r="J635" s="731" t="s">
        <v>1401</v>
      </c>
      <c r="K635" s="731" t="s">
        <v>1402</v>
      </c>
      <c r="L635" s="734">
        <v>3101.9999999999995</v>
      </c>
      <c r="M635" s="734">
        <v>2</v>
      </c>
      <c r="N635" s="735">
        <v>6203.9999999999991</v>
      </c>
    </row>
    <row r="636" spans="1:14" ht="14.45" customHeight="1" x14ac:dyDescent="0.2">
      <c r="A636" s="729" t="s">
        <v>570</v>
      </c>
      <c r="B636" s="730" t="s">
        <v>571</v>
      </c>
      <c r="C636" s="731" t="s">
        <v>592</v>
      </c>
      <c r="D636" s="732" t="s">
        <v>593</v>
      </c>
      <c r="E636" s="733">
        <v>50113002</v>
      </c>
      <c r="F636" s="732" t="s">
        <v>1390</v>
      </c>
      <c r="G636" s="731" t="s">
        <v>599</v>
      </c>
      <c r="H636" s="731">
        <v>151108</v>
      </c>
      <c r="I636" s="731">
        <v>151108</v>
      </c>
      <c r="J636" s="731" t="s">
        <v>1403</v>
      </c>
      <c r="K636" s="731" t="s">
        <v>1404</v>
      </c>
      <c r="L636" s="734">
        <v>2838</v>
      </c>
      <c r="M636" s="734">
        <v>6</v>
      </c>
      <c r="N636" s="735">
        <v>17028</v>
      </c>
    </row>
    <row r="637" spans="1:14" ht="14.45" customHeight="1" x14ac:dyDescent="0.2">
      <c r="A637" s="729" t="s">
        <v>570</v>
      </c>
      <c r="B637" s="730" t="s">
        <v>571</v>
      </c>
      <c r="C637" s="731" t="s">
        <v>592</v>
      </c>
      <c r="D637" s="732" t="s">
        <v>593</v>
      </c>
      <c r="E637" s="733">
        <v>50113002</v>
      </c>
      <c r="F637" s="732" t="s">
        <v>1390</v>
      </c>
      <c r="G637" s="731" t="s">
        <v>599</v>
      </c>
      <c r="H637" s="731">
        <v>198812</v>
      </c>
      <c r="I637" s="731">
        <v>198812</v>
      </c>
      <c r="J637" s="731" t="s">
        <v>1403</v>
      </c>
      <c r="K637" s="731" t="s">
        <v>1405</v>
      </c>
      <c r="L637" s="734">
        <v>2291.19</v>
      </c>
      <c r="M637" s="734">
        <v>2</v>
      </c>
      <c r="N637" s="735">
        <v>4582.38</v>
      </c>
    </row>
    <row r="638" spans="1:14" ht="14.45" customHeight="1" x14ac:dyDescent="0.2">
      <c r="A638" s="729" t="s">
        <v>570</v>
      </c>
      <c r="B638" s="730" t="s">
        <v>571</v>
      </c>
      <c r="C638" s="731" t="s">
        <v>592</v>
      </c>
      <c r="D638" s="732" t="s">
        <v>593</v>
      </c>
      <c r="E638" s="733">
        <v>50113002</v>
      </c>
      <c r="F638" s="732" t="s">
        <v>1390</v>
      </c>
      <c r="G638" s="731" t="s">
        <v>599</v>
      </c>
      <c r="H638" s="731">
        <v>139927</v>
      </c>
      <c r="I638" s="731">
        <v>139927</v>
      </c>
      <c r="J638" s="731" t="s">
        <v>1406</v>
      </c>
      <c r="K638" s="731" t="s">
        <v>1407</v>
      </c>
      <c r="L638" s="734">
        <v>5213.9799999999996</v>
      </c>
      <c r="M638" s="734">
        <v>2</v>
      </c>
      <c r="N638" s="735">
        <v>10427.959999999999</v>
      </c>
    </row>
    <row r="639" spans="1:14" ht="14.45" customHeight="1" x14ac:dyDescent="0.2">
      <c r="A639" s="729" t="s">
        <v>570</v>
      </c>
      <c r="B639" s="730" t="s">
        <v>571</v>
      </c>
      <c r="C639" s="731" t="s">
        <v>592</v>
      </c>
      <c r="D639" s="732" t="s">
        <v>593</v>
      </c>
      <c r="E639" s="733">
        <v>50113006</v>
      </c>
      <c r="F639" s="732" t="s">
        <v>1408</v>
      </c>
      <c r="G639" s="731" t="s">
        <v>611</v>
      </c>
      <c r="H639" s="731">
        <v>217108</v>
      </c>
      <c r="I639" s="731">
        <v>217108</v>
      </c>
      <c r="J639" s="731" t="s">
        <v>1409</v>
      </c>
      <c r="K639" s="731" t="s">
        <v>1245</v>
      </c>
      <c r="L639" s="734">
        <v>131.15000000000003</v>
      </c>
      <c r="M639" s="734">
        <v>2</v>
      </c>
      <c r="N639" s="735">
        <v>262.30000000000007</v>
      </c>
    </row>
    <row r="640" spans="1:14" ht="14.45" customHeight="1" x14ac:dyDescent="0.2">
      <c r="A640" s="729" t="s">
        <v>570</v>
      </c>
      <c r="B640" s="730" t="s">
        <v>571</v>
      </c>
      <c r="C640" s="731" t="s">
        <v>592</v>
      </c>
      <c r="D640" s="732" t="s">
        <v>593</v>
      </c>
      <c r="E640" s="733">
        <v>50113006</v>
      </c>
      <c r="F640" s="732" t="s">
        <v>1408</v>
      </c>
      <c r="G640" s="731" t="s">
        <v>611</v>
      </c>
      <c r="H640" s="731">
        <v>217109</v>
      </c>
      <c r="I640" s="731">
        <v>217109</v>
      </c>
      <c r="J640" s="731" t="s">
        <v>1410</v>
      </c>
      <c r="K640" s="731" t="s">
        <v>1245</v>
      </c>
      <c r="L640" s="734">
        <v>131.15000000000003</v>
      </c>
      <c r="M640" s="734">
        <v>4</v>
      </c>
      <c r="N640" s="735">
        <v>524.60000000000014</v>
      </c>
    </row>
    <row r="641" spans="1:14" ht="14.45" customHeight="1" x14ac:dyDescent="0.2">
      <c r="A641" s="729" t="s">
        <v>570</v>
      </c>
      <c r="B641" s="730" t="s">
        <v>571</v>
      </c>
      <c r="C641" s="731" t="s">
        <v>592</v>
      </c>
      <c r="D641" s="732" t="s">
        <v>593</v>
      </c>
      <c r="E641" s="733">
        <v>50113006</v>
      </c>
      <c r="F641" s="732" t="s">
        <v>1408</v>
      </c>
      <c r="G641" s="731" t="s">
        <v>611</v>
      </c>
      <c r="H641" s="731">
        <v>217110</v>
      </c>
      <c r="I641" s="731">
        <v>217110</v>
      </c>
      <c r="J641" s="731" t="s">
        <v>1411</v>
      </c>
      <c r="K641" s="731" t="s">
        <v>1245</v>
      </c>
      <c r="L641" s="734">
        <v>131.15</v>
      </c>
      <c r="M641" s="734">
        <v>2</v>
      </c>
      <c r="N641" s="735">
        <v>262.3</v>
      </c>
    </row>
    <row r="642" spans="1:14" ht="14.45" customHeight="1" x14ac:dyDescent="0.2">
      <c r="A642" s="729" t="s">
        <v>570</v>
      </c>
      <c r="B642" s="730" t="s">
        <v>571</v>
      </c>
      <c r="C642" s="731" t="s">
        <v>592</v>
      </c>
      <c r="D642" s="732" t="s">
        <v>593</v>
      </c>
      <c r="E642" s="733">
        <v>50113006</v>
      </c>
      <c r="F642" s="732" t="s">
        <v>1408</v>
      </c>
      <c r="G642" s="731" t="s">
        <v>611</v>
      </c>
      <c r="H642" s="731">
        <v>33833</v>
      </c>
      <c r="I642" s="731">
        <v>33833</v>
      </c>
      <c r="J642" s="731" t="s">
        <v>1412</v>
      </c>
      <c r="K642" s="731" t="s">
        <v>1245</v>
      </c>
      <c r="L642" s="734">
        <v>166.08333333333331</v>
      </c>
      <c r="M642" s="734">
        <v>6</v>
      </c>
      <c r="N642" s="735">
        <v>996.49999999999989</v>
      </c>
    </row>
    <row r="643" spans="1:14" ht="14.45" customHeight="1" x14ac:dyDescent="0.2">
      <c r="A643" s="729" t="s">
        <v>570</v>
      </c>
      <c r="B643" s="730" t="s">
        <v>571</v>
      </c>
      <c r="C643" s="731" t="s">
        <v>592</v>
      </c>
      <c r="D643" s="732" t="s">
        <v>593</v>
      </c>
      <c r="E643" s="733">
        <v>50113006</v>
      </c>
      <c r="F643" s="732" t="s">
        <v>1408</v>
      </c>
      <c r="G643" s="731" t="s">
        <v>599</v>
      </c>
      <c r="H643" s="731">
        <v>217075</v>
      </c>
      <c r="I643" s="731">
        <v>217075</v>
      </c>
      <c r="J643" s="731" t="s">
        <v>1413</v>
      </c>
      <c r="K643" s="731" t="s">
        <v>1219</v>
      </c>
      <c r="L643" s="734">
        <v>161.55000000000001</v>
      </c>
      <c r="M643" s="734">
        <v>3</v>
      </c>
      <c r="N643" s="735">
        <v>484.65000000000003</v>
      </c>
    </row>
    <row r="644" spans="1:14" ht="14.45" customHeight="1" x14ac:dyDescent="0.2">
      <c r="A644" s="729" t="s">
        <v>570</v>
      </c>
      <c r="B644" s="730" t="s">
        <v>571</v>
      </c>
      <c r="C644" s="731" t="s">
        <v>592</v>
      </c>
      <c r="D644" s="732" t="s">
        <v>593</v>
      </c>
      <c r="E644" s="733">
        <v>50113006</v>
      </c>
      <c r="F644" s="732" t="s">
        <v>1408</v>
      </c>
      <c r="G644" s="731" t="s">
        <v>599</v>
      </c>
      <c r="H644" s="731">
        <v>217077</v>
      </c>
      <c r="I644" s="731">
        <v>217077</v>
      </c>
      <c r="J644" s="731" t="s">
        <v>1414</v>
      </c>
      <c r="K644" s="731" t="s">
        <v>1219</v>
      </c>
      <c r="L644" s="734">
        <v>161.54999999999995</v>
      </c>
      <c r="M644" s="734">
        <v>5</v>
      </c>
      <c r="N644" s="735">
        <v>807.74999999999977</v>
      </c>
    </row>
    <row r="645" spans="1:14" ht="14.45" customHeight="1" x14ac:dyDescent="0.2">
      <c r="A645" s="729" t="s">
        <v>570</v>
      </c>
      <c r="B645" s="730" t="s">
        <v>571</v>
      </c>
      <c r="C645" s="731" t="s">
        <v>592</v>
      </c>
      <c r="D645" s="732" t="s">
        <v>593</v>
      </c>
      <c r="E645" s="733">
        <v>50113006</v>
      </c>
      <c r="F645" s="732" t="s">
        <v>1408</v>
      </c>
      <c r="G645" s="731" t="s">
        <v>599</v>
      </c>
      <c r="H645" s="731">
        <v>33889</v>
      </c>
      <c r="I645" s="731">
        <v>33889</v>
      </c>
      <c r="J645" s="731" t="s">
        <v>1415</v>
      </c>
      <c r="K645" s="731" t="s">
        <v>1416</v>
      </c>
      <c r="L645" s="734">
        <v>114.72444444444444</v>
      </c>
      <c r="M645" s="734">
        <v>9</v>
      </c>
      <c r="N645" s="735">
        <v>1032.52</v>
      </c>
    </row>
    <row r="646" spans="1:14" ht="14.45" customHeight="1" x14ac:dyDescent="0.2">
      <c r="A646" s="729" t="s">
        <v>570</v>
      </c>
      <c r="B646" s="730" t="s">
        <v>571</v>
      </c>
      <c r="C646" s="731" t="s">
        <v>592</v>
      </c>
      <c r="D646" s="732" t="s">
        <v>593</v>
      </c>
      <c r="E646" s="733">
        <v>50113006</v>
      </c>
      <c r="F646" s="732" t="s">
        <v>1408</v>
      </c>
      <c r="G646" s="731" t="s">
        <v>599</v>
      </c>
      <c r="H646" s="731">
        <v>33888</v>
      </c>
      <c r="I646" s="731">
        <v>33888</v>
      </c>
      <c r="J646" s="731" t="s">
        <v>1417</v>
      </c>
      <c r="K646" s="731" t="s">
        <v>1416</v>
      </c>
      <c r="L646" s="734">
        <v>115</v>
      </c>
      <c r="M646" s="734">
        <v>3</v>
      </c>
      <c r="N646" s="735">
        <v>345</v>
      </c>
    </row>
    <row r="647" spans="1:14" ht="14.45" customHeight="1" x14ac:dyDescent="0.2">
      <c r="A647" s="729" t="s">
        <v>570</v>
      </c>
      <c r="B647" s="730" t="s">
        <v>571</v>
      </c>
      <c r="C647" s="731" t="s">
        <v>592</v>
      </c>
      <c r="D647" s="732" t="s">
        <v>593</v>
      </c>
      <c r="E647" s="733">
        <v>50113006</v>
      </c>
      <c r="F647" s="732" t="s">
        <v>1408</v>
      </c>
      <c r="G647" s="731" t="s">
        <v>599</v>
      </c>
      <c r="H647" s="731">
        <v>33890</v>
      </c>
      <c r="I647" s="731">
        <v>33890</v>
      </c>
      <c r="J647" s="731" t="s">
        <v>1418</v>
      </c>
      <c r="K647" s="731" t="s">
        <v>1416</v>
      </c>
      <c r="L647" s="734">
        <v>114.50399999999999</v>
      </c>
      <c r="M647" s="734">
        <v>5</v>
      </c>
      <c r="N647" s="735">
        <v>572.52</v>
      </c>
    </row>
    <row r="648" spans="1:14" ht="14.45" customHeight="1" x14ac:dyDescent="0.2">
      <c r="A648" s="729" t="s">
        <v>570</v>
      </c>
      <c r="B648" s="730" t="s">
        <v>571</v>
      </c>
      <c r="C648" s="731" t="s">
        <v>592</v>
      </c>
      <c r="D648" s="732" t="s">
        <v>593</v>
      </c>
      <c r="E648" s="733">
        <v>50113006</v>
      </c>
      <c r="F648" s="732" t="s">
        <v>1408</v>
      </c>
      <c r="G648" s="731" t="s">
        <v>599</v>
      </c>
      <c r="H648" s="731">
        <v>33891</v>
      </c>
      <c r="I648" s="731">
        <v>33891</v>
      </c>
      <c r="J648" s="731" t="s">
        <v>1419</v>
      </c>
      <c r="K648" s="731" t="s">
        <v>1416</v>
      </c>
      <c r="L648" s="734">
        <v>114.38</v>
      </c>
      <c r="M648" s="734">
        <v>4</v>
      </c>
      <c r="N648" s="735">
        <v>457.52</v>
      </c>
    </row>
    <row r="649" spans="1:14" ht="14.45" customHeight="1" x14ac:dyDescent="0.2">
      <c r="A649" s="729" t="s">
        <v>570</v>
      </c>
      <c r="B649" s="730" t="s">
        <v>571</v>
      </c>
      <c r="C649" s="731" t="s">
        <v>592</v>
      </c>
      <c r="D649" s="732" t="s">
        <v>593</v>
      </c>
      <c r="E649" s="733">
        <v>50113006</v>
      </c>
      <c r="F649" s="732" t="s">
        <v>1408</v>
      </c>
      <c r="G649" s="731" t="s">
        <v>599</v>
      </c>
      <c r="H649" s="731">
        <v>33580</v>
      </c>
      <c r="I649" s="731">
        <v>33580</v>
      </c>
      <c r="J649" s="731" t="s">
        <v>1420</v>
      </c>
      <c r="K649" s="731" t="s">
        <v>1245</v>
      </c>
      <c r="L649" s="734">
        <v>124.2</v>
      </c>
      <c r="M649" s="734">
        <v>6</v>
      </c>
      <c r="N649" s="735">
        <v>745.2</v>
      </c>
    </row>
    <row r="650" spans="1:14" ht="14.45" customHeight="1" x14ac:dyDescent="0.2">
      <c r="A650" s="729" t="s">
        <v>570</v>
      </c>
      <c r="B650" s="730" t="s">
        <v>571</v>
      </c>
      <c r="C650" s="731" t="s">
        <v>592</v>
      </c>
      <c r="D650" s="732" t="s">
        <v>593</v>
      </c>
      <c r="E650" s="733">
        <v>50113006</v>
      </c>
      <c r="F650" s="732" t="s">
        <v>1408</v>
      </c>
      <c r="G650" s="731" t="s">
        <v>599</v>
      </c>
      <c r="H650" s="731">
        <v>217040</v>
      </c>
      <c r="I650" s="731">
        <v>217040</v>
      </c>
      <c r="J650" s="731" t="s">
        <v>1421</v>
      </c>
      <c r="K650" s="731" t="s">
        <v>1245</v>
      </c>
      <c r="L650" s="734">
        <v>124.2</v>
      </c>
      <c r="M650" s="734">
        <v>3</v>
      </c>
      <c r="N650" s="735">
        <v>372.6</v>
      </c>
    </row>
    <row r="651" spans="1:14" ht="14.45" customHeight="1" x14ac:dyDescent="0.2">
      <c r="A651" s="729" t="s">
        <v>570</v>
      </c>
      <c r="B651" s="730" t="s">
        <v>571</v>
      </c>
      <c r="C651" s="731" t="s">
        <v>592</v>
      </c>
      <c r="D651" s="732" t="s">
        <v>593</v>
      </c>
      <c r="E651" s="733">
        <v>50113006</v>
      </c>
      <c r="F651" s="732" t="s">
        <v>1408</v>
      </c>
      <c r="G651" s="731" t="s">
        <v>599</v>
      </c>
      <c r="H651" s="731">
        <v>217160</v>
      </c>
      <c r="I651" s="731">
        <v>217160</v>
      </c>
      <c r="J651" s="731" t="s">
        <v>1422</v>
      </c>
      <c r="K651" s="731" t="s">
        <v>1423</v>
      </c>
      <c r="L651" s="734">
        <v>150.27083333333334</v>
      </c>
      <c r="M651" s="734">
        <v>12</v>
      </c>
      <c r="N651" s="735">
        <v>1803.25</v>
      </c>
    </row>
    <row r="652" spans="1:14" ht="14.45" customHeight="1" x14ac:dyDescent="0.2">
      <c r="A652" s="729" t="s">
        <v>570</v>
      </c>
      <c r="B652" s="730" t="s">
        <v>571</v>
      </c>
      <c r="C652" s="731" t="s">
        <v>592</v>
      </c>
      <c r="D652" s="732" t="s">
        <v>593</v>
      </c>
      <c r="E652" s="733">
        <v>50113006</v>
      </c>
      <c r="F652" s="732" t="s">
        <v>1408</v>
      </c>
      <c r="G652" s="731" t="s">
        <v>611</v>
      </c>
      <c r="H652" s="731">
        <v>217112</v>
      </c>
      <c r="I652" s="731">
        <v>217112</v>
      </c>
      <c r="J652" s="731" t="s">
        <v>1424</v>
      </c>
      <c r="K652" s="731" t="s">
        <v>1425</v>
      </c>
      <c r="L652" s="734">
        <v>166.88000000000002</v>
      </c>
      <c r="M652" s="734">
        <v>1</v>
      </c>
      <c r="N652" s="735">
        <v>166.88000000000002</v>
      </c>
    </row>
    <row r="653" spans="1:14" ht="14.45" customHeight="1" x14ac:dyDescent="0.2">
      <c r="A653" s="729" t="s">
        <v>570</v>
      </c>
      <c r="B653" s="730" t="s">
        <v>571</v>
      </c>
      <c r="C653" s="731" t="s">
        <v>592</v>
      </c>
      <c r="D653" s="732" t="s">
        <v>593</v>
      </c>
      <c r="E653" s="733">
        <v>50113006</v>
      </c>
      <c r="F653" s="732" t="s">
        <v>1408</v>
      </c>
      <c r="G653" s="731" t="s">
        <v>611</v>
      </c>
      <c r="H653" s="731">
        <v>33897</v>
      </c>
      <c r="I653" s="731">
        <v>33897</v>
      </c>
      <c r="J653" s="731" t="s">
        <v>1426</v>
      </c>
      <c r="K653" s="731" t="s">
        <v>1423</v>
      </c>
      <c r="L653" s="734">
        <v>111.81</v>
      </c>
      <c r="M653" s="734">
        <v>4</v>
      </c>
      <c r="N653" s="735">
        <v>447.24</v>
      </c>
    </row>
    <row r="654" spans="1:14" ht="14.45" customHeight="1" x14ac:dyDescent="0.2">
      <c r="A654" s="729" t="s">
        <v>570</v>
      </c>
      <c r="B654" s="730" t="s">
        <v>571</v>
      </c>
      <c r="C654" s="731" t="s">
        <v>592</v>
      </c>
      <c r="D654" s="732" t="s">
        <v>593</v>
      </c>
      <c r="E654" s="733">
        <v>50113006</v>
      </c>
      <c r="F654" s="732" t="s">
        <v>1408</v>
      </c>
      <c r="G654" s="731" t="s">
        <v>611</v>
      </c>
      <c r="H654" s="731">
        <v>33740</v>
      </c>
      <c r="I654" s="731">
        <v>33740</v>
      </c>
      <c r="J654" s="731" t="s">
        <v>1427</v>
      </c>
      <c r="K654" s="731" t="s">
        <v>1423</v>
      </c>
      <c r="L654" s="734">
        <v>111.81</v>
      </c>
      <c r="M654" s="734">
        <v>9</v>
      </c>
      <c r="N654" s="735">
        <v>1006.29</v>
      </c>
    </row>
    <row r="655" spans="1:14" ht="14.45" customHeight="1" x14ac:dyDescent="0.2">
      <c r="A655" s="729" t="s">
        <v>570</v>
      </c>
      <c r="B655" s="730" t="s">
        <v>571</v>
      </c>
      <c r="C655" s="731" t="s">
        <v>592</v>
      </c>
      <c r="D655" s="732" t="s">
        <v>593</v>
      </c>
      <c r="E655" s="733">
        <v>50113006</v>
      </c>
      <c r="F655" s="732" t="s">
        <v>1408</v>
      </c>
      <c r="G655" s="731" t="s">
        <v>611</v>
      </c>
      <c r="H655" s="731">
        <v>33739</v>
      </c>
      <c r="I655" s="731">
        <v>33739</v>
      </c>
      <c r="J655" s="731" t="s">
        <v>1428</v>
      </c>
      <c r="K655" s="731" t="s">
        <v>1423</v>
      </c>
      <c r="L655" s="734">
        <v>111.81</v>
      </c>
      <c r="M655" s="734">
        <v>3</v>
      </c>
      <c r="N655" s="735">
        <v>335.43</v>
      </c>
    </row>
    <row r="656" spans="1:14" ht="14.45" customHeight="1" x14ac:dyDescent="0.2">
      <c r="A656" s="729" t="s">
        <v>570</v>
      </c>
      <c r="B656" s="730" t="s">
        <v>571</v>
      </c>
      <c r="C656" s="731" t="s">
        <v>592</v>
      </c>
      <c r="D656" s="732" t="s">
        <v>593</v>
      </c>
      <c r="E656" s="733">
        <v>50113006</v>
      </c>
      <c r="F656" s="732" t="s">
        <v>1408</v>
      </c>
      <c r="G656" s="731" t="s">
        <v>611</v>
      </c>
      <c r="H656" s="731">
        <v>33751</v>
      </c>
      <c r="I656" s="731">
        <v>33751</v>
      </c>
      <c r="J656" s="731" t="s">
        <v>1429</v>
      </c>
      <c r="K656" s="731" t="s">
        <v>1430</v>
      </c>
      <c r="L656" s="734">
        <v>96.55</v>
      </c>
      <c r="M656" s="734">
        <v>4</v>
      </c>
      <c r="N656" s="735">
        <v>386.2</v>
      </c>
    </row>
    <row r="657" spans="1:14" ht="14.45" customHeight="1" x14ac:dyDescent="0.2">
      <c r="A657" s="729" t="s">
        <v>570</v>
      </c>
      <c r="B657" s="730" t="s">
        <v>571</v>
      </c>
      <c r="C657" s="731" t="s">
        <v>592</v>
      </c>
      <c r="D657" s="732" t="s">
        <v>593</v>
      </c>
      <c r="E657" s="733">
        <v>50113006</v>
      </c>
      <c r="F657" s="732" t="s">
        <v>1408</v>
      </c>
      <c r="G657" s="731" t="s">
        <v>611</v>
      </c>
      <c r="H657" s="731">
        <v>395579</v>
      </c>
      <c r="I657" s="731">
        <v>33752</v>
      </c>
      <c r="J657" s="731" t="s">
        <v>1431</v>
      </c>
      <c r="K657" s="731" t="s">
        <v>1432</v>
      </c>
      <c r="L657" s="734">
        <v>96.549999999999983</v>
      </c>
      <c r="M657" s="734">
        <v>4</v>
      </c>
      <c r="N657" s="735">
        <v>386.19999999999993</v>
      </c>
    </row>
    <row r="658" spans="1:14" ht="14.45" customHeight="1" x14ac:dyDescent="0.2">
      <c r="A658" s="729" t="s">
        <v>570</v>
      </c>
      <c r="B658" s="730" t="s">
        <v>571</v>
      </c>
      <c r="C658" s="731" t="s">
        <v>592</v>
      </c>
      <c r="D658" s="732" t="s">
        <v>593</v>
      </c>
      <c r="E658" s="733">
        <v>50113006</v>
      </c>
      <c r="F658" s="732" t="s">
        <v>1408</v>
      </c>
      <c r="G658" s="731" t="s">
        <v>611</v>
      </c>
      <c r="H658" s="731">
        <v>33750</v>
      </c>
      <c r="I658" s="731">
        <v>33750</v>
      </c>
      <c r="J658" s="731" t="s">
        <v>1433</v>
      </c>
      <c r="K658" s="731" t="s">
        <v>1430</v>
      </c>
      <c r="L658" s="734">
        <v>96.55</v>
      </c>
      <c r="M658" s="734">
        <v>4</v>
      </c>
      <c r="N658" s="735">
        <v>386.2</v>
      </c>
    </row>
    <row r="659" spans="1:14" ht="14.45" customHeight="1" x14ac:dyDescent="0.2">
      <c r="A659" s="729" t="s">
        <v>570</v>
      </c>
      <c r="B659" s="730" t="s">
        <v>571</v>
      </c>
      <c r="C659" s="731" t="s">
        <v>592</v>
      </c>
      <c r="D659" s="732" t="s">
        <v>593</v>
      </c>
      <c r="E659" s="733">
        <v>50113006</v>
      </c>
      <c r="F659" s="732" t="s">
        <v>1408</v>
      </c>
      <c r="G659" s="731" t="s">
        <v>611</v>
      </c>
      <c r="H659" s="731">
        <v>33856</v>
      </c>
      <c r="I659" s="731">
        <v>33856</v>
      </c>
      <c r="J659" s="731" t="s">
        <v>1434</v>
      </c>
      <c r="K659" s="731" t="s">
        <v>1245</v>
      </c>
      <c r="L659" s="734">
        <v>132.79</v>
      </c>
      <c r="M659" s="734">
        <v>7</v>
      </c>
      <c r="N659" s="735">
        <v>929.53</v>
      </c>
    </row>
    <row r="660" spans="1:14" ht="14.45" customHeight="1" x14ac:dyDescent="0.2">
      <c r="A660" s="729" t="s">
        <v>570</v>
      </c>
      <c r="B660" s="730" t="s">
        <v>571</v>
      </c>
      <c r="C660" s="731" t="s">
        <v>592</v>
      </c>
      <c r="D660" s="732" t="s">
        <v>593</v>
      </c>
      <c r="E660" s="733">
        <v>50113006</v>
      </c>
      <c r="F660" s="732" t="s">
        <v>1408</v>
      </c>
      <c r="G660" s="731" t="s">
        <v>611</v>
      </c>
      <c r="H660" s="731">
        <v>33857</v>
      </c>
      <c r="I660" s="731">
        <v>33857</v>
      </c>
      <c r="J660" s="731" t="s">
        <v>1435</v>
      </c>
      <c r="K660" s="731" t="s">
        <v>1245</v>
      </c>
      <c r="L660" s="734">
        <v>132.79000000000002</v>
      </c>
      <c r="M660" s="734">
        <v>3</v>
      </c>
      <c r="N660" s="735">
        <v>398.37000000000006</v>
      </c>
    </row>
    <row r="661" spans="1:14" ht="14.45" customHeight="1" x14ac:dyDescent="0.2">
      <c r="A661" s="729" t="s">
        <v>570</v>
      </c>
      <c r="B661" s="730" t="s">
        <v>571</v>
      </c>
      <c r="C661" s="731" t="s">
        <v>592</v>
      </c>
      <c r="D661" s="732" t="s">
        <v>593</v>
      </c>
      <c r="E661" s="733">
        <v>50113006</v>
      </c>
      <c r="F661" s="732" t="s">
        <v>1408</v>
      </c>
      <c r="G661" s="731" t="s">
        <v>611</v>
      </c>
      <c r="H661" s="731">
        <v>133220</v>
      </c>
      <c r="I661" s="731">
        <v>33220</v>
      </c>
      <c r="J661" s="731" t="s">
        <v>1436</v>
      </c>
      <c r="K661" s="731" t="s">
        <v>1437</v>
      </c>
      <c r="L661" s="734">
        <v>198.89000000000004</v>
      </c>
      <c r="M661" s="734">
        <v>1</v>
      </c>
      <c r="N661" s="735">
        <v>198.89000000000004</v>
      </c>
    </row>
    <row r="662" spans="1:14" ht="14.45" customHeight="1" x14ac:dyDescent="0.2">
      <c r="A662" s="729" t="s">
        <v>570</v>
      </c>
      <c r="B662" s="730" t="s">
        <v>571</v>
      </c>
      <c r="C662" s="731" t="s">
        <v>592</v>
      </c>
      <c r="D662" s="732" t="s">
        <v>593</v>
      </c>
      <c r="E662" s="733">
        <v>50113008</v>
      </c>
      <c r="F662" s="732" t="s">
        <v>1061</v>
      </c>
      <c r="G662" s="731"/>
      <c r="H662" s="731"/>
      <c r="I662" s="731">
        <v>230686</v>
      </c>
      <c r="J662" s="731" t="s">
        <v>1438</v>
      </c>
      <c r="K662" s="731" t="s">
        <v>1439</v>
      </c>
      <c r="L662" s="734">
        <v>8610.7998046875</v>
      </c>
      <c r="M662" s="734">
        <v>1</v>
      </c>
      <c r="N662" s="735">
        <v>8610.7998046875</v>
      </c>
    </row>
    <row r="663" spans="1:14" ht="14.45" customHeight="1" x14ac:dyDescent="0.2">
      <c r="A663" s="729" t="s">
        <v>570</v>
      </c>
      <c r="B663" s="730" t="s">
        <v>571</v>
      </c>
      <c r="C663" s="731" t="s">
        <v>592</v>
      </c>
      <c r="D663" s="732" t="s">
        <v>593</v>
      </c>
      <c r="E663" s="733">
        <v>50113011</v>
      </c>
      <c r="F663" s="732" t="s">
        <v>1440</v>
      </c>
      <c r="G663" s="731"/>
      <c r="H663" s="731"/>
      <c r="I663" s="731">
        <v>158152</v>
      </c>
      <c r="J663" s="731" t="s">
        <v>1441</v>
      </c>
      <c r="K663" s="731" t="s">
        <v>1442</v>
      </c>
      <c r="L663" s="734">
        <v>912.989990234375</v>
      </c>
      <c r="M663" s="734">
        <v>1</v>
      </c>
      <c r="N663" s="735">
        <v>912.989990234375</v>
      </c>
    </row>
    <row r="664" spans="1:14" ht="14.45" customHeight="1" x14ac:dyDescent="0.2">
      <c r="A664" s="729" t="s">
        <v>570</v>
      </c>
      <c r="B664" s="730" t="s">
        <v>571</v>
      </c>
      <c r="C664" s="731" t="s">
        <v>592</v>
      </c>
      <c r="D664" s="732" t="s">
        <v>593</v>
      </c>
      <c r="E664" s="733">
        <v>50113013</v>
      </c>
      <c r="F664" s="732" t="s">
        <v>1065</v>
      </c>
      <c r="G664" s="731" t="s">
        <v>599</v>
      </c>
      <c r="H664" s="731">
        <v>203097</v>
      </c>
      <c r="I664" s="731">
        <v>203097</v>
      </c>
      <c r="J664" s="731" t="s">
        <v>1070</v>
      </c>
      <c r="K664" s="731" t="s">
        <v>1071</v>
      </c>
      <c r="L664" s="734">
        <v>167.24466689889539</v>
      </c>
      <c r="M664" s="734">
        <v>15</v>
      </c>
      <c r="N664" s="735">
        <v>2508.6700034834307</v>
      </c>
    </row>
    <row r="665" spans="1:14" ht="14.45" customHeight="1" x14ac:dyDescent="0.2">
      <c r="A665" s="729" t="s">
        <v>570</v>
      </c>
      <c r="B665" s="730" t="s">
        <v>571</v>
      </c>
      <c r="C665" s="731" t="s">
        <v>592</v>
      </c>
      <c r="D665" s="732" t="s">
        <v>593</v>
      </c>
      <c r="E665" s="733">
        <v>50113013</v>
      </c>
      <c r="F665" s="732" t="s">
        <v>1065</v>
      </c>
      <c r="G665" s="731" t="s">
        <v>599</v>
      </c>
      <c r="H665" s="731">
        <v>172972</v>
      </c>
      <c r="I665" s="731">
        <v>72972</v>
      </c>
      <c r="J665" s="731" t="s">
        <v>1072</v>
      </c>
      <c r="K665" s="731" t="s">
        <v>1073</v>
      </c>
      <c r="L665" s="734">
        <v>203.72</v>
      </c>
      <c r="M665" s="734">
        <v>9</v>
      </c>
      <c r="N665" s="735">
        <v>1833.48</v>
      </c>
    </row>
    <row r="666" spans="1:14" ht="14.45" customHeight="1" x14ac:dyDescent="0.2">
      <c r="A666" s="729" t="s">
        <v>570</v>
      </c>
      <c r="B666" s="730" t="s">
        <v>571</v>
      </c>
      <c r="C666" s="731" t="s">
        <v>592</v>
      </c>
      <c r="D666" s="732" t="s">
        <v>593</v>
      </c>
      <c r="E666" s="733">
        <v>50113013</v>
      </c>
      <c r="F666" s="732" t="s">
        <v>1065</v>
      </c>
      <c r="G666" s="731" t="s">
        <v>611</v>
      </c>
      <c r="H666" s="731">
        <v>164831</v>
      </c>
      <c r="I666" s="731">
        <v>64831</v>
      </c>
      <c r="J666" s="731" t="s">
        <v>1078</v>
      </c>
      <c r="K666" s="731" t="s">
        <v>1079</v>
      </c>
      <c r="L666" s="734">
        <v>196.02000000000004</v>
      </c>
      <c r="M666" s="734">
        <v>2.6</v>
      </c>
      <c r="N666" s="735">
        <v>509.6520000000001</v>
      </c>
    </row>
    <row r="667" spans="1:14" ht="14.45" customHeight="1" x14ac:dyDescent="0.2">
      <c r="A667" s="729" t="s">
        <v>570</v>
      </c>
      <c r="B667" s="730" t="s">
        <v>571</v>
      </c>
      <c r="C667" s="731" t="s">
        <v>592</v>
      </c>
      <c r="D667" s="732" t="s">
        <v>593</v>
      </c>
      <c r="E667" s="733">
        <v>50113013</v>
      </c>
      <c r="F667" s="732" t="s">
        <v>1065</v>
      </c>
      <c r="G667" s="731" t="s">
        <v>599</v>
      </c>
      <c r="H667" s="731">
        <v>183926</v>
      </c>
      <c r="I667" s="731">
        <v>183926</v>
      </c>
      <c r="J667" s="731" t="s">
        <v>1080</v>
      </c>
      <c r="K667" s="731" t="s">
        <v>1081</v>
      </c>
      <c r="L667" s="734">
        <v>128.91806883365174</v>
      </c>
      <c r="M667" s="734">
        <v>104.60000000000009</v>
      </c>
      <c r="N667" s="735">
        <v>13484.829999999984</v>
      </c>
    </row>
    <row r="668" spans="1:14" ht="14.45" customHeight="1" x14ac:dyDescent="0.2">
      <c r="A668" s="729" t="s">
        <v>570</v>
      </c>
      <c r="B668" s="730" t="s">
        <v>571</v>
      </c>
      <c r="C668" s="731" t="s">
        <v>592</v>
      </c>
      <c r="D668" s="732" t="s">
        <v>593</v>
      </c>
      <c r="E668" s="733">
        <v>50113013</v>
      </c>
      <c r="F668" s="732" t="s">
        <v>1065</v>
      </c>
      <c r="G668" s="731" t="s">
        <v>611</v>
      </c>
      <c r="H668" s="731">
        <v>153913</v>
      </c>
      <c r="I668" s="731">
        <v>53913</v>
      </c>
      <c r="J668" s="731" t="s">
        <v>1443</v>
      </c>
      <c r="K668" s="731" t="s">
        <v>1444</v>
      </c>
      <c r="L668" s="734">
        <v>41.69</v>
      </c>
      <c r="M668" s="734">
        <v>2</v>
      </c>
      <c r="N668" s="735">
        <v>83.38</v>
      </c>
    </row>
    <row r="669" spans="1:14" ht="14.45" customHeight="1" x14ac:dyDescent="0.2">
      <c r="A669" s="729" t="s">
        <v>570</v>
      </c>
      <c r="B669" s="730" t="s">
        <v>571</v>
      </c>
      <c r="C669" s="731" t="s">
        <v>592</v>
      </c>
      <c r="D669" s="732" t="s">
        <v>593</v>
      </c>
      <c r="E669" s="733">
        <v>50113013</v>
      </c>
      <c r="F669" s="732" t="s">
        <v>1065</v>
      </c>
      <c r="G669" s="731" t="s">
        <v>611</v>
      </c>
      <c r="H669" s="731">
        <v>145010</v>
      </c>
      <c r="I669" s="731">
        <v>45010</v>
      </c>
      <c r="J669" s="731" t="s">
        <v>1082</v>
      </c>
      <c r="K669" s="731" t="s">
        <v>1083</v>
      </c>
      <c r="L669" s="734">
        <v>42.110000000000007</v>
      </c>
      <c r="M669" s="734">
        <v>2</v>
      </c>
      <c r="N669" s="735">
        <v>84.220000000000013</v>
      </c>
    </row>
    <row r="670" spans="1:14" ht="14.45" customHeight="1" x14ac:dyDescent="0.2">
      <c r="A670" s="729" t="s">
        <v>570</v>
      </c>
      <c r="B670" s="730" t="s">
        <v>571</v>
      </c>
      <c r="C670" s="731" t="s">
        <v>592</v>
      </c>
      <c r="D670" s="732" t="s">
        <v>593</v>
      </c>
      <c r="E670" s="733">
        <v>50113013</v>
      </c>
      <c r="F670" s="732" t="s">
        <v>1065</v>
      </c>
      <c r="G670" s="731" t="s">
        <v>599</v>
      </c>
      <c r="H670" s="731">
        <v>111706</v>
      </c>
      <c r="I670" s="731">
        <v>11706</v>
      </c>
      <c r="J670" s="731" t="s">
        <v>1445</v>
      </c>
      <c r="K670" s="731" t="s">
        <v>1446</v>
      </c>
      <c r="L670" s="734">
        <v>531.39</v>
      </c>
      <c r="M670" s="734">
        <v>1</v>
      </c>
      <c r="N670" s="735">
        <v>531.39</v>
      </c>
    </row>
    <row r="671" spans="1:14" ht="14.45" customHeight="1" x14ac:dyDescent="0.2">
      <c r="A671" s="729" t="s">
        <v>570</v>
      </c>
      <c r="B671" s="730" t="s">
        <v>571</v>
      </c>
      <c r="C671" s="731" t="s">
        <v>592</v>
      </c>
      <c r="D671" s="732" t="s">
        <v>593</v>
      </c>
      <c r="E671" s="733">
        <v>50113013</v>
      </c>
      <c r="F671" s="732" t="s">
        <v>1065</v>
      </c>
      <c r="G671" s="731" t="s">
        <v>611</v>
      </c>
      <c r="H671" s="731">
        <v>196039</v>
      </c>
      <c r="I671" s="731">
        <v>96039</v>
      </c>
      <c r="J671" s="731" t="s">
        <v>1088</v>
      </c>
      <c r="K671" s="731" t="s">
        <v>1089</v>
      </c>
      <c r="L671" s="734">
        <v>49.630000000000017</v>
      </c>
      <c r="M671" s="734">
        <v>1</v>
      </c>
      <c r="N671" s="735">
        <v>49.630000000000017</v>
      </c>
    </row>
    <row r="672" spans="1:14" ht="14.45" customHeight="1" x14ac:dyDescent="0.2">
      <c r="A672" s="729" t="s">
        <v>570</v>
      </c>
      <c r="B672" s="730" t="s">
        <v>571</v>
      </c>
      <c r="C672" s="731" t="s">
        <v>592</v>
      </c>
      <c r="D672" s="732" t="s">
        <v>593</v>
      </c>
      <c r="E672" s="733">
        <v>50113013</v>
      </c>
      <c r="F672" s="732" t="s">
        <v>1065</v>
      </c>
      <c r="G672" s="731" t="s">
        <v>599</v>
      </c>
      <c r="H672" s="731">
        <v>162187</v>
      </c>
      <c r="I672" s="731">
        <v>162187</v>
      </c>
      <c r="J672" s="731" t="s">
        <v>1090</v>
      </c>
      <c r="K672" s="731" t="s">
        <v>1091</v>
      </c>
      <c r="L672" s="734">
        <v>715.76666666666665</v>
      </c>
      <c r="M672" s="734">
        <v>2.4000000000000004</v>
      </c>
      <c r="N672" s="735">
        <v>1717.8400000000001</v>
      </c>
    </row>
    <row r="673" spans="1:14" ht="14.45" customHeight="1" x14ac:dyDescent="0.2">
      <c r="A673" s="729" t="s">
        <v>570</v>
      </c>
      <c r="B673" s="730" t="s">
        <v>571</v>
      </c>
      <c r="C673" s="731" t="s">
        <v>592</v>
      </c>
      <c r="D673" s="732" t="s">
        <v>593</v>
      </c>
      <c r="E673" s="733">
        <v>50113013</v>
      </c>
      <c r="F673" s="732" t="s">
        <v>1065</v>
      </c>
      <c r="G673" s="731" t="s">
        <v>599</v>
      </c>
      <c r="H673" s="731">
        <v>112737</v>
      </c>
      <c r="I673" s="731">
        <v>12737</v>
      </c>
      <c r="J673" s="731" t="s">
        <v>1447</v>
      </c>
      <c r="K673" s="731" t="s">
        <v>1448</v>
      </c>
      <c r="L673" s="734">
        <v>84.390000000000015</v>
      </c>
      <c r="M673" s="734">
        <v>2</v>
      </c>
      <c r="N673" s="735">
        <v>168.78000000000003</v>
      </c>
    </row>
    <row r="674" spans="1:14" ht="14.45" customHeight="1" x14ac:dyDescent="0.2">
      <c r="A674" s="729" t="s">
        <v>570</v>
      </c>
      <c r="B674" s="730" t="s">
        <v>571</v>
      </c>
      <c r="C674" s="731" t="s">
        <v>592</v>
      </c>
      <c r="D674" s="732" t="s">
        <v>593</v>
      </c>
      <c r="E674" s="733">
        <v>50113013</v>
      </c>
      <c r="F674" s="732" t="s">
        <v>1065</v>
      </c>
      <c r="G674" s="731" t="s">
        <v>599</v>
      </c>
      <c r="H674" s="731">
        <v>102427</v>
      </c>
      <c r="I674" s="731">
        <v>2427</v>
      </c>
      <c r="J674" s="731" t="s">
        <v>1220</v>
      </c>
      <c r="K674" s="731" t="s">
        <v>764</v>
      </c>
      <c r="L674" s="734">
        <v>103.53000000000003</v>
      </c>
      <c r="M674" s="734">
        <v>2</v>
      </c>
      <c r="N674" s="735">
        <v>207.06000000000006</v>
      </c>
    </row>
    <row r="675" spans="1:14" ht="14.45" customHeight="1" x14ac:dyDescent="0.2">
      <c r="A675" s="729" t="s">
        <v>570</v>
      </c>
      <c r="B675" s="730" t="s">
        <v>571</v>
      </c>
      <c r="C675" s="731" t="s">
        <v>592</v>
      </c>
      <c r="D675" s="732" t="s">
        <v>593</v>
      </c>
      <c r="E675" s="733">
        <v>50113013</v>
      </c>
      <c r="F675" s="732" t="s">
        <v>1065</v>
      </c>
      <c r="G675" s="731" t="s">
        <v>599</v>
      </c>
      <c r="H675" s="731">
        <v>101066</v>
      </c>
      <c r="I675" s="731">
        <v>1066</v>
      </c>
      <c r="J675" s="731" t="s">
        <v>1100</v>
      </c>
      <c r="K675" s="731" t="s">
        <v>1162</v>
      </c>
      <c r="L675" s="734">
        <v>57.350000000000016</v>
      </c>
      <c r="M675" s="734">
        <v>2</v>
      </c>
      <c r="N675" s="735">
        <v>114.70000000000003</v>
      </c>
    </row>
    <row r="676" spans="1:14" ht="14.45" customHeight="1" x14ac:dyDescent="0.2">
      <c r="A676" s="729" t="s">
        <v>570</v>
      </c>
      <c r="B676" s="730" t="s">
        <v>571</v>
      </c>
      <c r="C676" s="731" t="s">
        <v>592</v>
      </c>
      <c r="D676" s="732" t="s">
        <v>593</v>
      </c>
      <c r="E676" s="733">
        <v>50113013</v>
      </c>
      <c r="F676" s="732" t="s">
        <v>1065</v>
      </c>
      <c r="G676" s="731" t="s">
        <v>599</v>
      </c>
      <c r="H676" s="731">
        <v>148261</v>
      </c>
      <c r="I676" s="731">
        <v>48261</v>
      </c>
      <c r="J676" s="731" t="s">
        <v>1100</v>
      </c>
      <c r="K676" s="731" t="s">
        <v>1101</v>
      </c>
      <c r="L676" s="734">
        <v>68.92</v>
      </c>
      <c r="M676" s="734">
        <v>5</v>
      </c>
      <c r="N676" s="735">
        <v>344.6</v>
      </c>
    </row>
    <row r="677" spans="1:14" ht="14.45" customHeight="1" x14ac:dyDescent="0.2">
      <c r="A677" s="729" t="s">
        <v>570</v>
      </c>
      <c r="B677" s="730" t="s">
        <v>571</v>
      </c>
      <c r="C677" s="731" t="s">
        <v>592</v>
      </c>
      <c r="D677" s="732" t="s">
        <v>593</v>
      </c>
      <c r="E677" s="733">
        <v>50113013</v>
      </c>
      <c r="F677" s="732" t="s">
        <v>1065</v>
      </c>
      <c r="G677" s="731" t="s">
        <v>599</v>
      </c>
      <c r="H677" s="731">
        <v>114875</v>
      </c>
      <c r="I677" s="731">
        <v>14875</v>
      </c>
      <c r="J677" s="731" t="s">
        <v>1449</v>
      </c>
      <c r="K677" s="731" t="s">
        <v>1450</v>
      </c>
      <c r="L677" s="734">
        <v>87.49</v>
      </c>
      <c r="M677" s="734">
        <v>1</v>
      </c>
      <c r="N677" s="735">
        <v>87.49</v>
      </c>
    </row>
    <row r="678" spans="1:14" ht="14.45" customHeight="1" x14ac:dyDescent="0.2">
      <c r="A678" s="729" t="s">
        <v>570</v>
      </c>
      <c r="B678" s="730" t="s">
        <v>571</v>
      </c>
      <c r="C678" s="731" t="s">
        <v>592</v>
      </c>
      <c r="D678" s="732" t="s">
        <v>593</v>
      </c>
      <c r="E678" s="733">
        <v>50113013</v>
      </c>
      <c r="F678" s="732" t="s">
        <v>1065</v>
      </c>
      <c r="G678" s="731" t="s">
        <v>599</v>
      </c>
      <c r="H678" s="731">
        <v>846019</v>
      </c>
      <c r="I678" s="731">
        <v>107744</v>
      </c>
      <c r="J678" s="731" t="s">
        <v>1451</v>
      </c>
      <c r="K678" s="731" t="s">
        <v>1452</v>
      </c>
      <c r="L678" s="734">
        <v>162.79999999999998</v>
      </c>
      <c r="M678" s="734">
        <v>1</v>
      </c>
      <c r="N678" s="735">
        <v>162.79999999999998</v>
      </c>
    </row>
    <row r="679" spans="1:14" ht="14.45" customHeight="1" x14ac:dyDescent="0.2">
      <c r="A679" s="729" t="s">
        <v>570</v>
      </c>
      <c r="B679" s="730" t="s">
        <v>571</v>
      </c>
      <c r="C679" s="731" t="s">
        <v>592</v>
      </c>
      <c r="D679" s="732" t="s">
        <v>593</v>
      </c>
      <c r="E679" s="733">
        <v>50113013</v>
      </c>
      <c r="F679" s="732" t="s">
        <v>1065</v>
      </c>
      <c r="G679" s="731" t="s">
        <v>599</v>
      </c>
      <c r="H679" s="731">
        <v>192490</v>
      </c>
      <c r="I679" s="731">
        <v>92490</v>
      </c>
      <c r="J679" s="731" t="s">
        <v>1453</v>
      </c>
      <c r="K679" s="731" t="s">
        <v>1454</v>
      </c>
      <c r="L679" s="734">
        <v>121.02000000000002</v>
      </c>
      <c r="M679" s="734">
        <v>1</v>
      </c>
      <c r="N679" s="735">
        <v>121.02000000000002</v>
      </c>
    </row>
    <row r="680" spans="1:14" ht="14.45" customHeight="1" x14ac:dyDescent="0.2">
      <c r="A680" s="729" t="s">
        <v>570</v>
      </c>
      <c r="B680" s="730" t="s">
        <v>571</v>
      </c>
      <c r="C680" s="731" t="s">
        <v>592</v>
      </c>
      <c r="D680" s="732" t="s">
        <v>593</v>
      </c>
      <c r="E680" s="733">
        <v>50113013</v>
      </c>
      <c r="F680" s="732" t="s">
        <v>1065</v>
      </c>
      <c r="G680" s="731" t="s">
        <v>295</v>
      </c>
      <c r="H680" s="731">
        <v>134595</v>
      </c>
      <c r="I680" s="731">
        <v>134595</v>
      </c>
      <c r="J680" s="731" t="s">
        <v>1455</v>
      </c>
      <c r="K680" s="731" t="s">
        <v>1456</v>
      </c>
      <c r="L680" s="734">
        <v>416.77999999999986</v>
      </c>
      <c r="M680" s="734">
        <v>0.6</v>
      </c>
      <c r="N680" s="735">
        <v>250.0679999999999</v>
      </c>
    </row>
    <row r="681" spans="1:14" ht="14.45" customHeight="1" x14ac:dyDescent="0.2">
      <c r="A681" s="729" t="s">
        <v>570</v>
      </c>
      <c r="B681" s="730" t="s">
        <v>571</v>
      </c>
      <c r="C681" s="731" t="s">
        <v>592</v>
      </c>
      <c r="D681" s="732" t="s">
        <v>593</v>
      </c>
      <c r="E681" s="733">
        <v>50113013</v>
      </c>
      <c r="F681" s="732" t="s">
        <v>1065</v>
      </c>
      <c r="G681" s="731" t="s">
        <v>599</v>
      </c>
      <c r="H681" s="731">
        <v>225543</v>
      </c>
      <c r="I681" s="731">
        <v>225543</v>
      </c>
      <c r="J681" s="731" t="s">
        <v>1457</v>
      </c>
      <c r="K681" s="731" t="s">
        <v>1458</v>
      </c>
      <c r="L681" s="734">
        <v>390.63999999999987</v>
      </c>
      <c r="M681" s="734">
        <v>2</v>
      </c>
      <c r="N681" s="735">
        <v>781.27999999999975</v>
      </c>
    </row>
    <row r="682" spans="1:14" ht="14.45" customHeight="1" x14ac:dyDescent="0.2">
      <c r="A682" s="729" t="s">
        <v>570</v>
      </c>
      <c r="B682" s="730" t="s">
        <v>571</v>
      </c>
      <c r="C682" s="731" t="s">
        <v>592</v>
      </c>
      <c r="D682" s="732" t="s">
        <v>593</v>
      </c>
      <c r="E682" s="733">
        <v>50113013</v>
      </c>
      <c r="F682" s="732" t="s">
        <v>1065</v>
      </c>
      <c r="G682" s="731" t="s">
        <v>599</v>
      </c>
      <c r="H682" s="731">
        <v>155636</v>
      </c>
      <c r="I682" s="731">
        <v>55636</v>
      </c>
      <c r="J682" s="731" t="s">
        <v>1163</v>
      </c>
      <c r="K682" s="731" t="s">
        <v>1164</v>
      </c>
      <c r="L682" s="734">
        <v>52.61</v>
      </c>
      <c r="M682" s="734">
        <v>1</v>
      </c>
      <c r="N682" s="735">
        <v>52.61</v>
      </c>
    </row>
    <row r="683" spans="1:14" ht="14.45" customHeight="1" x14ac:dyDescent="0.2">
      <c r="A683" s="729" t="s">
        <v>570</v>
      </c>
      <c r="B683" s="730" t="s">
        <v>571</v>
      </c>
      <c r="C683" s="731" t="s">
        <v>592</v>
      </c>
      <c r="D683" s="732" t="s">
        <v>593</v>
      </c>
      <c r="E683" s="733">
        <v>50113013</v>
      </c>
      <c r="F683" s="732" t="s">
        <v>1065</v>
      </c>
      <c r="G683" s="731" t="s">
        <v>599</v>
      </c>
      <c r="H683" s="731">
        <v>207116</v>
      </c>
      <c r="I683" s="731">
        <v>207116</v>
      </c>
      <c r="J683" s="731" t="s">
        <v>1459</v>
      </c>
      <c r="K683" s="731" t="s">
        <v>1460</v>
      </c>
      <c r="L683" s="734">
        <v>419.09999999999997</v>
      </c>
      <c r="M683" s="734">
        <v>1.7999999999999998</v>
      </c>
      <c r="N683" s="735">
        <v>754.37999999999988</v>
      </c>
    </row>
    <row r="684" spans="1:14" ht="14.45" customHeight="1" x14ac:dyDescent="0.2">
      <c r="A684" s="729" t="s">
        <v>570</v>
      </c>
      <c r="B684" s="730" t="s">
        <v>571</v>
      </c>
      <c r="C684" s="731" t="s">
        <v>592</v>
      </c>
      <c r="D684" s="732" t="s">
        <v>593</v>
      </c>
      <c r="E684" s="733">
        <v>50113013</v>
      </c>
      <c r="F684" s="732" t="s">
        <v>1065</v>
      </c>
      <c r="G684" s="731" t="s">
        <v>599</v>
      </c>
      <c r="H684" s="731">
        <v>498890</v>
      </c>
      <c r="I684" s="731">
        <v>9999999</v>
      </c>
      <c r="J684" s="731" t="s">
        <v>1461</v>
      </c>
      <c r="K684" s="731" t="s">
        <v>1462</v>
      </c>
      <c r="L684" s="734">
        <v>2112</v>
      </c>
      <c r="M684" s="734">
        <v>1</v>
      </c>
      <c r="N684" s="735">
        <v>2112</v>
      </c>
    </row>
    <row r="685" spans="1:14" ht="14.45" customHeight="1" x14ac:dyDescent="0.2">
      <c r="A685" s="729" t="s">
        <v>570</v>
      </c>
      <c r="B685" s="730" t="s">
        <v>571</v>
      </c>
      <c r="C685" s="731" t="s">
        <v>592</v>
      </c>
      <c r="D685" s="732" t="s">
        <v>593</v>
      </c>
      <c r="E685" s="733">
        <v>50113013</v>
      </c>
      <c r="F685" s="732" t="s">
        <v>1065</v>
      </c>
      <c r="G685" s="731" t="s">
        <v>611</v>
      </c>
      <c r="H685" s="731">
        <v>113453</v>
      </c>
      <c r="I685" s="731">
        <v>113453</v>
      </c>
      <c r="J685" s="731" t="s">
        <v>1123</v>
      </c>
      <c r="K685" s="731" t="s">
        <v>1124</v>
      </c>
      <c r="L685" s="734">
        <v>748</v>
      </c>
      <c r="M685" s="734">
        <v>1</v>
      </c>
      <c r="N685" s="735">
        <v>748</v>
      </c>
    </row>
    <row r="686" spans="1:14" ht="14.45" customHeight="1" x14ac:dyDescent="0.2">
      <c r="A686" s="729" t="s">
        <v>570</v>
      </c>
      <c r="B686" s="730" t="s">
        <v>571</v>
      </c>
      <c r="C686" s="731" t="s">
        <v>592</v>
      </c>
      <c r="D686" s="732" t="s">
        <v>593</v>
      </c>
      <c r="E686" s="733">
        <v>50113013</v>
      </c>
      <c r="F686" s="732" t="s">
        <v>1065</v>
      </c>
      <c r="G686" s="731" t="s">
        <v>611</v>
      </c>
      <c r="H686" s="731">
        <v>118523</v>
      </c>
      <c r="I686" s="731">
        <v>18523</v>
      </c>
      <c r="J686" s="731" t="s">
        <v>1137</v>
      </c>
      <c r="K686" s="731" t="s">
        <v>1138</v>
      </c>
      <c r="L686" s="734">
        <v>57.120000000000005</v>
      </c>
      <c r="M686" s="734">
        <v>10</v>
      </c>
      <c r="N686" s="735">
        <v>571.20000000000005</v>
      </c>
    </row>
    <row r="687" spans="1:14" ht="14.45" customHeight="1" x14ac:dyDescent="0.2">
      <c r="A687" s="729" t="s">
        <v>570</v>
      </c>
      <c r="B687" s="730" t="s">
        <v>571</v>
      </c>
      <c r="C687" s="731" t="s">
        <v>592</v>
      </c>
      <c r="D687" s="732" t="s">
        <v>593</v>
      </c>
      <c r="E687" s="733">
        <v>50113013</v>
      </c>
      <c r="F687" s="732" t="s">
        <v>1065</v>
      </c>
      <c r="G687" s="731" t="s">
        <v>611</v>
      </c>
      <c r="H687" s="731">
        <v>118547</v>
      </c>
      <c r="I687" s="731">
        <v>18547</v>
      </c>
      <c r="J687" s="731" t="s">
        <v>1139</v>
      </c>
      <c r="K687" s="731" t="s">
        <v>1140</v>
      </c>
      <c r="L687" s="734">
        <v>92.783272727272703</v>
      </c>
      <c r="M687" s="734">
        <v>55</v>
      </c>
      <c r="N687" s="735">
        <v>5103.079999999999</v>
      </c>
    </row>
    <row r="688" spans="1:14" ht="14.45" customHeight="1" x14ac:dyDescent="0.2">
      <c r="A688" s="729" t="s">
        <v>570</v>
      </c>
      <c r="B688" s="730" t="s">
        <v>571</v>
      </c>
      <c r="C688" s="731" t="s">
        <v>592</v>
      </c>
      <c r="D688" s="732" t="s">
        <v>593</v>
      </c>
      <c r="E688" s="733">
        <v>50113014</v>
      </c>
      <c r="F688" s="732" t="s">
        <v>1141</v>
      </c>
      <c r="G688" s="731" t="s">
        <v>611</v>
      </c>
      <c r="H688" s="731">
        <v>64942</v>
      </c>
      <c r="I688" s="731">
        <v>64942</v>
      </c>
      <c r="J688" s="731" t="s">
        <v>1463</v>
      </c>
      <c r="K688" s="731" t="s">
        <v>1464</v>
      </c>
      <c r="L688" s="734">
        <v>669.0999999999998</v>
      </c>
      <c r="M688" s="734">
        <v>1</v>
      </c>
      <c r="N688" s="735">
        <v>669.0999999999998</v>
      </c>
    </row>
    <row r="689" spans="1:14" ht="14.45" customHeight="1" x14ac:dyDescent="0.2">
      <c r="A689" s="729" t="s">
        <v>570</v>
      </c>
      <c r="B689" s="730" t="s">
        <v>571</v>
      </c>
      <c r="C689" s="731" t="s">
        <v>592</v>
      </c>
      <c r="D689" s="732" t="s">
        <v>593</v>
      </c>
      <c r="E689" s="733">
        <v>50113014</v>
      </c>
      <c r="F689" s="732" t="s">
        <v>1141</v>
      </c>
      <c r="G689" s="731" t="s">
        <v>611</v>
      </c>
      <c r="H689" s="731">
        <v>164401</v>
      </c>
      <c r="I689" s="731">
        <v>164401</v>
      </c>
      <c r="J689" s="731" t="s">
        <v>1144</v>
      </c>
      <c r="K689" s="731" t="s">
        <v>1145</v>
      </c>
      <c r="L689" s="734">
        <v>319</v>
      </c>
      <c r="M689" s="734">
        <v>0.6</v>
      </c>
      <c r="N689" s="735">
        <v>191.4</v>
      </c>
    </row>
    <row r="690" spans="1:14" ht="14.45" customHeight="1" x14ac:dyDescent="0.2">
      <c r="A690" s="729" t="s">
        <v>570</v>
      </c>
      <c r="B690" s="730" t="s">
        <v>571</v>
      </c>
      <c r="C690" s="731" t="s">
        <v>595</v>
      </c>
      <c r="D690" s="732" t="s">
        <v>596</v>
      </c>
      <c r="E690" s="733">
        <v>50113001</v>
      </c>
      <c r="F690" s="732" t="s">
        <v>598</v>
      </c>
      <c r="G690" s="731" t="s">
        <v>599</v>
      </c>
      <c r="H690" s="731">
        <v>173322</v>
      </c>
      <c r="I690" s="731">
        <v>173322</v>
      </c>
      <c r="J690" s="731" t="s">
        <v>1465</v>
      </c>
      <c r="K690" s="731" t="s">
        <v>1466</v>
      </c>
      <c r="L690" s="734">
        <v>803.66000000000008</v>
      </c>
      <c r="M690" s="734">
        <v>1.5999999999999999</v>
      </c>
      <c r="N690" s="735">
        <v>1285.856</v>
      </c>
    </row>
    <row r="691" spans="1:14" ht="14.45" customHeight="1" x14ac:dyDescent="0.2">
      <c r="A691" s="729" t="s">
        <v>570</v>
      </c>
      <c r="B691" s="730" t="s">
        <v>571</v>
      </c>
      <c r="C691" s="731" t="s">
        <v>595</v>
      </c>
      <c r="D691" s="732" t="s">
        <v>596</v>
      </c>
      <c r="E691" s="733">
        <v>50113001</v>
      </c>
      <c r="F691" s="732" t="s">
        <v>598</v>
      </c>
      <c r="G691" s="731" t="s">
        <v>599</v>
      </c>
      <c r="H691" s="731">
        <v>116320</v>
      </c>
      <c r="I691" s="731">
        <v>16320</v>
      </c>
      <c r="J691" s="731" t="s">
        <v>661</v>
      </c>
      <c r="K691" s="731" t="s">
        <v>1467</v>
      </c>
      <c r="L691" s="734">
        <v>118.68</v>
      </c>
      <c r="M691" s="734">
        <v>3</v>
      </c>
      <c r="N691" s="735">
        <v>356.04</v>
      </c>
    </row>
    <row r="692" spans="1:14" ht="14.45" customHeight="1" x14ac:dyDescent="0.2">
      <c r="A692" s="729" t="s">
        <v>570</v>
      </c>
      <c r="B692" s="730" t="s">
        <v>571</v>
      </c>
      <c r="C692" s="731" t="s">
        <v>595</v>
      </c>
      <c r="D692" s="732" t="s">
        <v>596</v>
      </c>
      <c r="E692" s="733">
        <v>50113001</v>
      </c>
      <c r="F692" s="732" t="s">
        <v>598</v>
      </c>
      <c r="G692" s="731" t="s">
        <v>599</v>
      </c>
      <c r="H692" s="731">
        <v>3025</v>
      </c>
      <c r="I692" s="731">
        <v>9999999</v>
      </c>
      <c r="J692" s="731" t="s">
        <v>1468</v>
      </c>
      <c r="K692" s="731" t="s">
        <v>329</v>
      </c>
      <c r="L692" s="734">
        <v>34537.86</v>
      </c>
      <c r="M692" s="734">
        <v>4</v>
      </c>
      <c r="N692" s="735">
        <v>138151.44</v>
      </c>
    </row>
    <row r="693" spans="1:14" ht="14.45" customHeight="1" x14ac:dyDescent="0.2">
      <c r="A693" s="729" t="s">
        <v>570</v>
      </c>
      <c r="B693" s="730" t="s">
        <v>571</v>
      </c>
      <c r="C693" s="731" t="s">
        <v>595</v>
      </c>
      <c r="D693" s="732" t="s">
        <v>596</v>
      </c>
      <c r="E693" s="733">
        <v>50113001</v>
      </c>
      <c r="F693" s="732" t="s">
        <v>598</v>
      </c>
      <c r="G693" s="731" t="s">
        <v>599</v>
      </c>
      <c r="H693" s="731">
        <v>11704</v>
      </c>
      <c r="I693" s="731">
        <v>9999999</v>
      </c>
      <c r="J693" s="731" t="s">
        <v>1469</v>
      </c>
      <c r="K693" s="731" t="s">
        <v>329</v>
      </c>
      <c r="L693" s="734">
        <v>20722.71</v>
      </c>
      <c r="M693" s="734">
        <v>1</v>
      </c>
      <c r="N693" s="735">
        <v>20722.71</v>
      </c>
    </row>
    <row r="694" spans="1:14" ht="14.45" customHeight="1" x14ac:dyDescent="0.2">
      <c r="A694" s="729" t="s">
        <v>570</v>
      </c>
      <c r="B694" s="730" t="s">
        <v>571</v>
      </c>
      <c r="C694" s="731" t="s">
        <v>595</v>
      </c>
      <c r="D694" s="732" t="s">
        <v>596</v>
      </c>
      <c r="E694" s="733">
        <v>50113001</v>
      </c>
      <c r="F694" s="732" t="s">
        <v>598</v>
      </c>
      <c r="G694" s="731" t="s">
        <v>599</v>
      </c>
      <c r="H694" s="731">
        <v>193746</v>
      </c>
      <c r="I694" s="731">
        <v>93746</v>
      </c>
      <c r="J694" s="731" t="s">
        <v>789</v>
      </c>
      <c r="K694" s="731" t="s">
        <v>790</v>
      </c>
      <c r="L694" s="734">
        <v>410.48000000000013</v>
      </c>
      <c r="M694" s="734">
        <v>130</v>
      </c>
      <c r="N694" s="735">
        <v>53362.400000000016</v>
      </c>
    </row>
    <row r="695" spans="1:14" ht="14.45" customHeight="1" x14ac:dyDescent="0.2">
      <c r="A695" s="729" t="s">
        <v>570</v>
      </c>
      <c r="B695" s="730" t="s">
        <v>571</v>
      </c>
      <c r="C695" s="731" t="s">
        <v>595</v>
      </c>
      <c r="D695" s="732" t="s">
        <v>596</v>
      </c>
      <c r="E695" s="733">
        <v>50113001</v>
      </c>
      <c r="F695" s="732" t="s">
        <v>598</v>
      </c>
      <c r="G695" s="731" t="s">
        <v>611</v>
      </c>
      <c r="H695" s="731">
        <v>197125</v>
      </c>
      <c r="I695" s="731">
        <v>197125</v>
      </c>
      <c r="J695" s="731" t="s">
        <v>1470</v>
      </c>
      <c r="K695" s="731" t="s">
        <v>1471</v>
      </c>
      <c r="L695" s="734">
        <v>110.00001005480048</v>
      </c>
      <c r="M695" s="734">
        <v>10</v>
      </c>
      <c r="N695" s="735">
        <v>1100.0001005480049</v>
      </c>
    </row>
    <row r="696" spans="1:14" ht="14.45" customHeight="1" x14ac:dyDescent="0.2">
      <c r="A696" s="729" t="s">
        <v>570</v>
      </c>
      <c r="B696" s="730" t="s">
        <v>571</v>
      </c>
      <c r="C696" s="731" t="s">
        <v>595</v>
      </c>
      <c r="D696" s="732" t="s">
        <v>596</v>
      </c>
      <c r="E696" s="733">
        <v>50113001</v>
      </c>
      <c r="F696" s="732" t="s">
        <v>598</v>
      </c>
      <c r="G696" s="731" t="s">
        <v>599</v>
      </c>
      <c r="H696" s="731">
        <v>100502</v>
      </c>
      <c r="I696" s="731">
        <v>502</v>
      </c>
      <c r="J696" s="731" t="s">
        <v>906</v>
      </c>
      <c r="K696" s="731" t="s">
        <v>908</v>
      </c>
      <c r="L696" s="734">
        <v>268.94000000000005</v>
      </c>
      <c r="M696" s="734">
        <v>5</v>
      </c>
      <c r="N696" s="735">
        <v>1344.7000000000003</v>
      </c>
    </row>
    <row r="697" spans="1:14" ht="14.45" customHeight="1" x14ac:dyDescent="0.2">
      <c r="A697" s="729" t="s">
        <v>570</v>
      </c>
      <c r="B697" s="730" t="s">
        <v>571</v>
      </c>
      <c r="C697" s="731" t="s">
        <v>595</v>
      </c>
      <c r="D697" s="732" t="s">
        <v>596</v>
      </c>
      <c r="E697" s="733">
        <v>50113001</v>
      </c>
      <c r="F697" s="732" t="s">
        <v>598</v>
      </c>
      <c r="G697" s="731" t="s">
        <v>599</v>
      </c>
      <c r="H697" s="731">
        <v>200863</v>
      </c>
      <c r="I697" s="731">
        <v>200863</v>
      </c>
      <c r="J697" s="731" t="s">
        <v>1472</v>
      </c>
      <c r="K697" s="731" t="s">
        <v>1473</v>
      </c>
      <c r="L697" s="734">
        <v>84.921428571428578</v>
      </c>
      <c r="M697" s="734">
        <v>14</v>
      </c>
      <c r="N697" s="735">
        <v>1188.9000000000001</v>
      </c>
    </row>
    <row r="698" spans="1:14" ht="14.45" customHeight="1" x14ac:dyDescent="0.2">
      <c r="A698" s="729" t="s">
        <v>570</v>
      </c>
      <c r="B698" s="730" t="s">
        <v>571</v>
      </c>
      <c r="C698" s="731" t="s">
        <v>595</v>
      </c>
      <c r="D698" s="732" t="s">
        <v>596</v>
      </c>
      <c r="E698" s="733">
        <v>50113001</v>
      </c>
      <c r="F698" s="732" t="s">
        <v>598</v>
      </c>
      <c r="G698" s="731" t="s">
        <v>599</v>
      </c>
      <c r="H698" s="731">
        <v>207776</v>
      </c>
      <c r="I698" s="731">
        <v>207776</v>
      </c>
      <c r="J698" s="731" t="s">
        <v>979</v>
      </c>
      <c r="K698" s="731" t="s">
        <v>980</v>
      </c>
      <c r="L698" s="734">
        <v>253.13230769230768</v>
      </c>
      <c r="M698" s="734">
        <v>65</v>
      </c>
      <c r="N698" s="735">
        <v>16453.599999999999</v>
      </c>
    </row>
    <row r="699" spans="1:14" ht="14.45" customHeight="1" x14ac:dyDescent="0.2">
      <c r="A699" s="729" t="s">
        <v>570</v>
      </c>
      <c r="B699" s="730" t="s">
        <v>571</v>
      </c>
      <c r="C699" s="731" t="s">
        <v>595</v>
      </c>
      <c r="D699" s="732" t="s">
        <v>596</v>
      </c>
      <c r="E699" s="733">
        <v>50113001</v>
      </c>
      <c r="F699" s="732" t="s">
        <v>598</v>
      </c>
      <c r="G699" s="731" t="s">
        <v>599</v>
      </c>
      <c r="H699" s="731">
        <v>128178</v>
      </c>
      <c r="I699" s="731">
        <v>28178</v>
      </c>
      <c r="J699" s="731" t="s">
        <v>1474</v>
      </c>
      <c r="K699" s="731" t="s">
        <v>1475</v>
      </c>
      <c r="L699" s="734">
        <v>1292.52</v>
      </c>
      <c r="M699" s="734">
        <v>11</v>
      </c>
      <c r="N699" s="735">
        <v>14217.72</v>
      </c>
    </row>
    <row r="700" spans="1:14" ht="14.45" customHeight="1" x14ac:dyDescent="0.2">
      <c r="A700" s="729" t="s">
        <v>570</v>
      </c>
      <c r="B700" s="730" t="s">
        <v>571</v>
      </c>
      <c r="C700" s="731" t="s">
        <v>595</v>
      </c>
      <c r="D700" s="732" t="s">
        <v>596</v>
      </c>
      <c r="E700" s="733">
        <v>50113001</v>
      </c>
      <c r="F700" s="732" t="s">
        <v>598</v>
      </c>
      <c r="G700" s="731" t="s">
        <v>599</v>
      </c>
      <c r="H700" s="731">
        <v>128176</v>
      </c>
      <c r="I700" s="731">
        <v>28176</v>
      </c>
      <c r="J700" s="731" t="s">
        <v>1474</v>
      </c>
      <c r="K700" s="731" t="s">
        <v>1476</v>
      </c>
      <c r="L700" s="734">
        <v>6775.76</v>
      </c>
      <c r="M700" s="734">
        <v>7</v>
      </c>
      <c r="N700" s="735">
        <v>47430.32</v>
      </c>
    </row>
    <row r="701" spans="1:14" ht="14.45" customHeight="1" x14ac:dyDescent="0.2">
      <c r="A701" s="729" t="s">
        <v>570</v>
      </c>
      <c r="B701" s="730" t="s">
        <v>571</v>
      </c>
      <c r="C701" s="731" t="s">
        <v>595</v>
      </c>
      <c r="D701" s="732" t="s">
        <v>596</v>
      </c>
      <c r="E701" s="733">
        <v>50113009</v>
      </c>
      <c r="F701" s="732" t="s">
        <v>1477</v>
      </c>
      <c r="G701" s="731" t="s">
        <v>611</v>
      </c>
      <c r="H701" s="731">
        <v>17039</v>
      </c>
      <c r="I701" s="731">
        <v>17039</v>
      </c>
      <c r="J701" s="731" t="s">
        <v>1478</v>
      </c>
      <c r="K701" s="731" t="s">
        <v>1479</v>
      </c>
      <c r="L701" s="734">
        <v>4690.2308730158729</v>
      </c>
      <c r="M701" s="734">
        <v>21</v>
      </c>
      <c r="N701" s="735">
        <v>98494.848333333328</v>
      </c>
    </row>
    <row r="702" spans="1:14" ht="14.45" customHeight="1" x14ac:dyDescent="0.2">
      <c r="A702" s="729" t="s">
        <v>570</v>
      </c>
      <c r="B702" s="730" t="s">
        <v>571</v>
      </c>
      <c r="C702" s="731" t="s">
        <v>595</v>
      </c>
      <c r="D702" s="732" t="s">
        <v>596</v>
      </c>
      <c r="E702" s="733">
        <v>50113013</v>
      </c>
      <c r="F702" s="732" t="s">
        <v>1065</v>
      </c>
      <c r="G702" s="731" t="s">
        <v>599</v>
      </c>
      <c r="H702" s="731">
        <v>499164</v>
      </c>
      <c r="I702" s="731">
        <v>9999999</v>
      </c>
      <c r="J702" s="731" t="s">
        <v>1480</v>
      </c>
      <c r="K702" s="731" t="s">
        <v>1481</v>
      </c>
      <c r="L702" s="734">
        <v>335.88333333333333</v>
      </c>
      <c r="M702" s="734">
        <v>3</v>
      </c>
      <c r="N702" s="735">
        <v>1007.65</v>
      </c>
    </row>
    <row r="703" spans="1:14" ht="14.45" customHeight="1" x14ac:dyDescent="0.2">
      <c r="A703" s="729" t="s">
        <v>570</v>
      </c>
      <c r="B703" s="730" t="s">
        <v>571</v>
      </c>
      <c r="C703" s="731" t="s">
        <v>595</v>
      </c>
      <c r="D703" s="732" t="s">
        <v>596</v>
      </c>
      <c r="E703" s="733">
        <v>50113013</v>
      </c>
      <c r="F703" s="732" t="s">
        <v>1065</v>
      </c>
      <c r="G703" s="731" t="s">
        <v>599</v>
      </c>
      <c r="H703" s="731">
        <v>208820</v>
      </c>
      <c r="I703" s="731">
        <v>208820</v>
      </c>
      <c r="J703" s="731" t="s">
        <v>1482</v>
      </c>
      <c r="K703" s="731" t="s">
        <v>1483</v>
      </c>
      <c r="L703" s="734">
        <v>1932.7599999999998</v>
      </c>
      <c r="M703" s="734">
        <v>5</v>
      </c>
      <c r="N703" s="735">
        <v>9663.7999999999993</v>
      </c>
    </row>
    <row r="704" spans="1:14" ht="14.45" customHeight="1" thickBot="1" x14ac:dyDescent="0.25">
      <c r="A704" s="736" t="s">
        <v>570</v>
      </c>
      <c r="B704" s="737" t="s">
        <v>571</v>
      </c>
      <c r="C704" s="738" t="s">
        <v>595</v>
      </c>
      <c r="D704" s="739" t="s">
        <v>596</v>
      </c>
      <c r="E704" s="740">
        <v>50113013</v>
      </c>
      <c r="F704" s="739" t="s">
        <v>1065</v>
      </c>
      <c r="G704" s="738" t="s">
        <v>599</v>
      </c>
      <c r="H704" s="738">
        <v>101076</v>
      </c>
      <c r="I704" s="738">
        <v>1076</v>
      </c>
      <c r="J704" s="738" t="s">
        <v>1484</v>
      </c>
      <c r="K704" s="738" t="s">
        <v>1485</v>
      </c>
      <c r="L704" s="741">
        <v>78.329999999999984</v>
      </c>
      <c r="M704" s="741">
        <v>4</v>
      </c>
      <c r="N704" s="742">
        <v>313.31999999999994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BDF0351-2FB0-484C-A4F2-3D49041649F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1486</v>
      </c>
      <c r="B5" s="727"/>
      <c r="C5" s="747">
        <v>0</v>
      </c>
      <c r="D5" s="727">
        <v>3334.5029999999997</v>
      </c>
      <c r="E5" s="747">
        <v>1</v>
      </c>
      <c r="F5" s="728">
        <v>3334.5029999999997</v>
      </c>
    </row>
    <row r="6" spans="1:6" ht="14.45" customHeight="1" x14ac:dyDescent="0.2">
      <c r="A6" s="758" t="s">
        <v>1487</v>
      </c>
      <c r="B6" s="734">
        <v>13638.039999999999</v>
      </c>
      <c r="C6" s="748">
        <v>5.659871426757021E-2</v>
      </c>
      <c r="D6" s="734">
        <v>227322.204</v>
      </c>
      <c r="E6" s="748">
        <v>0.94340128573242976</v>
      </c>
      <c r="F6" s="735">
        <v>240960.24400000001</v>
      </c>
    </row>
    <row r="7" spans="1:6" ht="14.45" customHeight="1" x14ac:dyDescent="0.2">
      <c r="A7" s="758" t="s">
        <v>1488</v>
      </c>
      <c r="B7" s="734"/>
      <c r="C7" s="748">
        <v>0</v>
      </c>
      <c r="D7" s="734">
        <v>123910.51251084042</v>
      </c>
      <c r="E7" s="748">
        <v>1</v>
      </c>
      <c r="F7" s="735">
        <v>123910.51251084042</v>
      </c>
    </row>
    <row r="8" spans="1:6" ht="14.45" customHeight="1" thickBot="1" x14ac:dyDescent="0.25">
      <c r="A8" s="759" t="s">
        <v>1489</v>
      </c>
      <c r="B8" s="750">
        <v>14410.377999999997</v>
      </c>
      <c r="C8" s="751">
        <v>4.316663251360655E-2</v>
      </c>
      <c r="D8" s="750">
        <v>319421.03670342173</v>
      </c>
      <c r="E8" s="751">
        <v>0.95683336748639336</v>
      </c>
      <c r="F8" s="752">
        <v>333831.41470342176</v>
      </c>
    </row>
    <row r="9" spans="1:6" ht="14.45" customHeight="1" thickBot="1" x14ac:dyDescent="0.25">
      <c r="A9" s="753" t="s">
        <v>3</v>
      </c>
      <c r="B9" s="754">
        <v>28048.417999999998</v>
      </c>
      <c r="C9" s="755">
        <v>3.9952924156551398E-2</v>
      </c>
      <c r="D9" s="754">
        <v>673988.25621426222</v>
      </c>
      <c r="E9" s="755">
        <v>0.96004707584344873</v>
      </c>
      <c r="F9" s="756">
        <v>702036.67421426217</v>
      </c>
    </row>
    <row r="10" spans="1:6" ht="14.45" customHeight="1" thickBot="1" x14ac:dyDescent="0.25"/>
    <row r="11" spans="1:6" ht="14.45" customHeight="1" x14ac:dyDescent="0.2">
      <c r="A11" s="757" t="s">
        <v>1490</v>
      </c>
      <c r="B11" s="727"/>
      <c r="C11" s="747">
        <v>0</v>
      </c>
      <c r="D11" s="727">
        <v>7814.8099999999995</v>
      </c>
      <c r="E11" s="747">
        <v>1</v>
      </c>
      <c r="F11" s="728">
        <v>7814.8099999999995</v>
      </c>
    </row>
    <row r="12" spans="1:6" ht="14.45" customHeight="1" x14ac:dyDescent="0.2">
      <c r="A12" s="758" t="s">
        <v>1491</v>
      </c>
      <c r="B12" s="734"/>
      <c r="C12" s="748">
        <v>0</v>
      </c>
      <c r="D12" s="734">
        <v>558.35</v>
      </c>
      <c r="E12" s="748">
        <v>1</v>
      </c>
      <c r="F12" s="735">
        <v>558.35</v>
      </c>
    </row>
    <row r="13" spans="1:6" ht="14.45" customHeight="1" x14ac:dyDescent="0.2">
      <c r="A13" s="758" t="s">
        <v>1492</v>
      </c>
      <c r="B13" s="734"/>
      <c r="C13" s="748">
        <v>0</v>
      </c>
      <c r="D13" s="734">
        <v>547.79999999999995</v>
      </c>
      <c r="E13" s="748">
        <v>1</v>
      </c>
      <c r="F13" s="735">
        <v>547.79999999999995</v>
      </c>
    </row>
    <row r="14" spans="1:6" ht="14.45" customHeight="1" x14ac:dyDescent="0.2">
      <c r="A14" s="758" t="s">
        <v>1493</v>
      </c>
      <c r="B14" s="734"/>
      <c r="C14" s="748">
        <v>0</v>
      </c>
      <c r="D14" s="734">
        <v>335.95000000000005</v>
      </c>
      <c r="E14" s="748">
        <v>1</v>
      </c>
      <c r="F14" s="735">
        <v>335.95000000000005</v>
      </c>
    </row>
    <row r="15" spans="1:6" ht="14.45" customHeight="1" x14ac:dyDescent="0.2">
      <c r="A15" s="758" t="s">
        <v>1494</v>
      </c>
      <c r="B15" s="734"/>
      <c r="C15" s="748">
        <v>0</v>
      </c>
      <c r="D15" s="734">
        <v>15.49</v>
      </c>
      <c r="E15" s="748">
        <v>1</v>
      </c>
      <c r="F15" s="735">
        <v>15.49</v>
      </c>
    </row>
    <row r="16" spans="1:6" ht="14.45" customHeight="1" x14ac:dyDescent="0.2">
      <c r="A16" s="758" t="s">
        <v>1495</v>
      </c>
      <c r="B16" s="734"/>
      <c r="C16" s="748">
        <v>0</v>
      </c>
      <c r="D16" s="734">
        <v>137.36999999999998</v>
      </c>
      <c r="E16" s="748">
        <v>1</v>
      </c>
      <c r="F16" s="735">
        <v>137.36999999999998</v>
      </c>
    </row>
    <row r="17" spans="1:6" ht="14.45" customHeight="1" x14ac:dyDescent="0.2">
      <c r="A17" s="758" t="s">
        <v>1496</v>
      </c>
      <c r="B17" s="734"/>
      <c r="C17" s="748">
        <v>0</v>
      </c>
      <c r="D17" s="734">
        <v>274137.55999999994</v>
      </c>
      <c r="E17" s="748">
        <v>1</v>
      </c>
      <c r="F17" s="735">
        <v>274137.55999999994</v>
      </c>
    </row>
    <row r="18" spans="1:6" ht="14.45" customHeight="1" x14ac:dyDescent="0.2">
      <c r="A18" s="758" t="s">
        <v>1497</v>
      </c>
      <c r="B18" s="734"/>
      <c r="C18" s="748">
        <v>0</v>
      </c>
      <c r="D18" s="734">
        <v>3195.85</v>
      </c>
      <c r="E18" s="748">
        <v>1</v>
      </c>
      <c r="F18" s="735">
        <v>3195.85</v>
      </c>
    </row>
    <row r="19" spans="1:6" ht="14.45" customHeight="1" x14ac:dyDescent="0.2">
      <c r="A19" s="758" t="s">
        <v>1498</v>
      </c>
      <c r="B19" s="734"/>
      <c r="C19" s="748">
        <v>0</v>
      </c>
      <c r="D19" s="734">
        <v>51437.119999999995</v>
      </c>
      <c r="E19" s="748">
        <v>1</v>
      </c>
      <c r="F19" s="735">
        <v>51437.119999999995</v>
      </c>
    </row>
    <row r="20" spans="1:6" ht="14.45" customHeight="1" x14ac:dyDescent="0.2">
      <c r="A20" s="758" t="s">
        <v>1499</v>
      </c>
      <c r="B20" s="734"/>
      <c r="C20" s="748">
        <v>0</v>
      </c>
      <c r="D20" s="734">
        <v>134.48000000000002</v>
      </c>
      <c r="E20" s="748">
        <v>1</v>
      </c>
      <c r="F20" s="735">
        <v>134.48000000000002</v>
      </c>
    </row>
    <row r="21" spans="1:6" ht="14.45" customHeight="1" x14ac:dyDescent="0.2">
      <c r="A21" s="758" t="s">
        <v>1500</v>
      </c>
      <c r="B21" s="734"/>
      <c r="C21" s="748">
        <v>0</v>
      </c>
      <c r="D21" s="734">
        <v>182.93999999999997</v>
      </c>
      <c r="E21" s="748">
        <v>1</v>
      </c>
      <c r="F21" s="735">
        <v>182.93999999999997</v>
      </c>
    </row>
    <row r="22" spans="1:6" ht="14.45" customHeight="1" x14ac:dyDescent="0.2">
      <c r="A22" s="758" t="s">
        <v>1501</v>
      </c>
      <c r="B22" s="734"/>
      <c r="C22" s="748">
        <v>0</v>
      </c>
      <c r="D22" s="734">
        <v>697.96</v>
      </c>
      <c r="E22" s="748">
        <v>1</v>
      </c>
      <c r="F22" s="735">
        <v>697.96</v>
      </c>
    </row>
    <row r="23" spans="1:6" ht="14.45" customHeight="1" x14ac:dyDescent="0.2">
      <c r="A23" s="758" t="s">
        <v>1502</v>
      </c>
      <c r="B23" s="734">
        <v>179.46</v>
      </c>
      <c r="C23" s="748">
        <v>8.8212307253700079E-2</v>
      </c>
      <c r="D23" s="734">
        <v>1854.9500000000003</v>
      </c>
      <c r="E23" s="748">
        <v>0.91178769274629989</v>
      </c>
      <c r="F23" s="735">
        <v>2034.4100000000003</v>
      </c>
    </row>
    <row r="24" spans="1:6" ht="14.45" customHeight="1" x14ac:dyDescent="0.2">
      <c r="A24" s="758" t="s">
        <v>1503</v>
      </c>
      <c r="B24" s="734"/>
      <c r="C24" s="748">
        <v>0</v>
      </c>
      <c r="D24" s="734">
        <v>10134.489999999994</v>
      </c>
      <c r="E24" s="748">
        <v>1</v>
      </c>
      <c r="F24" s="735">
        <v>10134.489999999994</v>
      </c>
    </row>
    <row r="25" spans="1:6" ht="14.45" customHeight="1" x14ac:dyDescent="0.2">
      <c r="A25" s="758" t="s">
        <v>1504</v>
      </c>
      <c r="B25" s="734"/>
      <c r="C25" s="748">
        <v>0</v>
      </c>
      <c r="D25" s="734">
        <v>1716.89</v>
      </c>
      <c r="E25" s="748">
        <v>1</v>
      </c>
      <c r="F25" s="735">
        <v>1716.89</v>
      </c>
    </row>
    <row r="26" spans="1:6" ht="14.45" customHeight="1" x14ac:dyDescent="0.2">
      <c r="A26" s="758" t="s">
        <v>1505</v>
      </c>
      <c r="B26" s="734"/>
      <c r="C26" s="748">
        <v>0</v>
      </c>
      <c r="D26" s="734">
        <v>110.31999999999996</v>
      </c>
      <c r="E26" s="748">
        <v>1</v>
      </c>
      <c r="F26" s="735">
        <v>110.31999999999996</v>
      </c>
    </row>
    <row r="27" spans="1:6" ht="14.45" customHeight="1" x14ac:dyDescent="0.2">
      <c r="A27" s="758" t="s">
        <v>1506</v>
      </c>
      <c r="B27" s="734">
        <v>154.26999999999998</v>
      </c>
      <c r="C27" s="748">
        <v>1</v>
      </c>
      <c r="D27" s="734"/>
      <c r="E27" s="748">
        <v>0</v>
      </c>
      <c r="F27" s="735">
        <v>154.26999999999998</v>
      </c>
    </row>
    <row r="28" spans="1:6" ht="14.45" customHeight="1" x14ac:dyDescent="0.2">
      <c r="A28" s="758" t="s">
        <v>1507</v>
      </c>
      <c r="B28" s="734"/>
      <c r="C28" s="748">
        <v>0</v>
      </c>
      <c r="D28" s="734">
        <v>419.68000000000006</v>
      </c>
      <c r="E28" s="748">
        <v>1</v>
      </c>
      <c r="F28" s="735">
        <v>419.68000000000006</v>
      </c>
    </row>
    <row r="29" spans="1:6" ht="14.45" customHeight="1" x14ac:dyDescent="0.2">
      <c r="A29" s="758" t="s">
        <v>1508</v>
      </c>
      <c r="B29" s="734">
        <v>388.8</v>
      </c>
      <c r="C29" s="748">
        <v>1</v>
      </c>
      <c r="D29" s="734"/>
      <c r="E29" s="748">
        <v>0</v>
      </c>
      <c r="F29" s="735">
        <v>388.8</v>
      </c>
    </row>
    <row r="30" spans="1:6" ht="14.45" customHeight="1" x14ac:dyDescent="0.2">
      <c r="A30" s="758" t="s">
        <v>1509</v>
      </c>
      <c r="B30" s="734"/>
      <c r="C30" s="748">
        <v>0</v>
      </c>
      <c r="D30" s="734">
        <v>215.24000000000004</v>
      </c>
      <c r="E30" s="748">
        <v>1</v>
      </c>
      <c r="F30" s="735">
        <v>215.24000000000004</v>
      </c>
    </row>
    <row r="31" spans="1:6" ht="14.45" customHeight="1" x14ac:dyDescent="0.2">
      <c r="A31" s="758" t="s">
        <v>1510</v>
      </c>
      <c r="B31" s="734"/>
      <c r="C31" s="748">
        <v>0</v>
      </c>
      <c r="D31" s="734">
        <v>296.33</v>
      </c>
      <c r="E31" s="748">
        <v>1</v>
      </c>
      <c r="F31" s="735">
        <v>296.33</v>
      </c>
    </row>
    <row r="32" spans="1:6" ht="14.45" customHeight="1" x14ac:dyDescent="0.2">
      <c r="A32" s="758" t="s">
        <v>1511</v>
      </c>
      <c r="B32" s="734"/>
      <c r="C32" s="748">
        <v>0</v>
      </c>
      <c r="D32" s="734">
        <v>504.1</v>
      </c>
      <c r="E32" s="748">
        <v>1</v>
      </c>
      <c r="F32" s="735">
        <v>504.1</v>
      </c>
    </row>
    <row r="33" spans="1:6" ht="14.45" customHeight="1" x14ac:dyDescent="0.2">
      <c r="A33" s="758" t="s">
        <v>1512</v>
      </c>
      <c r="B33" s="734"/>
      <c r="C33" s="748">
        <v>0</v>
      </c>
      <c r="D33" s="734">
        <v>1434.65</v>
      </c>
      <c r="E33" s="748">
        <v>1</v>
      </c>
      <c r="F33" s="735">
        <v>1434.65</v>
      </c>
    </row>
    <row r="34" spans="1:6" ht="14.45" customHeight="1" x14ac:dyDescent="0.2">
      <c r="A34" s="758" t="s">
        <v>1513</v>
      </c>
      <c r="B34" s="734"/>
      <c r="C34" s="748">
        <v>0</v>
      </c>
      <c r="D34" s="734">
        <v>309.37</v>
      </c>
      <c r="E34" s="748">
        <v>1</v>
      </c>
      <c r="F34" s="735">
        <v>309.37</v>
      </c>
    </row>
    <row r="35" spans="1:6" ht="14.45" customHeight="1" x14ac:dyDescent="0.2">
      <c r="A35" s="758" t="s">
        <v>1514</v>
      </c>
      <c r="B35" s="734"/>
      <c r="C35" s="748">
        <v>0</v>
      </c>
      <c r="D35" s="734">
        <v>1001.0799999999999</v>
      </c>
      <c r="E35" s="748">
        <v>1</v>
      </c>
      <c r="F35" s="735">
        <v>1001.0799999999999</v>
      </c>
    </row>
    <row r="36" spans="1:6" ht="14.45" customHeight="1" x14ac:dyDescent="0.2">
      <c r="A36" s="758" t="s">
        <v>1515</v>
      </c>
      <c r="B36" s="734">
        <v>114.94</v>
      </c>
      <c r="C36" s="748">
        <v>1</v>
      </c>
      <c r="D36" s="734"/>
      <c r="E36" s="748">
        <v>0</v>
      </c>
      <c r="F36" s="735">
        <v>114.94</v>
      </c>
    </row>
    <row r="37" spans="1:6" ht="14.45" customHeight="1" x14ac:dyDescent="0.2">
      <c r="A37" s="758" t="s">
        <v>1516</v>
      </c>
      <c r="B37" s="734"/>
      <c r="C37" s="748">
        <v>0</v>
      </c>
      <c r="D37" s="734">
        <v>36.58</v>
      </c>
      <c r="E37" s="748">
        <v>1</v>
      </c>
      <c r="F37" s="735">
        <v>36.58</v>
      </c>
    </row>
    <row r="38" spans="1:6" ht="14.45" customHeight="1" x14ac:dyDescent="0.2">
      <c r="A38" s="758" t="s">
        <v>1517</v>
      </c>
      <c r="B38" s="734"/>
      <c r="C38" s="748">
        <v>0</v>
      </c>
      <c r="D38" s="734">
        <v>105.18</v>
      </c>
      <c r="E38" s="748">
        <v>1</v>
      </c>
      <c r="F38" s="735">
        <v>105.18</v>
      </c>
    </row>
    <row r="39" spans="1:6" ht="14.45" customHeight="1" x14ac:dyDescent="0.2">
      <c r="A39" s="758" t="s">
        <v>1518</v>
      </c>
      <c r="B39" s="734">
        <v>97.08</v>
      </c>
      <c r="C39" s="748">
        <v>1</v>
      </c>
      <c r="D39" s="734"/>
      <c r="E39" s="748">
        <v>0</v>
      </c>
      <c r="F39" s="735">
        <v>97.08</v>
      </c>
    </row>
    <row r="40" spans="1:6" ht="14.45" customHeight="1" x14ac:dyDescent="0.2">
      <c r="A40" s="758" t="s">
        <v>1519</v>
      </c>
      <c r="B40" s="734"/>
      <c r="C40" s="748">
        <v>0</v>
      </c>
      <c r="D40" s="734">
        <v>336.19000000000005</v>
      </c>
      <c r="E40" s="748">
        <v>1</v>
      </c>
      <c r="F40" s="735">
        <v>336.19000000000005</v>
      </c>
    </row>
    <row r="41" spans="1:6" ht="14.45" customHeight="1" x14ac:dyDescent="0.2">
      <c r="A41" s="758" t="s">
        <v>1520</v>
      </c>
      <c r="B41" s="734"/>
      <c r="C41" s="748">
        <v>0</v>
      </c>
      <c r="D41" s="734">
        <v>1563.01</v>
      </c>
      <c r="E41" s="748">
        <v>1</v>
      </c>
      <c r="F41" s="735">
        <v>1563.01</v>
      </c>
    </row>
    <row r="42" spans="1:6" ht="14.45" customHeight="1" x14ac:dyDescent="0.2">
      <c r="A42" s="758" t="s">
        <v>1521</v>
      </c>
      <c r="B42" s="734"/>
      <c r="C42" s="748">
        <v>0</v>
      </c>
      <c r="D42" s="734">
        <v>173.28</v>
      </c>
      <c r="E42" s="748">
        <v>1</v>
      </c>
      <c r="F42" s="735">
        <v>173.28</v>
      </c>
    </row>
    <row r="43" spans="1:6" ht="14.45" customHeight="1" x14ac:dyDescent="0.2">
      <c r="A43" s="758" t="s">
        <v>1522</v>
      </c>
      <c r="B43" s="734"/>
      <c r="C43" s="748">
        <v>0</v>
      </c>
      <c r="D43" s="734">
        <v>324.19000000000005</v>
      </c>
      <c r="E43" s="748">
        <v>1</v>
      </c>
      <c r="F43" s="735">
        <v>324.19000000000005</v>
      </c>
    </row>
    <row r="44" spans="1:6" ht="14.45" customHeight="1" x14ac:dyDescent="0.2">
      <c r="A44" s="758" t="s">
        <v>1523</v>
      </c>
      <c r="B44" s="734"/>
      <c r="C44" s="748">
        <v>0</v>
      </c>
      <c r="D44" s="734">
        <v>12045.839999999998</v>
      </c>
      <c r="E44" s="748">
        <v>1</v>
      </c>
      <c r="F44" s="735">
        <v>12045.839999999998</v>
      </c>
    </row>
    <row r="45" spans="1:6" ht="14.45" customHeight="1" x14ac:dyDescent="0.2">
      <c r="A45" s="758" t="s">
        <v>1524</v>
      </c>
      <c r="B45" s="734"/>
      <c r="C45" s="748">
        <v>0</v>
      </c>
      <c r="D45" s="734">
        <v>8950.9199999999983</v>
      </c>
      <c r="E45" s="748">
        <v>1</v>
      </c>
      <c r="F45" s="735">
        <v>8950.9199999999983</v>
      </c>
    </row>
    <row r="46" spans="1:6" ht="14.45" customHeight="1" x14ac:dyDescent="0.2">
      <c r="A46" s="758" t="s">
        <v>1525</v>
      </c>
      <c r="B46" s="734"/>
      <c r="C46" s="748">
        <v>0</v>
      </c>
      <c r="D46" s="734">
        <v>18993.371999999996</v>
      </c>
      <c r="E46" s="748">
        <v>1</v>
      </c>
      <c r="F46" s="735">
        <v>18993.371999999996</v>
      </c>
    </row>
    <row r="47" spans="1:6" ht="14.45" customHeight="1" x14ac:dyDescent="0.2">
      <c r="A47" s="758" t="s">
        <v>1526</v>
      </c>
      <c r="B47" s="734">
        <v>438.1</v>
      </c>
      <c r="C47" s="748">
        <v>3.4565929717783904E-2</v>
      </c>
      <c r="D47" s="734">
        <v>12236.23</v>
      </c>
      <c r="E47" s="748">
        <v>0.96543407028221606</v>
      </c>
      <c r="F47" s="735">
        <v>12674.33</v>
      </c>
    </row>
    <row r="48" spans="1:6" ht="14.45" customHeight="1" x14ac:dyDescent="0.2">
      <c r="A48" s="758" t="s">
        <v>1527</v>
      </c>
      <c r="B48" s="734">
        <v>1072.5</v>
      </c>
      <c r="C48" s="748">
        <v>7.7747340932202577E-2</v>
      </c>
      <c r="D48" s="734">
        <v>12722.183999999999</v>
      </c>
      <c r="E48" s="748">
        <v>0.92225265906779741</v>
      </c>
      <c r="F48" s="735">
        <v>13794.683999999999</v>
      </c>
    </row>
    <row r="49" spans="1:6" ht="14.45" customHeight="1" x14ac:dyDescent="0.2">
      <c r="A49" s="758" t="s">
        <v>1528</v>
      </c>
      <c r="B49" s="734"/>
      <c r="C49" s="748">
        <v>0</v>
      </c>
      <c r="D49" s="734">
        <v>293.93000000000006</v>
      </c>
      <c r="E49" s="748">
        <v>1</v>
      </c>
      <c r="F49" s="735">
        <v>293.93000000000006</v>
      </c>
    </row>
    <row r="50" spans="1:6" ht="14.45" customHeight="1" x14ac:dyDescent="0.2">
      <c r="A50" s="758" t="s">
        <v>1529</v>
      </c>
      <c r="B50" s="734"/>
      <c r="C50" s="748">
        <v>0</v>
      </c>
      <c r="D50" s="734">
        <v>1322.9699999999998</v>
      </c>
      <c r="E50" s="748">
        <v>1</v>
      </c>
      <c r="F50" s="735">
        <v>1322.9699999999998</v>
      </c>
    </row>
    <row r="51" spans="1:6" ht="14.45" customHeight="1" x14ac:dyDescent="0.2">
      <c r="A51" s="758" t="s">
        <v>1530</v>
      </c>
      <c r="B51" s="734">
        <v>5443.9</v>
      </c>
      <c r="C51" s="748">
        <v>1</v>
      </c>
      <c r="D51" s="734"/>
      <c r="E51" s="748">
        <v>0</v>
      </c>
      <c r="F51" s="735">
        <v>5443.9</v>
      </c>
    </row>
    <row r="52" spans="1:6" ht="14.45" customHeight="1" x14ac:dyDescent="0.2">
      <c r="A52" s="758" t="s">
        <v>1531</v>
      </c>
      <c r="B52" s="734"/>
      <c r="C52" s="748">
        <v>0</v>
      </c>
      <c r="D52" s="734">
        <v>445.92</v>
      </c>
      <c r="E52" s="748">
        <v>1</v>
      </c>
      <c r="F52" s="735">
        <v>445.92</v>
      </c>
    </row>
    <row r="53" spans="1:6" ht="14.45" customHeight="1" x14ac:dyDescent="0.2">
      <c r="A53" s="758" t="s">
        <v>1532</v>
      </c>
      <c r="B53" s="734"/>
      <c r="C53" s="748">
        <v>0</v>
      </c>
      <c r="D53" s="734">
        <v>317.28000000000003</v>
      </c>
      <c r="E53" s="748">
        <v>1</v>
      </c>
      <c r="F53" s="735">
        <v>317.28000000000003</v>
      </c>
    </row>
    <row r="54" spans="1:6" ht="14.45" customHeight="1" x14ac:dyDescent="0.2">
      <c r="A54" s="758" t="s">
        <v>1533</v>
      </c>
      <c r="B54" s="734"/>
      <c r="C54" s="748">
        <v>0</v>
      </c>
      <c r="D54" s="734">
        <v>1714.9859999999999</v>
      </c>
      <c r="E54" s="748">
        <v>1</v>
      </c>
      <c r="F54" s="735">
        <v>1714.9859999999999</v>
      </c>
    </row>
    <row r="55" spans="1:6" ht="14.45" customHeight="1" x14ac:dyDescent="0.2">
      <c r="A55" s="758" t="s">
        <v>1534</v>
      </c>
      <c r="B55" s="734"/>
      <c r="C55" s="748">
        <v>0</v>
      </c>
      <c r="D55" s="734">
        <v>7990.6097476624327</v>
      </c>
      <c r="E55" s="748">
        <v>1</v>
      </c>
      <c r="F55" s="735">
        <v>7990.6097476624327</v>
      </c>
    </row>
    <row r="56" spans="1:6" ht="14.45" customHeight="1" x14ac:dyDescent="0.2">
      <c r="A56" s="758" t="s">
        <v>1535</v>
      </c>
      <c r="B56" s="734">
        <v>247.90000000000006</v>
      </c>
      <c r="C56" s="748">
        <v>1</v>
      </c>
      <c r="D56" s="734"/>
      <c r="E56" s="748">
        <v>0</v>
      </c>
      <c r="F56" s="735">
        <v>247.90000000000006</v>
      </c>
    </row>
    <row r="57" spans="1:6" ht="14.45" customHeight="1" x14ac:dyDescent="0.2">
      <c r="A57" s="758" t="s">
        <v>1536</v>
      </c>
      <c r="B57" s="734"/>
      <c r="C57" s="748">
        <v>0</v>
      </c>
      <c r="D57" s="734">
        <v>29428.29195575917</v>
      </c>
      <c r="E57" s="748">
        <v>1</v>
      </c>
      <c r="F57" s="735">
        <v>29428.29195575917</v>
      </c>
    </row>
    <row r="58" spans="1:6" ht="14.45" customHeight="1" x14ac:dyDescent="0.2">
      <c r="A58" s="758" t="s">
        <v>1537</v>
      </c>
      <c r="B58" s="734"/>
      <c r="C58" s="748">
        <v>0</v>
      </c>
      <c r="D58" s="734">
        <v>2716.5600000000004</v>
      </c>
      <c r="E58" s="748">
        <v>1</v>
      </c>
      <c r="F58" s="735">
        <v>2716.5600000000004</v>
      </c>
    </row>
    <row r="59" spans="1:6" ht="14.45" customHeight="1" x14ac:dyDescent="0.2">
      <c r="A59" s="758" t="s">
        <v>1538</v>
      </c>
      <c r="B59" s="734"/>
      <c r="C59" s="748">
        <v>0</v>
      </c>
      <c r="D59" s="734">
        <v>312.42999999999995</v>
      </c>
      <c r="E59" s="748">
        <v>1</v>
      </c>
      <c r="F59" s="735">
        <v>312.42999999999995</v>
      </c>
    </row>
    <row r="60" spans="1:6" ht="14.45" customHeight="1" x14ac:dyDescent="0.2">
      <c r="A60" s="758" t="s">
        <v>1539</v>
      </c>
      <c r="B60" s="734"/>
      <c r="C60" s="748">
        <v>0</v>
      </c>
      <c r="D60" s="734">
        <v>627</v>
      </c>
      <c r="E60" s="748">
        <v>1</v>
      </c>
      <c r="F60" s="735">
        <v>627</v>
      </c>
    </row>
    <row r="61" spans="1:6" ht="14.45" customHeight="1" x14ac:dyDescent="0.2">
      <c r="A61" s="758" t="s">
        <v>1540</v>
      </c>
      <c r="B61" s="734"/>
      <c r="C61" s="748">
        <v>0</v>
      </c>
      <c r="D61" s="734">
        <v>1100.0001005480049</v>
      </c>
      <c r="E61" s="748">
        <v>1</v>
      </c>
      <c r="F61" s="735">
        <v>1100.0001005480049</v>
      </c>
    </row>
    <row r="62" spans="1:6" ht="14.45" customHeight="1" x14ac:dyDescent="0.2">
      <c r="A62" s="758" t="s">
        <v>1541</v>
      </c>
      <c r="B62" s="734"/>
      <c r="C62" s="748">
        <v>0</v>
      </c>
      <c r="D62" s="734">
        <v>1977.7299999999998</v>
      </c>
      <c r="E62" s="748">
        <v>1</v>
      </c>
      <c r="F62" s="735">
        <v>1977.7299999999998</v>
      </c>
    </row>
    <row r="63" spans="1:6" ht="14.45" customHeight="1" x14ac:dyDescent="0.2">
      <c r="A63" s="758" t="s">
        <v>1542</v>
      </c>
      <c r="B63" s="734"/>
      <c r="C63" s="748">
        <v>0</v>
      </c>
      <c r="D63" s="734">
        <v>9864.1830000000009</v>
      </c>
      <c r="E63" s="748">
        <v>1</v>
      </c>
      <c r="F63" s="735">
        <v>9864.1830000000009</v>
      </c>
    </row>
    <row r="64" spans="1:6" ht="14.45" customHeight="1" x14ac:dyDescent="0.2">
      <c r="A64" s="758" t="s">
        <v>1543</v>
      </c>
      <c r="B64" s="734"/>
      <c r="C64" s="748">
        <v>0</v>
      </c>
      <c r="D64" s="734">
        <v>462</v>
      </c>
      <c r="E64" s="748">
        <v>1</v>
      </c>
      <c r="F64" s="735">
        <v>462</v>
      </c>
    </row>
    <row r="65" spans="1:6" ht="14.45" customHeight="1" x14ac:dyDescent="0.2">
      <c r="A65" s="758" t="s">
        <v>1544</v>
      </c>
      <c r="B65" s="734"/>
      <c r="C65" s="748">
        <v>0</v>
      </c>
      <c r="D65" s="734">
        <v>1616.29</v>
      </c>
      <c r="E65" s="748">
        <v>1</v>
      </c>
      <c r="F65" s="735">
        <v>1616.29</v>
      </c>
    </row>
    <row r="66" spans="1:6" ht="14.45" customHeight="1" x14ac:dyDescent="0.2">
      <c r="A66" s="758" t="s">
        <v>1545</v>
      </c>
      <c r="B66" s="734"/>
      <c r="C66" s="748">
        <v>0</v>
      </c>
      <c r="D66" s="734">
        <v>609.21</v>
      </c>
      <c r="E66" s="748">
        <v>1</v>
      </c>
      <c r="F66" s="735">
        <v>609.21</v>
      </c>
    </row>
    <row r="67" spans="1:6" ht="14.45" customHeight="1" x14ac:dyDescent="0.2">
      <c r="A67" s="758" t="s">
        <v>1546</v>
      </c>
      <c r="B67" s="734"/>
      <c r="C67" s="748">
        <v>0</v>
      </c>
      <c r="D67" s="734">
        <v>1439.7199999999998</v>
      </c>
      <c r="E67" s="748">
        <v>1</v>
      </c>
      <c r="F67" s="735">
        <v>1439.7199999999998</v>
      </c>
    </row>
    <row r="68" spans="1:6" ht="14.45" customHeight="1" x14ac:dyDescent="0.2">
      <c r="A68" s="758" t="s">
        <v>1547</v>
      </c>
      <c r="B68" s="734"/>
      <c r="C68" s="748">
        <v>0</v>
      </c>
      <c r="D68" s="734">
        <v>840.69000000000028</v>
      </c>
      <c r="E68" s="748">
        <v>1</v>
      </c>
      <c r="F68" s="735">
        <v>840.69000000000028</v>
      </c>
    </row>
    <row r="69" spans="1:6" ht="14.45" customHeight="1" x14ac:dyDescent="0.2">
      <c r="A69" s="758" t="s">
        <v>1548</v>
      </c>
      <c r="B69" s="734"/>
      <c r="C69" s="748">
        <v>0</v>
      </c>
      <c r="D69" s="734">
        <v>250.06000000000003</v>
      </c>
      <c r="E69" s="748">
        <v>1</v>
      </c>
      <c r="F69" s="735">
        <v>250.06000000000003</v>
      </c>
    </row>
    <row r="70" spans="1:6" ht="14.45" customHeight="1" x14ac:dyDescent="0.2">
      <c r="A70" s="758" t="s">
        <v>1549</v>
      </c>
      <c r="B70" s="734"/>
      <c r="C70" s="748">
        <v>0</v>
      </c>
      <c r="D70" s="734">
        <v>15565.32</v>
      </c>
      <c r="E70" s="748">
        <v>1</v>
      </c>
      <c r="F70" s="735">
        <v>15565.32</v>
      </c>
    </row>
    <row r="71" spans="1:6" ht="14.45" customHeight="1" x14ac:dyDescent="0.2">
      <c r="A71" s="758" t="s">
        <v>1550</v>
      </c>
      <c r="B71" s="734"/>
      <c r="C71" s="748">
        <v>0</v>
      </c>
      <c r="D71" s="734">
        <v>182.86</v>
      </c>
      <c r="E71" s="748">
        <v>1</v>
      </c>
      <c r="F71" s="735">
        <v>182.86</v>
      </c>
    </row>
    <row r="72" spans="1:6" ht="14.45" customHeight="1" x14ac:dyDescent="0.2">
      <c r="A72" s="758" t="s">
        <v>1551</v>
      </c>
      <c r="B72" s="734"/>
      <c r="C72" s="748">
        <v>0</v>
      </c>
      <c r="D72" s="734">
        <v>325.20000000000005</v>
      </c>
      <c r="E72" s="748">
        <v>1</v>
      </c>
      <c r="F72" s="735">
        <v>325.20000000000005</v>
      </c>
    </row>
    <row r="73" spans="1:6" ht="14.45" customHeight="1" x14ac:dyDescent="0.2">
      <c r="A73" s="758" t="s">
        <v>1552</v>
      </c>
      <c r="B73" s="734"/>
      <c r="C73" s="748">
        <v>0</v>
      </c>
      <c r="D73" s="734">
        <v>279.16000000000003</v>
      </c>
      <c r="E73" s="748">
        <v>1</v>
      </c>
      <c r="F73" s="735">
        <v>279.16000000000003</v>
      </c>
    </row>
    <row r="74" spans="1:6" ht="14.45" customHeight="1" x14ac:dyDescent="0.2">
      <c r="A74" s="758" t="s">
        <v>1553</v>
      </c>
      <c r="B74" s="734"/>
      <c r="C74" s="748">
        <v>0</v>
      </c>
      <c r="D74" s="734">
        <v>95.13</v>
      </c>
      <c r="E74" s="748">
        <v>1</v>
      </c>
      <c r="F74" s="735">
        <v>95.13</v>
      </c>
    </row>
    <row r="75" spans="1:6" ht="14.45" customHeight="1" x14ac:dyDescent="0.2">
      <c r="A75" s="758" t="s">
        <v>1554</v>
      </c>
      <c r="B75" s="734"/>
      <c r="C75" s="748">
        <v>0</v>
      </c>
      <c r="D75" s="734">
        <v>225.09</v>
      </c>
      <c r="E75" s="748">
        <v>1</v>
      </c>
      <c r="F75" s="735">
        <v>225.09</v>
      </c>
    </row>
    <row r="76" spans="1:6" ht="14.45" customHeight="1" x14ac:dyDescent="0.2">
      <c r="A76" s="758" t="s">
        <v>1555</v>
      </c>
      <c r="B76" s="734"/>
      <c r="C76" s="748">
        <v>0</v>
      </c>
      <c r="D76" s="734">
        <v>51.769999999999996</v>
      </c>
      <c r="E76" s="748">
        <v>1</v>
      </c>
      <c r="F76" s="735">
        <v>51.769999999999996</v>
      </c>
    </row>
    <row r="77" spans="1:6" ht="14.45" customHeight="1" x14ac:dyDescent="0.2">
      <c r="A77" s="758" t="s">
        <v>1556</v>
      </c>
      <c r="B77" s="734"/>
      <c r="C77" s="748">
        <v>0</v>
      </c>
      <c r="D77" s="734">
        <v>122810.51241029242</v>
      </c>
      <c r="E77" s="748">
        <v>1</v>
      </c>
      <c r="F77" s="735">
        <v>122810.51241029242</v>
      </c>
    </row>
    <row r="78" spans="1:6" ht="14.45" customHeight="1" x14ac:dyDescent="0.2">
      <c r="A78" s="758" t="s">
        <v>1557</v>
      </c>
      <c r="B78" s="734"/>
      <c r="C78" s="748">
        <v>0</v>
      </c>
      <c r="D78" s="734">
        <v>3599.65</v>
      </c>
      <c r="E78" s="748">
        <v>1</v>
      </c>
      <c r="F78" s="735">
        <v>3599.65</v>
      </c>
    </row>
    <row r="79" spans="1:6" ht="14.45" customHeight="1" x14ac:dyDescent="0.2">
      <c r="A79" s="758" t="s">
        <v>1558</v>
      </c>
      <c r="B79" s="734"/>
      <c r="C79" s="748">
        <v>0</v>
      </c>
      <c r="D79" s="734">
        <v>1505.87</v>
      </c>
      <c r="E79" s="748">
        <v>1</v>
      </c>
      <c r="F79" s="735">
        <v>1505.87</v>
      </c>
    </row>
    <row r="80" spans="1:6" ht="14.45" customHeight="1" x14ac:dyDescent="0.2">
      <c r="A80" s="758" t="s">
        <v>1559</v>
      </c>
      <c r="B80" s="734"/>
      <c r="C80" s="748">
        <v>0</v>
      </c>
      <c r="D80" s="734">
        <v>1010.24</v>
      </c>
      <c r="E80" s="748">
        <v>1</v>
      </c>
      <c r="F80" s="735">
        <v>1010.24</v>
      </c>
    </row>
    <row r="81" spans="1:6" ht="14.45" customHeight="1" x14ac:dyDescent="0.2">
      <c r="A81" s="758" t="s">
        <v>1560</v>
      </c>
      <c r="B81" s="734"/>
      <c r="C81" s="748">
        <v>0</v>
      </c>
      <c r="D81" s="734">
        <v>985.36</v>
      </c>
      <c r="E81" s="748">
        <v>1</v>
      </c>
      <c r="F81" s="735">
        <v>985.36</v>
      </c>
    </row>
    <row r="82" spans="1:6" ht="14.45" customHeight="1" x14ac:dyDescent="0.2">
      <c r="A82" s="758" t="s">
        <v>1561</v>
      </c>
      <c r="B82" s="734"/>
      <c r="C82" s="748">
        <v>0</v>
      </c>
      <c r="D82" s="734">
        <v>1073.42</v>
      </c>
      <c r="E82" s="748">
        <v>1</v>
      </c>
      <c r="F82" s="735">
        <v>1073.42</v>
      </c>
    </row>
    <row r="83" spans="1:6" ht="14.45" customHeight="1" x14ac:dyDescent="0.2">
      <c r="A83" s="758" t="s">
        <v>1562</v>
      </c>
      <c r="B83" s="734">
        <v>250.0679999999999</v>
      </c>
      <c r="C83" s="748">
        <v>7.1864857237610824E-2</v>
      </c>
      <c r="D83" s="734">
        <v>3229.63</v>
      </c>
      <c r="E83" s="748">
        <v>0.92813514276238918</v>
      </c>
      <c r="F83" s="735">
        <v>3479.6979999999999</v>
      </c>
    </row>
    <row r="84" spans="1:6" ht="14.45" customHeight="1" x14ac:dyDescent="0.2">
      <c r="A84" s="758" t="s">
        <v>1563</v>
      </c>
      <c r="B84" s="734"/>
      <c r="C84" s="748">
        <v>0</v>
      </c>
      <c r="D84" s="734">
        <v>7749.41</v>
      </c>
      <c r="E84" s="748">
        <v>1</v>
      </c>
      <c r="F84" s="735">
        <v>7749.41</v>
      </c>
    </row>
    <row r="85" spans="1:6" ht="14.45" customHeight="1" x14ac:dyDescent="0.2">
      <c r="A85" s="758" t="s">
        <v>1564</v>
      </c>
      <c r="B85" s="734">
        <v>19661.400000000001</v>
      </c>
      <c r="C85" s="748">
        <v>0.60376091701497914</v>
      </c>
      <c r="D85" s="734">
        <v>12903.476999999999</v>
      </c>
      <c r="E85" s="748">
        <v>0.39623908298502092</v>
      </c>
      <c r="F85" s="735">
        <v>32564.877</v>
      </c>
    </row>
    <row r="86" spans="1:6" ht="14.45" customHeight="1" x14ac:dyDescent="0.2">
      <c r="A86" s="758" t="s">
        <v>1565</v>
      </c>
      <c r="B86" s="734"/>
      <c r="C86" s="748">
        <v>0</v>
      </c>
      <c r="D86" s="734">
        <v>1048.1500000000001</v>
      </c>
      <c r="E86" s="748">
        <v>1</v>
      </c>
      <c r="F86" s="735">
        <v>1048.1500000000001</v>
      </c>
    </row>
    <row r="87" spans="1:6" ht="14.45" customHeight="1" x14ac:dyDescent="0.2">
      <c r="A87" s="758" t="s">
        <v>1566</v>
      </c>
      <c r="B87" s="734"/>
      <c r="C87" s="748">
        <v>0</v>
      </c>
      <c r="D87" s="734">
        <v>5938.64</v>
      </c>
      <c r="E87" s="748">
        <v>1</v>
      </c>
      <c r="F87" s="735">
        <v>5938.64</v>
      </c>
    </row>
    <row r="88" spans="1:6" ht="14.45" customHeight="1" thickBot="1" x14ac:dyDescent="0.25">
      <c r="A88" s="759" t="s">
        <v>1567</v>
      </c>
      <c r="B88" s="750"/>
      <c r="C88" s="751">
        <v>0</v>
      </c>
      <c r="D88" s="750">
        <v>7399.75</v>
      </c>
      <c r="E88" s="751">
        <v>1</v>
      </c>
      <c r="F88" s="752">
        <v>7399.75</v>
      </c>
    </row>
    <row r="89" spans="1:6" ht="14.45" customHeight="1" thickBot="1" x14ac:dyDescent="0.25">
      <c r="A89" s="753" t="s">
        <v>3</v>
      </c>
      <c r="B89" s="754">
        <v>28048.417999999998</v>
      </c>
      <c r="C89" s="755">
        <v>3.9952924156551398E-2</v>
      </c>
      <c r="D89" s="754">
        <v>673988.2562142621</v>
      </c>
      <c r="E89" s="755">
        <v>0.96004707584344851</v>
      </c>
      <c r="F89" s="756">
        <v>702036.67421426217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DBDE1DC5-E0B1-4D2B-9F7C-83A8054195D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2023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59.1</v>
      </c>
      <c r="G3" s="47">
        <f>SUBTOTAL(9,G6:G1048576)</f>
        <v>28048.417999999998</v>
      </c>
      <c r="H3" s="48">
        <f>IF(M3=0,0,G3/M3)</f>
        <v>3.9952924156551425E-2</v>
      </c>
      <c r="I3" s="47">
        <f>SUBTOTAL(9,I6:I1048576)</f>
        <v>3023.7999999999993</v>
      </c>
      <c r="J3" s="47">
        <f>SUBTOTAL(9,J6:J1048576)</f>
        <v>673988.25621426175</v>
      </c>
      <c r="K3" s="48">
        <f>IF(M3=0,0,J3/M3)</f>
        <v>0.96004707584344862</v>
      </c>
      <c r="L3" s="47">
        <f>SUBTOTAL(9,L6:L1048576)</f>
        <v>3082.8999999999992</v>
      </c>
      <c r="M3" s="49">
        <f>SUBTOTAL(9,M6:M1048576)</f>
        <v>702036.6742142617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584</v>
      </c>
      <c r="B6" s="723" t="s">
        <v>1568</v>
      </c>
      <c r="C6" s="723" t="s">
        <v>1569</v>
      </c>
      <c r="D6" s="723" t="s">
        <v>682</v>
      </c>
      <c r="E6" s="723" t="s">
        <v>1570</v>
      </c>
      <c r="F6" s="727"/>
      <c r="G6" s="727"/>
      <c r="H6" s="747">
        <v>0</v>
      </c>
      <c r="I6" s="727">
        <v>32</v>
      </c>
      <c r="J6" s="727">
        <v>530.24</v>
      </c>
      <c r="K6" s="747">
        <v>1</v>
      </c>
      <c r="L6" s="727">
        <v>32</v>
      </c>
      <c r="M6" s="728">
        <v>530.24</v>
      </c>
    </row>
    <row r="7" spans="1:13" ht="14.45" customHeight="1" x14ac:dyDescent="0.2">
      <c r="A7" s="729" t="s">
        <v>584</v>
      </c>
      <c r="B7" s="730" t="s">
        <v>1568</v>
      </c>
      <c r="C7" s="730" t="s">
        <v>1571</v>
      </c>
      <c r="D7" s="730" t="s">
        <v>682</v>
      </c>
      <c r="E7" s="730" t="s">
        <v>1572</v>
      </c>
      <c r="F7" s="734"/>
      <c r="G7" s="734"/>
      <c r="H7" s="748">
        <v>0</v>
      </c>
      <c r="I7" s="734">
        <v>11</v>
      </c>
      <c r="J7" s="734">
        <v>134.20000000000002</v>
      </c>
      <c r="K7" s="748">
        <v>1</v>
      </c>
      <c r="L7" s="734">
        <v>11</v>
      </c>
      <c r="M7" s="735">
        <v>134.20000000000002</v>
      </c>
    </row>
    <row r="8" spans="1:13" ht="14.45" customHeight="1" x14ac:dyDescent="0.2">
      <c r="A8" s="729" t="s">
        <v>584</v>
      </c>
      <c r="B8" s="730" t="s">
        <v>1568</v>
      </c>
      <c r="C8" s="730" t="s">
        <v>1573</v>
      </c>
      <c r="D8" s="730" t="s">
        <v>682</v>
      </c>
      <c r="E8" s="730" t="s">
        <v>1574</v>
      </c>
      <c r="F8" s="734"/>
      <c r="G8" s="734"/>
      <c r="H8" s="748">
        <v>0</v>
      </c>
      <c r="I8" s="734">
        <v>5</v>
      </c>
      <c r="J8" s="734">
        <v>214.28</v>
      </c>
      <c r="K8" s="748">
        <v>1</v>
      </c>
      <c r="L8" s="734">
        <v>5</v>
      </c>
      <c r="M8" s="735">
        <v>214.28</v>
      </c>
    </row>
    <row r="9" spans="1:13" ht="14.45" customHeight="1" x14ac:dyDescent="0.2">
      <c r="A9" s="729" t="s">
        <v>584</v>
      </c>
      <c r="B9" s="730" t="s">
        <v>1575</v>
      </c>
      <c r="C9" s="730" t="s">
        <v>1576</v>
      </c>
      <c r="D9" s="730" t="s">
        <v>1279</v>
      </c>
      <c r="E9" s="730" t="s">
        <v>1577</v>
      </c>
      <c r="F9" s="734"/>
      <c r="G9" s="734"/>
      <c r="H9" s="748">
        <v>0</v>
      </c>
      <c r="I9" s="734">
        <v>2</v>
      </c>
      <c r="J9" s="734">
        <v>144.6</v>
      </c>
      <c r="K9" s="748">
        <v>1</v>
      </c>
      <c r="L9" s="734">
        <v>2</v>
      </c>
      <c r="M9" s="735">
        <v>144.6</v>
      </c>
    </row>
    <row r="10" spans="1:13" ht="14.45" customHeight="1" x14ac:dyDescent="0.2">
      <c r="A10" s="729" t="s">
        <v>584</v>
      </c>
      <c r="B10" s="730" t="s">
        <v>1578</v>
      </c>
      <c r="C10" s="730" t="s">
        <v>1579</v>
      </c>
      <c r="D10" s="730" t="s">
        <v>849</v>
      </c>
      <c r="E10" s="730" t="s">
        <v>1580</v>
      </c>
      <c r="F10" s="734"/>
      <c r="G10" s="734"/>
      <c r="H10" s="748">
        <v>0</v>
      </c>
      <c r="I10" s="734">
        <v>1</v>
      </c>
      <c r="J10" s="734">
        <v>123.17000000000003</v>
      </c>
      <c r="K10" s="748">
        <v>1</v>
      </c>
      <c r="L10" s="734">
        <v>1</v>
      </c>
      <c r="M10" s="735">
        <v>123.17000000000003</v>
      </c>
    </row>
    <row r="11" spans="1:13" ht="14.45" customHeight="1" x14ac:dyDescent="0.2">
      <c r="A11" s="729" t="s">
        <v>584</v>
      </c>
      <c r="B11" s="730" t="s">
        <v>1578</v>
      </c>
      <c r="C11" s="730" t="s">
        <v>1581</v>
      </c>
      <c r="D11" s="730" t="s">
        <v>849</v>
      </c>
      <c r="E11" s="730" t="s">
        <v>850</v>
      </c>
      <c r="F11" s="734"/>
      <c r="G11" s="734"/>
      <c r="H11" s="748">
        <v>0</v>
      </c>
      <c r="I11" s="734">
        <v>2</v>
      </c>
      <c r="J11" s="734">
        <v>246.34000000000003</v>
      </c>
      <c r="K11" s="748">
        <v>1</v>
      </c>
      <c r="L11" s="734">
        <v>2</v>
      </c>
      <c r="M11" s="735">
        <v>246.34000000000003</v>
      </c>
    </row>
    <row r="12" spans="1:13" ht="14.45" customHeight="1" x14ac:dyDescent="0.2">
      <c r="A12" s="729" t="s">
        <v>584</v>
      </c>
      <c r="B12" s="730" t="s">
        <v>1582</v>
      </c>
      <c r="C12" s="730" t="s">
        <v>1583</v>
      </c>
      <c r="D12" s="730" t="s">
        <v>1584</v>
      </c>
      <c r="E12" s="730" t="s">
        <v>1585</v>
      </c>
      <c r="F12" s="734"/>
      <c r="G12" s="734"/>
      <c r="H12" s="748">
        <v>0</v>
      </c>
      <c r="I12" s="734">
        <v>2</v>
      </c>
      <c r="J12" s="734">
        <v>547.79999999999995</v>
      </c>
      <c r="K12" s="748">
        <v>1</v>
      </c>
      <c r="L12" s="734">
        <v>2</v>
      </c>
      <c r="M12" s="735">
        <v>547.79999999999995</v>
      </c>
    </row>
    <row r="13" spans="1:13" ht="14.45" customHeight="1" x14ac:dyDescent="0.2">
      <c r="A13" s="729" t="s">
        <v>584</v>
      </c>
      <c r="B13" s="730" t="s">
        <v>1586</v>
      </c>
      <c r="C13" s="730" t="s">
        <v>1587</v>
      </c>
      <c r="D13" s="730" t="s">
        <v>1588</v>
      </c>
      <c r="E13" s="730" t="s">
        <v>1589</v>
      </c>
      <c r="F13" s="734"/>
      <c r="G13" s="734"/>
      <c r="H13" s="748">
        <v>0</v>
      </c>
      <c r="I13" s="734">
        <v>2</v>
      </c>
      <c r="J13" s="734">
        <v>810.98</v>
      </c>
      <c r="K13" s="748">
        <v>1</v>
      </c>
      <c r="L13" s="734">
        <v>2</v>
      </c>
      <c r="M13" s="735">
        <v>810.98</v>
      </c>
    </row>
    <row r="14" spans="1:13" ht="14.45" customHeight="1" x14ac:dyDescent="0.2">
      <c r="A14" s="729" t="s">
        <v>584</v>
      </c>
      <c r="B14" s="730" t="s">
        <v>1590</v>
      </c>
      <c r="C14" s="730" t="s">
        <v>1591</v>
      </c>
      <c r="D14" s="730" t="s">
        <v>1592</v>
      </c>
      <c r="E14" s="730" t="s">
        <v>1593</v>
      </c>
      <c r="F14" s="734"/>
      <c r="G14" s="734"/>
      <c r="H14" s="748">
        <v>0</v>
      </c>
      <c r="I14" s="734">
        <v>2</v>
      </c>
      <c r="J14" s="734">
        <v>140.77999999999997</v>
      </c>
      <c r="K14" s="748">
        <v>1</v>
      </c>
      <c r="L14" s="734">
        <v>2</v>
      </c>
      <c r="M14" s="735">
        <v>140.77999999999997</v>
      </c>
    </row>
    <row r="15" spans="1:13" ht="14.45" customHeight="1" x14ac:dyDescent="0.2">
      <c r="A15" s="729" t="s">
        <v>584</v>
      </c>
      <c r="B15" s="730" t="s">
        <v>1594</v>
      </c>
      <c r="C15" s="730" t="s">
        <v>1595</v>
      </c>
      <c r="D15" s="730" t="s">
        <v>1596</v>
      </c>
      <c r="E15" s="730" t="s">
        <v>1597</v>
      </c>
      <c r="F15" s="734"/>
      <c r="G15" s="734"/>
      <c r="H15" s="748">
        <v>0</v>
      </c>
      <c r="I15" s="734">
        <v>1</v>
      </c>
      <c r="J15" s="734">
        <v>15.49</v>
      </c>
      <c r="K15" s="748">
        <v>1</v>
      </c>
      <c r="L15" s="734">
        <v>1</v>
      </c>
      <c r="M15" s="735">
        <v>15.49</v>
      </c>
    </row>
    <row r="16" spans="1:13" ht="14.45" customHeight="1" x14ac:dyDescent="0.2">
      <c r="A16" s="729" t="s">
        <v>584</v>
      </c>
      <c r="B16" s="730" t="s">
        <v>1598</v>
      </c>
      <c r="C16" s="730" t="s">
        <v>1599</v>
      </c>
      <c r="D16" s="730" t="s">
        <v>753</v>
      </c>
      <c r="E16" s="730" t="s">
        <v>1600</v>
      </c>
      <c r="F16" s="734"/>
      <c r="G16" s="734"/>
      <c r="H16" s="748">
        <v>0</v>
      </c>
      <c r="I16" s="734">
        <v>4</v>
      </c>
      <c r="J16" s="734">
        <v>13199.779999999999</v>
      </c>
      <c r="K16" s="748">
        <v>1</v>
      </c>
      <c r="L16" s="734">
        <v>4</v>
      </c>
      <c r="M16" s="735">
        <v>13199.779999999999</v>
      </c>
    </row>
    <row r="17" spans="1:13" ht="14.45" customHeight="1" x14ac:dyDescent="0.2">
      <c r="A17" s="729" t="s">
        <v>584</v>
      </c>
      <c r="B17" s="730" t="s">
        <v>1598</v>
      </c>
      <c r="C17" s="730" t="s">
        <v>1601</v>
      </c>
      <c r="D17" s="730" t="s">
        <v>759</v>
      </c>
      <c r="E17" s="730" t="s">
        <v>1602</v>
      </c>
      <c r="F17" s="734"/>
      <c r="G17" s="734"/>
      <c r="H17" s="748">
        <v>0</v>
      </c>
      <c r="I17" s="734">
        <v>3</v>
      </c>
      <c r="J17" s="734">
        <v>4502.99</v>
      </c>
      <c r="K17" s="748">
        <v>1</v>
      </c>
      <c r="L17" s="734">
        <v>3</v>
      </c>
      <c r="M17" s="735">
        <v>4502.99</v>
      </c>
    </row>
    <row r="18" spans="1:13" ht="14.45" customHeight="1" x14ac:dyDescent="0.2">
      <c r="A18" s="729" t="s">
        <v>584</v>
      </c>
      <c r="B18" s="730" t="s">
        <v>1598</v>
      </c>
      <c r="C18" s="730" t="s">
        <v>1603</v>
      </c>
      <c r="D18" s="730" t="s">
        <v>755</v>
      </c>
      <c r="E18" s="730" t="s">
        <v>1604</v>
      </c>
      <c r="F18" s="734"/>
      <c r="G18" s="734"/>
      <c r="H18" s="748">
        <v>0</v>
      </c>
      <c r="I18" s="734">
        <v>30</v>
      </c>
      <c r="J18" s="734">
        <v>8155.5000000000009</v>
      </c>
      <c r="K18" s="748">
        <v>1</v>
      </c>
      <c r="L18" s="734">
        <v>30</v>
      </c>
      <c r="M18" s="735">
        <v>8155.5000000000009</v>
      </c>
    </row>
    <row r="19" spans="1:13" ht="14.45" customHeight="1" x14ac:dyDescent="0.2">
      <c r="A19" s="729" t="s">
        <v>584</v>
      </c>
      <c r="B19" s="730" t="s">
        <v>1598</v>
      </c>
      <c r="C19" s="730" t="s">
        <v>1605</v>
      </c>
      <c r="D19" s="730" t="s">
        <v>755</v>
      </c>
      <c r="E19" s="730" t="s">
        <v>1606</v>
      </c>
      <c r="F19" s="734"/>
      <c r="G19" s="734"/>
      <c r="H19" s="748">
        <v>0</v>
      </c>
      <c r="I19" s="734">
        <v>125</v>
      </c>
      <c r="J19" s="734">
        <v>78447.900000000009</v>
      </c>
      <c r="K19" s="748">
        <v>1</v>
      </c>
      <c r="L19" s="734">
        <v>125</v>
      </c>
      <c r="M19" s="735">
        <v>78447.900000000009</v>
      </c>
    </row>
    <row r="20" spans="1:13" ht="14.45" customHeight="1" x14ac:dyDescent="0.2">
      <c r="A20" s="729" t="s">
        <v>584</v>
      </c>
      <c r="B20" s="730" t="s">
        <v>1598</v>
      </c>
      <c r="C20" s="730" t="s">
        <v>1607</v>
      </c>
      <c r="D20" s="730" t="s">
        <v>755</v>
      </c>
      <c r="E20" s="730" t="s">
        <v>1608</v>
      </c>
      <c r="F20" s="734"/>
      <c r="G20" s="734"/>
      <c r="H20" s="748">
        <v>0</v>
      </c>
      <c r="I20" s="734">
        <v>102</v>
      </c>
      <c r="J20" s="734">
        <v>41709.299999999996</v>
      </c>
      <c r="K20" s="748">
        <v>1</v>
      </c>
      <c r="L20" s="734">
        <v>102</v>
      </c>
      <c r="M20" s="735">
        <v>41709.299999999996</v>
      </c>
    </row>
    <row r="21" spans="1:13" ht="14.45" customHeight="1" x14ac:dyDescent="0.2">
      <c r="A21" s="729" t="s">
        <v>584</v>
      </c>
      <c r="B21" s="730" t="s">
        <v>1609</v>
      </c>
      <c r="C21" s="730" t="s">
        <v>1610</v>
      </c>
      <c r="D21" s="730" t="s">
        <v>1611</v>
      </c>
      <c r="E21" s="730" t="s">
        <v>1612</v>
      </c>
      <c r="F21" s="734"/>
      <c r="G21" s="734"/>
      <c r="H21" s="748">
        <v>0</v>
      </c>
      <c r="I21" s="734">
        <v>17</v>
      </c>
      <c r="J21" s="734">
        <v>2362.15</v>
      </c>
      <c r="K21" s="748">
        <v>1</v>
      </c>
      <c r="L21" s="734">
        <v>17</v>
      </c>
      <c r="M21" s="735">
        <v>2362.15</v>
      </c>
    </row>
    <row r="22" spans="1:13" ht="14.45" customHeight="1" x14ac:dyDescent="0.2">
      <c r="A22" s="729" t="s">
        <v>584</v>
      </c>
      <c r="B22" s="730" t="s">
        <v>1613</v>
      </c>
      <c r="C22" s="730" t="s">
        <v>1614</v>
      </c>
      <c r="D22" s="730" t="s">
        <v>1615</v>
      </c>
      <c r="E22" s="730" t="s">
        <v>1616</v>
      </c>
      <c r="F22" s="734"/>
      <c r="G22" s="734"/>
      <c r="H22" s="748">
        <v>0</v>
      </c>
      <c r="I22" s="734">
        <v>1</v>
      </c>
      <c r="J22" s="734">
        <v>1505.87</v>
      </c>
      <c r="K22" s="748">
        <v>1</v>
      </c>
      <c r="L22" s="734">
        <v>1</v>
      </c>
      <c r="M22" s="735">
        <v>1505.87</v>
      </c>
    </row>
    <row r="23" spans="1:13" ht="14.45" customHeight="1" x14ac:dyDescent="0.2">
      <c r="A23" s="729" t="s">
        <v>584</v>
      </c>
      <c r="B23" s="730" t="s">
        <v>1617</v>
      </c>
      <c r="C23" s="730" t="s">
        <v>1618</v>
      </c>
      <c r="D23" s="730" t="s">
        <v>691</v>
      </c>
      <c r="E23" s="730" t="s">
        <v>1619</v>
      </c>
      <c r="F23" s="734"/>
      <c r="G23" s="734"/>
      <c r="H23" s="748">
        <v>0</v>
      </c>
      <c r="I23" s="734">
        <v>1</v>
      </c>
      <c r="J23" s="734">
        <v>44.829999999999991</v>
      </c>
      <c r="K23" s="748">
        <v>1</v>
      </c>
      <c r="L23" s="734">
        <v>1</v>
      </c>
      <c r="M23" s="735">
        <v>44.829999999999991</v>
      </c>
    </row>
    <row r="24" spans="1:13" ht="14.45" customHeight="1" x14ac:dyDescent="0.2">
      <c r="A24" s="729" t="s">
        <v>584</v>
      </c>
      <c r="B24" s="730" t="s">
        <v>1620</v>
      </c>
      <c r="C24" s="730" t="s">
        <v>1621</v>
      </c>
      <c r="D24" s="730" t="s">
        <v>1622</v>
      </c>
      <c r="E24" s="730" t="s">
        <v>1623</v>
      </c>
      <c r="F24" s="734"/>
      <c r="G24" s="734"/>
      <c r="H24" s="748">
        <v>0</v>
      </c>
      <c r="I24" s="734">
        <v>2</v>
      </c>
      <c r="J24" s="734">
        <v>98.640000000000015</v>
      </c>
      <c r="K24" s="748">
        <v>1</v>
      </c>
      <c r="L24" s="734">
        <v>2</v>
      </c>
      <c r="M24" s="735">
        <v>98.640000000000015</v>
      </c>
    </row>
    <row r="25" spans="1:13" ht="14.45" customHeight="1" x14ac:dyDescent="0.2">
      <c r="A25" s="729" t="s">
        <v>584</v>
      </c>
      <c r="B25" s="730" t="s">
        <v>1624</v>
      </c>
      <c r="C25" s="730" t="s">
        <v>1625</v>
      </c>
      <c r="D25" s="730" t="s">
        <v>1626</v>
      </c>
      <c r="E25" s="730" t="s">
        <v>1627</v>
      </c>
      <c r="F25" s="734"/>
      <c r="G25" s="734"/>
      <c r="H25" s="748">
        <v>0</v>
      </c>
      <c r="I25" s="734">
        <v>1</v>
      </c>
      <c r="J25" s="734">
        <v>78.409999999999954</v>
      </c>
      <c r="K25" s="748">
        <v>1</v>
      </c>
      <c r="L25" s="734">
        <v>1</v>
      </c>
      <c r="M25" s="735">
        <v>78.409999999999954</v>
      </c>
    </row>
    <row r="26" spans="1:13" ht="14.45" customHeight="1" x14ac:dyDescent="0.2">
      <c r="A26" s="729" t="s">
        <v>584</v>
      </c>
      <c r="B26" s="730" t="s">
        <v>1624</v>
      </c>
      <c r="C26" s="730" t="s">
        <v>1628</v>
      </c>
      <c r="D26" s="730" t="s">
        <v>1626</v>
      </c>
      <c r="E26" s="730" t="s">
        <v>1629</v>
      </c>
      <c r="F26" s="734"/>
      <c r="G26" s="734"/>
      <c r="H26" s="748">
        <v>0</v>
      </c>
      <c r="I26" s="734">
        <v>1</v>
      </c>
      <c r="J26" s="734">
        <v>104.53000000000002</v>
      </c>
      <c r="K26" s="748">
        <v>1</v>
      </c>
      <c r="L26" s="734">
        <v>1</v>
      </c>
      <c r="M26" s="735">
        <v>104.53000000000002</v>
      </c>
    </row>
    <row r="27" spans="1:13" ht="14.45" customHeight="1" x14ac:dyDescent="0.2">
      <c r="A27" s="729" t="s">
        <v>584</v>
      </c>
      <c r="B27" s="730" t="s">
        <v>1630</v>
      </c>
      <c r="C27" s="730" t="s">
        <v>1631</v>
      </c>
      <c r="D27" s="730" t="s">
        <v>1632</v>
      </c>
      <c r="E27" s="730" t="s">
        <v>1633</v>
      </c>
      <c r="F27" s="734"/>
      <c r="G27" s="734"/>
      <c r="H27" s="748">
        <v>0</v>
      </c>
      <c r="I27" s="734">
        <v>2</v>
      </c>
      <c r="J27" s="734">
        <v>493.45000000000005</v>
      </c>
      <c r="K27" s="748">
        <v>1</v>
      </c>
      <c r="L27" s="734">
        <v>2</v>
      </c>
      <c r="M27" s="735">
        <v>493.45000000000005</v>
      </c>
    </row>
    <row r="28" spans="1:13" ht="14.45" customHeight="1" x14ac:dyDescent="0.2">
      <c r="A28" s="729" t="s">
        <v>584</v>
      </c>
      <c r="B28" s="730" t="s">
        <v>1634</v>
      </c>
      <c r="C28" s="730" t="s">
        <v>1635</v>
      </c>
      <c r="D28" s="730" t="s">
        <v>767</v>
      </c>
      <c r="E28" s="730" t="s">
        <v>768</v>
      </c>
      <c r="F28" s="734"/>
      <c r="G28" s="734"/>
      <c r="H28" s="748">
        <v>0</v>
      </c>
      <c r="I28" s="734">
        <v>3</v>
      </c>
      <c r="J28" s="734">
        <v>121.17</v>
      </c>
      <c r="K28" s="748">
        <v>1</v>
      </c>
      <c r="L28" s="734">
        <v>3</v>
      </c>
      <c r="M28" s="735">
        <v>121.17</v>
      </c>
    </row>
    <row r="29" spans="1:13" ht="14.45" customHeight="1" x14ac:dyDescent="0.2">
      <c r="A29" s="729" t="s">
        <v>584</v>
      </c>
      <c r="B29" s="730" t="s">
        <v>1634</v>
      </c>
      <c r="C29" s="730" t="s">
        <v>1636</v>
      </c>
      <c r="D29" s="730" t="s">
        <v>1637</v>
      </c>
      <c r="E29" s="730" t="s">
        <v>1638</v>
      </c>
      <c r="F29" s="734"/>
      <c r="G29" s="734"/>
      <c r="H29" s="748">
        <v>0</v>
      </c>
      <c r="I29" s="734">
        <v>1</v>
      </c>
      <c r="J29" s="734">
        <v>58.140000000000008</v>
      </c>
      <c r="K29" s="748">
        <v>1</v>
      </c>
      <c r="L29" s="734">
        <v>1</v>
      </c>
      <c r="M29" s="735">
        <v>58.140000000000008</v>
      </c>
    </row>
    <row r="30" spans="1:13" ht="14.45" customHeight="1" x14ac:dyDescent="0.2">
      <c r="A30" s="729" t="s">
        <v>584</v>
      </c>
      <c r="B30" s="730" t="s">
        <v>1634</v>
      </c>
      <c r="C30" s="730" t="s">
        <v>1639</v>
      </c>
      <c r="D30" s="730" t="s">
        <v>1637</v>
      </c>
      <c r="E30" s="730" t="s">
        <v>1640</v>
      </c>
      <c r="F30" s="734"/>
      <c r="G30" s="734"/>
      <c r="H30" s="748">
        <v>0</v>
      </c>
      <c r="I30" s="734">
        <v>1</v>
      </c>
      <c r="J30" s="734">
        <v>69.379999999999981</v>
      </c>
      <c r="K30" s="748">
        <v>1</v>
      </c>
      <c r="L30" s="734">
        <v>1</v>
      </c>
      <c r="M30" s="735">
        <v>69.379999999999981</v>
      </c>
    </row>
    <row r="31" spans="1:13" ht="14.45" customHeight="1" x14ac:dyDescent="0.2">
      <c r="A31" s="729" t="s">
        <v>584</v>
      </c>
      <c r="B31" s="730" t="s">
        <v>1634</v>
      </c>
      <c r="C31" s="730" t="s">
        <v>1641</v>
      </c>
      <c r="D31" s="730" t="s">
        <v>1637</v>
      </c>
      <c r="E31" s="730" t="s">
        <v>1642</v>
      </c>
      <c r="F31" s="734"/>
      <c r="G31" s="734"/>
      <c r="H31" s="748">
        <v>0</v>
      </c>
      <c r="I31" s="734">
        <v>1</v>
      </c>
      <c r="J31" s="734">
        <v>151.24000000000004</v>
      </c>
      <c r="K31" s="748">
        <v>1</v>
      </c>
      <c r="L31" s="734">
        <v>1</v>
      </c>
      <c r="M31" s="735">
        <v>151.24000000000004</v>
      </c>
    </row>
    <row r="32" spans="1:13" ht="14.45" customHeight="1" x14ac:dyDescent="0.2">
      <c r="A32" s="729" t="s">
        <v>584</v>
      </c>
      <c r="B32" s="730" t="s">
        <v>1634</v>
      </c>
      <c r="C32" s="730" t="s">
        <v>1643</v>
      </c>
      <c r="D32" s="730" t="s">
        <v>761</v>
      </c>
      <c r="E32" s="730" t="s">
        <v>1644</v>
      </c>
      <c r="F32" s="734">
        <v>2</v>
      </c>
      <c r="G32" s="734">
        <v>119.64</v>
      </c>
      <c r="H32" s="748">
        <v>1</v>
      </c>
      <c r="I32" s="734"/>
      <c r="J32" s="734"/>
      <c r="K32" s="748">
        <v>0</v>
      </c>
      <c r="L32" s="734">
        <v>2</v>
      </c>
      <c r="M32" s="735">
        <v>119.64</v>
      </c>
    </row>
    <row r="33" spans="1:13" ht="14.45" customHeight="1" x14ac:dyDescent="0.2">
      <c r="A33" s="729" t="s">
        <v>584</v>
      </c>
      <c r="B33" s="730" t="s">
        <v>1645</v>
      </c>
      <c r="C33" s="730" t="s">
        <v>1646</v>
      </c>
      <c r="D33" s="730" t="s">
        <v>793</v>
      </c>
      <c r="E33" s="730" t="s">
        <v>1647</v>
      </c>
      <c r="F33" s="734"/>
      <c r="G33" s="734"/>
      <c r="H33" s="748">
        <v>0</v>
      </c>
      <c r="I33" s="734">
        <v>46</v>
      </c>
      <c r="J33" s="734">
        <v>2737.63</v>
      </c>
      <c r="K33" s="748">
        <v>1</v>
      </c>
      <c r="L33" s="734">
        <v>46</v>
      </c>
      <c r="M33" s="735">
        <v>2737.63</v>
      </c>
    </row>
    <row r="34" spans="1:13" ht="14.45" customHeight="1" x14ac:dyDescent="0.2">
      <c r="A34" s="729" t="s">
        <v>584</v>
      </c>
      <c r="B34" s="730" t="s">
        <v>1645</v>
      </c>
      <c r="C34" s="730" t="s">
        <v>1648</v>
      </c>
      <c r="D34" s="730" t="s">
        <v>791</v>
      </c>
      <c r="E34" s="730" t="s">
        <v>1649</v>
      </c>
      <c r="F34" s="734"/>
      <c r="G34" s="734"/>
      <c r="H34" s="748">
        <v>0</v>
      </c>
      <c r="I34" s="734">
        <v>60</v>
      </c>
      <c r="J34" s="734">
        <v>2375.77</v>
      </c>
      <c r="K34" s="748">
        <v>1</v>
      </c>
      <c r="L34" s="734">
        <v>60</v>
      </c>
      <c r="M34" s="735">
        <v>2375.77</v>
      </c>
    </row>
    <row r="35" spans="1:13" ht="14.45" customHeight="1" x14ac:dyDescent="0.2">
      <c r="A35" s="729" t="s">
        <v>584</v>
      </c>
      <c r="B35" s="730" t="s">
        <v>1645</v>
      </c>
      <c r="C35" s="730" t="s">
        <v>1650</v>
      </c>
      <c r="D35" s="730" t="s">
        <v>793</v>
      </c>
      <c r="E35" s="730" t="s">
        <v>1651</v>
      </c>
      <c r="F35" s="734"/>
      <c r="G35" s="734"/>
      <c r="H35" s="748">
        <v>0</v>
      </c>
      <c r="I35" s="734">
        <v>20</v>
      </c>
      <c r="J35" s="734">
        <v>1196.1500000000001</v>
      </c>
      <c r="K35" s="748">
        <v>1</v>
      </c>
      <c r="L35" s="734">
        <v>20</v>
      </c>
      <c r="M35" s="735">
        <v>1196.1500000000001</v>
      </c>
    </row>
    <row r="36" spans="1:13" ht="14.45" customHeight="1" x14ac:dyDescent="0.2">
      <c r="A36" s="729" t="s">
        <v>584</v>
      </c>
      <c r="B36" s="730" t="s">
        <v>1652</v>
      </c>
      <c r="C36" s="730" t="s">
        <v>1653</v>
      </c>
      <c r="D36" s="730" t="s">
        <v>646</v>
      </c>
      <c r="E36" s="730" t="s">
        <v>648</v>
      </c>
      <c r="F36" s="734"/>
      <c r="G36" s="734"/>
      <c r="H36" s="748">
        <v>0</v>
      </c>
      <c r="I36" s="734">
        <v>1</v>
      </c>
      <c r="J36" s="734">
        <v>204.69</v>
      </c>
      <c r="K36" s="748">
        <v>1</v>
      </c>
      <c r="L36" s="734">
        <v>1</v>
      </c>
      <c r="M36" s="735">
        <v>204.69</v>
      </c>
    </row>
    <row r="37" spans="1:13" ht="14.45" customHeight="1" x14ac:dyDescent="0.2">
      <c r="A37" s="729" t="s">
        <v>584</v>
      </c>
      <c r="B37" s="730" t="s">
        <v>1652</v>
      </c>
      <c r="C37" s="730" t="s">
        <v>1654</v>
      </c>
      <c r="D37" s="730" t="s">
        <v>646</v>
      </c>
      <c r="E37" s="730" t="s">
        <v>647</v>
      </c>
      <c r="F37" s="734"/>
      <c r="G37" s="734"/>
      <c r="H37" s="748">
        <v>0</v>
      </c>
      <c r="I37" s="734">
        <v>1</v>
      </c>
      <c r="J37" s="734">
        <v>97.360000000000028</v>
      </c>
      <c r="K37" s="748">
        <v>1</v>
      </c>
      <c r="L37" s="734">
        <v>1</v>
      </c>
      <c r="M37" s="735">
        <v>97.360000000000028</v>
      </c>
    </row>
    <row r="38" spans="1:13" ht="14.45" customHeight="1" x14ac:dyDescent="0.2">
      <c r="A38" s="729" t="s">
        <v>584</v>
      </c>
      <c r="B38" s="730" t="s">
        <v>1652</v>
      </c>
      <c r="C38" s="730" t="s">
        <v>1655</v>
      </c>
      <c r="D38" s="730" t="s">
        <v>649</v>
      </c>
      <c r="E38" s="730" t="s">
        <v>648</v>
      </c>
      <c r="F38" s="734"/>
      <c r="G38" s="734"/>
      <c r="H38" s="748">
        <v>0</v>
      </c>
      <c r="I38" s="734">
        <v>2</v>
      </c>
      <c r="J38" s="734">
        <v>251.96000000000004</v>
      </c>
      <c r="K38" s="748">
        <v>1</v>
      </c>
      <c r="L38" s="734">
        <v>2</v>
      </c>
      <c r="M38" s="735">
        <v>251.96000000000004</v>
      </c>
    </row>
    <row r="39" spans="1:13" ht="14.45" customHeight="1" x14ac:dyDescent="0.2">
      <c r="A39" s="729" t="s">
        <v>584</v>
      </c>
      <c r="B39" s="730" t="s">
        <v>1652</v>
      </c>
      <c r="C39" s="730" t="s">
        <v>1656</v>
      </c>
      <c r="D39" s="730" t="s">
        <v>649</v>
      </c>
      <c r="E39" s="730" t="s">
        <v>650</v>
      </c>
      <c r="F39" s="734"/>
      <c r="G39" s="734"/>
      <c r="H39" s="748">
        <v>0</v>
      </c>
      <c r="I39" s="734">
        <v>2</v>
      </c>
      <c r="J39" s="734">
        <v>144.52000000000004</v>
      </c>
      <c r="K39" s="748">
        <v>1</v>
      </c>
      <c r="L39" s="734">
        <v>2</v>
      </c>
      <c r="M39" s="735">
        <v>144.52000000000004</v>
      </c>
    </row>
    <row r="40" spans="1:13" ht="14.45" customHeight="1" x14ac:dyDescent="0.2">
      <c r="A40" s="729" t="s">
        <v>584</v>
      </c>
      <c r="B40" s="730" t="s">
        <v>1657</v>
      </c>
      <c r="C40" s="730" t="s">
        <v>1658</v>
      </c>
      <c r="D40" s="730" t="s">
        <v>653</v>
      </c>
      <c r="E40" s="730" t="s">
        <v>656</v>
      </c>
      <c r="F40" s="734"/>
      <c r="G40" s="734"/>
      <c r="H40" s="748">
        <v>0</v>
      </c>
      <c r="I40" s="734">
        <v>4</v>
      </c>
      <c r="J40" s="734">
        <v>105.72</v>
      </c>
      <c r="K40" s="748">
        <v>1</v>
      </c>
      <c r="L40" s="734">
        <v>4</v>
      </c>
      <c r="M40" s="735">
        <v>105.72</v>
      </c>
    </row>
    <row r="41" spans="1:13" ht="14.45" customHeight="1" x14ac:dyDescent="0.2">
      <c r="A41" s="729" t="s">
        <v>584</v>
      </c>
      <c r="B41" s="730" t="s">
        <v>1657</v>
      </c>
      <c r="C41" s="730" t="s">
        <v>1659</v>
      </c>
      <c r="D41" s="730" t="s">
        <v>653</v>
      </c>
      <c r="E41" s="730" t="s">
        <v>658</v>
      </c>
      <c r="F41" s="734"/>
      <c r="G41" s="734"/>
      <c r="H41" s="748">
        <v>0</v>
      </c>
      <c r="I41" s="734">
        <v>2</v>
      </c>
      <c r="J41" s="734">
        <v>52.220000000000006</v>
      </c>
      <c r="K41" s="748">
        <v>1</v>
      </c>
      <c r="L41" s="734">
        <v>2</v>
      </c>
      <c r="M41" s="735">
        <v>52.220000000000006</v>
      </c>
    </row>
    <row r="42" spans="1:13" ht="14.45" customHeight="1" x14ac:dyDescent="0.2">
      <c r="A42" s="729" t="s">
        <v>584</v>
      </c>
      <c r="B42" s="730" t="s">
        <v>1657</v>
      </c>
      <c r="C42" s="730" t="s">
        <v>1660</v>
      </c>
      <c r="D42" s="730" t="s">
        <v>653</v>
      </c>
      <c r="E42" s="730" t="s">
        <v>654</v>
      </c>
      <c r="F42" s="734"/>
      <c r="G42" s="734"/>
      <c r="H42" s="748">
        <v>0</v>
      </c>
      <c r="I42" s="734">
        <v>3</v>
      </c>
      <c r="J42" s="734">
        <v>156.66000000000003</v>
      </c>
      <c r="K42" s="748">
        <v>1</v>
      </c>
      <c r="L42" s="734">
        <v>3</v>
      </c>
      <c r="M42" s="735">
        <v>156.66000000000003</v>
      </c>
    </row>
    <row r="43" spans="1:13" ht="14.45" customHeight="1" x14ac:dyDescent="0.2">
      <c r="A43" s="729" t="s">
        <v>584</v>
      </c>
      <c r="B43" s="730" t="s">
        <v>1661</v>
      </c>
      <c r="C43" s="730" t="s">
        <v>1662</v>
      </c>
      <c r="D43" s="730" t="s">
        <v>1663</v>
      </c>
      <c r="E43" s="730" t="s">
        <v>1239</v>
      </c>
      <c r="F43" s="734"/>
      <c r="G43" s="734"/>
      <c r="H43" s="748">
        <v>0</v>
      </c>
      <c r="I43" s="734">
        <v>1</v>
      </c>
      <c r="J43" s="734">
        <v>53.970000000000006</v>
      </c>
      <c r="K43" s="748">
        <v>1</v>
      </c>
      <c r="L43" s="734">
        <v>1</v>
      </c>
      <c r="M43" s="735">
        <v>53.970000000000006</v>
      </c>
    </row>
    <row r="44" spans="1:13" ht="14.45" customHeight="1" x14ac:dyDescent="0.2">
      <c r="A44" s="729" t="s">
        <v>584</v>
      </c>
      <c r="B44" s="730" t="s">
        <v>1661</v>
      </c>
      <c r="C44" s="730" t="s">
        <v>1664</v>
      </c>
      <c r="D44" s="730" t="s">
        <v>1663</v>
      </c>
      <c r="E44" s="730" t="s">
        <v>1238</v>
      </c>
      <c r="F44" s="734"/>
      <c r="G44" s="734"/>
      <c r="H44" s="748">
        <v>0</v>
      </c>
      <c r="I44" s="734">
        <v>2</v>
      </c>
      <c r="J44" s="734">
        <v>30.000000000000004</v>
      </c>
      <c r="K44" s="748">
        <v>1</v>
      </c>
      <c r="L44" s="734">
        <v>2</v>
      </c>
      <c r="M44" s="735">
        <v>30.000000000000004</v>
      </c>
    </row>
    <row r="45" spans="1:13" ht="14.45" customHeight="1" x14ac:dyDescent="0.2">
      <c r="A45" s="729" t="s">
        <v>584</v>
      </c>
      <c r="B45" s="730" t="s">
        <v>1665</v>
      </c>
      <c r="C45" s="730" t="s">
        <v>1666</v>
      </c>
      <c r="D45" s="730" t="s">
        <v>1667</v>
      </c>
      <c r="E45" s="730" t="s">
        <v>1668</v>
      </c>
      <c r="F45" s="734"/>
      <c r="G45" s="734"/>
      <c r="H45" s="748">
        <v>0</v>
      </c>
      <c r="I45" s="734">
        <v>1</v>
      </c>
      <c r="J45" s="734">
        <v>32.979999999999997</v>
      </c>
      <c r="K45" s="748">
        <v>1</v>
      </c>
      <c r="L45" s="734">
        <v>1</v>
      </c>
      <c r="M45" s="735">
        <v>32.979999999999997</v>
      </c>
    </row>
    <row r="46" spans="1:13" ht="14.45" customHeight="1" x14ac:dyDescent="0.2">
      <c r="A46" s="729" t="s">
        <v>584</v>
      </c>
      <c r="B46" s="730" t="s">
        <v>1665</v>
      </c>
      <c r="C46" s="730" t="s">
        <v>1669</v>
      </c>
      <c r="D46" s="730" t="s">
        <v>1667</v>
      </c>
      <c r="E46" s="730" t="s">
        <v>1670</v>
      </c>
      <c r="F46" s="734"/>
      <c r="G46" s="734"/>
      <c r="H46" s="748">
        <v>0</v>
      </c>
      <c r="I46" s="734">
        <v>1</v>
      </c>
      <c r="J46" s="734">
        <v>50.53</v>
      </c>
      <c r="K46" s="748">
        <v>1</v>
      </c>
      <c r="L46" s="734">
        <v>1</v>
      </c>
      <c r="M46" s="735">
        <v>50.53</v>
      </c>
    </row>
    <row r="47" spans="1:13" ht="14.45" customHeight="1" x14ac:dyDescent="0.2">
      <c r="A47" s="729" t="s">
        <v>584</v>
      </c>
      <c r="B47" s="730" t="s">
        <v>1671</v>
      </c>
      <c r="C47" s="730" t="s">
        <v>1672</v>
      </c>
      <c r="D47" s="730" t="s">
        <v>973</v>
      </c>
      <c r="E47" s="730" t="s">
        <v>658</v>
      </c>
      <c r="F47" s="734"/>
      <c r="G47" s="734"/>
      <c r="H47" s="748">
        <v>0</v>
      </c>
      <c r="I47" s="734">
        <v>1</v>
      </c>
      <c r="J47" s="734">
        <v>76.449999999999989</v>
      </c>
      <c r="K47" s="748">
        <v>1</v>
      </c>
      <c r="L47" s="734">
        <v>1</v>
      </c>
      <c r="M47" s="735">
        <v>76.449999999999989</v>
      </c>
    </row>
    <row r="48" spans="1:13" ht="14.45" customHeight="1" x14ac:dyDescent="0.2">
      <c r="A48" s="729" t="s">
        <v>584</v>
      </c>
      <c r="B48" s="730" t="s">
        <v>1671</v>
      </c>
      <c r="C48" s="730" t="s">
        <v>1673</v>
      </c>
      <c r="D48" s="730" t="s">
        <v>976</v>
      </c>
      <c r="E48" s="730" t="s">
        <v>654</v>
      </c>
      <c r="F48" s="734"/>
      <c r="G48" s="734"/>
      <c r="H48" s="748">
        <v>0</v>
      </c>
      <c r="I48" s="734">
        <v>1</v>
      </c>
      <c r="J48" s="734">
        <v>141.28</v>
      </c>
      <c r="K48" s="748">
        <v>1</v>
      </c>
      <c r="L48" s="734">
        <v>1</v>
      </c>
      <c r="M48" s="735">
        <v>141.28</v>
      </c>
    </row>
    <row r="49" spans="1:13" ht="14.45" customHeight="1" x14ac:dyDescent="0.2">
      <c r="A49" s="729" t="s">
        <v>584</v>
      </c>
      <c r="B49" s="730" t="s">
        <v>1674</v>
      </c>
      <c r="C49" s="730" t="s">
        <v>1675</v>
      </c>
      <c r="D49" s="730" t="s">
        <v>1676</v>
      </c>
      <c r="E49" s="730" t="s">
        <v>1238</v>
      </c>
      <c r="F49" s="734"/>
      <c r="G49" s="734"/>
      <c r="H49" s="748">
        <v>0</v>
      </c>
      <c r="I49" s="734">
        <v>1</v>
      </c>
      <c r="J49" s="734">
        <v>63.309999999999995</v>
      </c>
      <c r="K49" s="748">
        <v>1</v>
      </c>
      <c r="L49" s="734">
        <v>1</v>
      </c>
      <c r="M49" s="735">
        <v>63.309999999999995</v>
      </c>
    </row>
    <row r="50" spans="1:13" ht="14.45" customHeight="1" x14ac:dyDescent="0.2">
      <c r="A50" s="729" t="s">
        <v>584</v>
      </c>
      <c r="B50" s="730" t="s">
        <v>1674</v>
      </c>
      <c r="C50" s="730" t="s">
        <v>1677</v>
      </c>
      <c r="D50" s="730" t="s">
        <v>1676</v>
      </c>
      <c r="E50" s="730" t="s">
        <v>1678</v>
      </c>
      <c r="F50" s="734"/>
      <c r="G50" s="734"/>
      <c r="H50" s="748">
        <v>0</v>
      </c>
      <c r="I50" s="734">
        <v>1</v>
      </c>
      <c r="J50" s="734">
        <v>15.499999999999998</v>
      </c>
      <c r="K50" s="748">
        <v>1</v>
      </c>
      <c r="L50" s="734">
        <v>1</v>
      </c>
      <c r="M50" s="735">
        <v>15.499999999999998</v>
      </c>
    </row>
    <row r="51" spans="1:13" ht="14.45" customHeight="1" x14ac:dyDescent="0.2">
      <c r="A51" s="729" t="s">
        <v>584</v>
      </c>
      <c r="B51" s="730" t="s">
        <v>1674</v>
      </c>
      <c r="C51" s="730" t="s">
        <v>1679</v>
      </c>
      <c r="D51" s="730" t="s">
        <v>1676</v>
      </c>
      <c r="E51" s="730" t="s">
        <v>1680</v>
      </c>
      <c r="F51" s="734"/>
      <c r="G51" s="734"/>
      <c r="H51" s="748">
        <v>0</v>
      </c>
      <c r="I51" s="734">
        <v>1</v>
      </c>
      <c r="J51" s="734">
        <v>11.830000000000002</v>
      </c>
      <c r="K51" s="748">
        <v>1</v>
      </c>
      <c r="L51" s="734">
        <v>1</v>
      </c>
      <c r="M51" s="735">
        <v>11.830000000000002</v>
      </c>
    </row>
    <row r="52" spans="1:13" ht="14.45" customHeight="1" x14ac:dyDescent="0.2">
      <c r="A52" s="729" t="s">
        <v>584</v>
      </c>
      <c r="B52" s="730" t="s">
        <v>1674</v>
      </c>
      <c r="C52" s="730" t="s">
        <v>1681</v>
      </c>
      <c r="D52" s="730" t="s">
        <v>1676</v>
      </c>
      <c r="E52" s="730" t="s">
        <v>1682</v>
      </c>
      <c r="F52" s="734"/>
      <c r="G52" s="734"/>
      <c r="H52" s="748">
        <v>0</v>
      </c>
      <c r="I52" s="734">
        <v>1</v>
      </c>
      <c r="J52" s="734">
        <v>30.140000000000008</v>
      </c>
      <c r="K52" s="748">
        <v>1</v>
      </c>
      <c r="L52" s="734">
        <v>1</v>
      </c>
      <c r="M52" s="735">
        <v>30.140000000000008</v>
      </c>
    </row>
    <row r="53" spans="1:13" ht="14.45" customHeight="1" x14ac:dyDescent="0.2">
      <c r="A53" s="729" t="s">
        <v>584</v>
      </c>
      <c r="B53" s="730" t="s">
        <v>1683</v>
      </c>
      <c r="C53" s="730" t="s">
        <v>1684</v>
      </c>
      <c r="D53" s="730" t="s">
        <v>1685</v>
      </c>
      <c r="E53" s="730" t="s">
        <v>1686</v>
      </c>
      <c r="F53" s="734"/>
      <c r="G53" s="734"/>
      <c r="H53" s="748">
        <v>0</v>
      </c>
      <c r="I53" s="734">
        <v>1</v>
      </c>
      <c r="J53" s="734">
        <v>18.290000000000003</v>
      </c>
      <c r="K53" s="748">
        <v>1</v>
      </c>
      <c r="L53" s="734">
        <v>1</v>
      </c>
      <c r="M53" s="735">
        <v>18.290000000000003</v>
      </c>
    </row>
    <row r="54" spans="1:13" ht="14.45" customHeight="1" x14ac:dyDescent="0.2">
      <c r="A54" s="729" t="s">
        <v>584</v>
      </c>
      <c r="B54" s="730" t="s">
        <v>1687</v>
      </c>
      <c r="C54" s="730" t="s">
        <v>1688</v>
      </c>
      <c r="D54" s="730" t="s">
        <v>885</v>
      </c>
      <c r="E54" s="730" t="s">
        <v>1689</v>
      </c>
      <c r="F54" s="734"/>
      <c r="G54" s="734"/>
      <c r="H54" s="748">
        <v>0</v>
      </c>
      <c r="I54" s="734">
        <v>1</v>
      </c>
      <c r="J54" s="734">
        <v>52.589999999999996</v>
      </c>
      <c r="K54" s="748">
        <v>1</v>
      </c>
      <c r="L54" s="734">
        <v>1</v>
      </c>
      <c r="M54" s="735">
        <v>52.589999999999996</v>
      </c>
    </row>
    <row r="55" spans="1:13" ht="14.45" customHeight="1" x14ac:dyDescent="0.2">
      <c r="A55" s="729" t="s">
        <v>584</v>
      </c>
      <c r="B55" s="730" t="s">
        <v>1690</v>
      </c>
      <c r="C55" s="730" t="s">
        <v>1691</v>
      </c>
      <c r="D55" s="730" t="s">
        <v>1692</v>
      </c>
      <c r="E55" s="730" t="s">
        <v>1693</v>
      </c>
      <c r="F55" s="734">
        <v>1</v>
      </c>
      <c r="G55" s="734">
        <v>97.08</v>
      </c>
      <c r="H55" s="748">
        <v>1</v>
      </c>
      <c r="I55" s="734"/>
      <c r="J55" s="734"/>
      <c r="K55" s="748">
        <v>0</v>
      </c>
      <c r="L55" s="734">
        <v>1</v>
      </c>
      <c r="M55" s="735">
        <v>97.08</v>
      </c>
    </row>
    <row r="56" spans="1:13" ht="14.45" customHeight="1" x14ac:dyDescent="0.2">
      <c r="A56" s="729" t="s">
        <v>584</v>
      </c>
      <c r="B56" s="730" t="s">
        <v>1694</v>
      </c>
      <c r="C56" s="730" t="s">
        <v>1695</v>
      </c>
      <c r="D56" s="730" t="s">
        <v>1696</v>
      </c>
      <c r="E56" s="730" t="s">
        <v>1697</v>
      </c>
      <c r="F56" s="734"/>
      <c r="G56" s="734"/>
      <c r="H56" s="748">
        <v>0</v>
      </c>
      <c r="I56" s="734">
        <v>1</v>
      </c>
      <c r="J56" s="734">
        <v>76.470000000000013</v>
      </c>
      <c r="K56" s="748">
        <v>1</v>
      </c>
      <c r="L56" s="734">
        <v>1</v>
      </c>
      <c r="M56" s="735">
        <v>76.470000000000013</v>
      </c>
    </row>
    <row r="57" spans="1:13" ht="14.45" customHeight="1" x14ac:dyDescent="0.2">
      <c r="A57" s="729" t="s">
        <v>584</v>
      </c>
      <c r="B57" s="730" t="s">
        <v>1698</v>
      </c>
      <c r="C57" s="730" t="s">
        <v>1699</v>
      </c>
      <c r="D57" s="730" t="s">
        <v>1700</v>
      </c>
      <c r="E57" s="730" t="s">
        <v>1701</v>
      </c>
      <c r="F57" s="734"/>
      <c r="G57" s="734"/>
      <c r="H57" s="748">
        <v>0</v>
      </c>
      <c r="I57" s="734">
        <v>3</v>
      </c>
      <c r="J57" s="734">
        <v>368.96999999999997</v>
      </c>
      <c r="K57" s="748">
        <v>1</v>
      </c>
      <c r="L57" s="734">
        <v>3</v>
      </c>
      <c r="M57" s="735">
        <v>368.96999999999997</v>
      </c>
    </row>
    <row r="58" spans="1:13" ht="14.45" customHeight="1" x14ac:dyDescent="0.2">
      <c r="A58" s="729" t="s">
        <v>584</v>
      </c>
      <c r="B58" s="730" t="s">
        <v>1702</v>
      </c>
      <c r="C58" s="730" t="s">
        <v>1703</v>
      </c>
      <c r="D58" s="730" t="s">
        <v>751</v>
      </c>
      <c r="E58" s="730" t="s">
        <v>1704</v>
      </c>
      <c r="F58" s="734"/>
      <c r="G58" s="734"/>
      <c r="H58" s="748">
        <v>0</v>
      </c>
      <c r="I58" s="734">
        <v>1</v>
      </c>
      <c r="J58" s="734">
        <v>224.96000000000006</v>
      </c>
      <c r="K58" s="748">
        <v>1</v>
      </c>
      <c r="L58" s="734">
        <v>1</v>
      </c>
      <c r="M58" s="735">
        <v>224.96000000000006</v>
      </c>
    </row>
    <row r="59" spans="1:13" ht="14.45" customHeight="1" x14ac:dyDescent="0.2">
      <c r="A59" s="729" t="s">
        <v>584</v>
      </c>
      <c r="B59" s="730" t="s">
        <v>1705</v>
      </c>
      <c r="C59" s="730" t="s">
        <v>1706</v>
      </c>
      <c r="D59" s="730" t="s">
        <v>1707</v>
      </c>
      <c r="E59" s="730" t="s">
        <v>1708</v>
      </c>
      <c r="F59" s="734"/>
      <c r="G59" s="734"/>
      <c r="H59" s="748">
        <v>0</v>
      </c>
      <c r="I59" s="734">
        <v>1</v>
      </c>
      <c r="J59" s="734">
        <v>180.41</v>
      </c>
      <c r="K59" s="748">
        <v>1</v>
      </c>
      <c r="L59" s="734">
        <v>1</v>
      </c>
      <c r="M59" s="735">
        <v>180.41</v>
      </c>
    </row>
    <row r="60" spans="1:13" ht="14.45" customHeight="1" x14ac:dyDescent="0.2">
      <c r="A60" s="729" t="s">
        <v>584</v>
      </c>
      <c r="B60" s="730" t="s">
        <v>1705</v>
      </c>
      <c r="C60" s="730" t="s">
        <v>1709</v>
      </c>
      <c r="D60" s="730" t="s">
        <v>990</v>
      </c>
      <c r="E60" s="730" t="s">
        <v>1710</v>
      </c>
      <c r="F60" s="734"/>
      <c r="G60" s="734"/>
      <c r="H60" s="748">
        <v>0</v>
      </c>
      <c r="I60" s="734">
        <v>4</v>
      </c>
      <c r="J60" s="734">
        <v>259.59999999999997</v>
      </c>
      <c r="K60" s="748">
        <v>1</v>
      </c>
      <c r="L60" s="734">
        <v>4</v>
      </c>
      <c r="M60" s="735">
        <v>259.59999999999997</v>
      </c>
    </row>
    <row r="61" spans="1:13" ht="14.45" customHeight="1" x14ac:dyDescent="0.2">
      <c r="A61" s="729" t="s">
        <v>584</v>
      </c>
      <c r="B61" s="730" t="s">
        <v>1705</v>
      </c>
      <c r="C61" s="730" t="s">
        <v>1711</v>
      </c>
      <c r="D61" s="730" t="s">
        <v>990</v>
      </c>
      <c r="E61" s="730" t="s">
        <v>1712</v>
      </c>
      <c r="F61" s="734"/>
      <c r="G61" s="734"/>
      <c r="H61" s="748">
        <v>0</v>
      </c>
      <c r="I61" s="734">
        <v>2</v>
      </c>
      <c r="J61" s="734">
        <v>140.65999999999994</v>
      </c>
      <c r="K61" s="748">
        <v>1</v>
      </c>
      <c r="L61" s="734">
        <v>2</v>
      </c>
      <c r="M61" s="735">
        <v>140.65999999999994</v>
      </c>
    </row>
    <row r="62" spans="1:13" ht="14.45" customHeight="1" x14ac:dyDescent="0.2">
      <c r="A62" s="729" t="s">
        <v>584</v>
      </c>
      <c r="B62" s="730" t="s">
        <v>1713</v>
      </c>
      <c r="C62" s="730" t="s">
        <v>1714</v>
      </c>
      <c r="D62" s="730" t="s">
        <v>1715</v>
      </c>
      <c r="E62" s="730" t="s">
        <v>1716</v>
      </c>
      <c r="F62" s="734"/>
      <c r="G62" s="734"/>
      <c r="H62" s="748">
        <v>0</v>
      </c>
      <c r="I62" s="734">
        <v>1</v>
      </c>
      <c r="J62" s="734">
        <v>112.12999999999994</v>
      </c>
      <c r="K62" s="748">
        <v>1</v>
      </c>
      <c r="L62" s="734">
        <v>1</v>
      </c>
      <c r="M62" s="735">
        <v>112.12999999999994</v>
      </c>
    </row>
    <row r="63" spans="1:13" ht="14.45" customHeight="1" x14ac:dyDescent="0.2">
      <c r="A63" s="729" t="s">
        <v>584</v>
      </c>
      <c r="B63" s="730" t="s">
        <v>1713</v>
      </c>
      <c r="C63" s="730" t="s">
        <v>1717</v>
      </c>
      <c r="D63" s="730" t="s">
        <v>1715</v>
      </c>
      <c r="E63" s="730" t="s">
        <v>1718</v>
      </c>
      <c r="F63" s="734"/>
      <c r="G63" s="734"/>
      <c r="H63" s="748">
        <v>0</v>
      </c>
      <c r="I63" s="734">
        <v>3</v>
      </c>
      <c r="J63" s="734">
        <v>294.02999999999997</v>
      </c>
      <c r="K63" s="748">
        <v>1</v>
      </c>
      <c r="L63" s="734">
        <v>3</v>
      </c>
      <c r="M63" s="735">
        <v>294.02999999999997</v>
      </c>
    </row>
    <row r="64" spans="1:13" ht="14.45" customHeight="1" x14ac:dyDescent="0.2">
      <c r="A64" s="729" t="s">
        <v>584</v>
      </c>
      <c r="B64" s="730" t="s">
        <v>1713</v>
      </c>
      <c r="C64" s="730" t="s">
        <v>1719</v>
      </c>
      <c r="D64" s="730" t="s">
        <v>1715</v>
      </c>
      <c r="E64" s="730" t="s">
        <v>1720</v>
      </c>
      <c r="F64" s="734"/>
      <c r="G64" s="734"/>
      <c r="H64" s="748">
        <v>0</v>
      </c>
      <c r="I64" s="734">
        <v>1</v>
      </c>
      <c r="J64" s="734">
        <v>62.59</v>
      </c>
      <c r="K64" s="748">
        <v>1</v>
      </c>
      <c r="L64" s="734">
        <v>1</v>
      </c>
      <c r="M64" s="735">
        <v>62.59</v>
      </c>
    </row>
    <row r="65" spans="1:13" ht="14.45" customHeight="1" x14ac:dyDescent="0.2">
      <c r="A65" s="729" t="s">
        <v>584</v>
      </c>
      <c r="B65" s="730" t="s">
        <v>1713</v>
      </c>
      <c r="C65" s="730" t="s">
        <v>1721</v>
      </c>
      <c r="D65" s="730" t="s">
        <v>747</v>
      </c>
      <c r="E65" s="730" t="s">
        <v>748</v>
      </c>
      <c r="F65" s="734"/>
      <c r="G65" s="734"/>
      <c r="H65" s="748">
        <v>0</v>
      </c>
      <c r="I65" s="734">
        <v>2</v>
      </c>
      <c r="J65" s="734">
        <v>155.32</v>
      </c>
      <c r="K65" s="748">
        <v>1</v>
      </c>
      <c r="L65" s="734">
        <v>2</v>
      </c>
      <c r="M65" s="735">
        <v>155.32</v>
      </c>
    </row>
    <row r="66" spans="1:13" ht="14.45" customHeight="1" x14ac:dyDescent="0.2">
      <c r="A66" s="729" t="s">
        <v>584</v>
      </c>
      <c r="B66" s="730" t="s">
        <v>1713</v>
      </c>
      <c r="C66" s="730" t="s">
        <v>1722</v>
      </c>
      <c r="D66" s="730" t="s">
        <v>747</v>
      </c>
      <c r="E66" s="730" t="s">
        <v>1723</v>
      </c>
      <c r="F66" s="734"/>
      <c r="G66" s="734"/>
      <c r="H66" s="748">
        <v>0</v>
      </c>
      <c r="I66" s="734">
        <v>2</v>
      </c>
      <c r="J66" s="734">
        <v>122.08000000000001</v>
      </c>
      <c r="K66" s="748">
        <v>1</v>
      </c>
      <c r="L66" s="734">
        <v>2</v>
      </c>
      <c r="M66" s="735">
        <v>122.08000000000001</v>
      </c>
    </row>
    <row r="67" spans="1:13" ht="14.45" customHeight="1" x14ac:dyDescent="0.2">
      <c r="A67" s="729" t="s">
        <v>584</v>
      </c>
      <c r="B67" s="730" t="s">
        <v>1724</v>
      </c>
      <c r="C67" s="730" t="s">
        <v>1725</v>
      </c>
      <c r="D67" s="730" t="s">
        <v>1726</v>
      </c>
      <c r="E67" s="730" t="s">
        <v>1727</v>
      </c>
      <c r="F67" s="734"/>
      <c r="G67" s="734"/>
      <c r="H67" s="748">
        <v>0</v>
      </c>
      <c r="I67" s="734">
        <v>4</v>
      </c>
      <c r="J67" s="734">
        <v>8950.9199999999983</v>
      </c>
      <c r="K67" s="748">
        <v>1</v>
      </c>
      <c r="L67" s="734">
        <v>4</v>
      </c>
      <c r="M67" s="735">
        <v>8950.9199999999983</v>
      </c>
    </row>
    <row r="68" spans="1:13" ht="14.45" customHeight="1" x14ac:dyDescent="0.2">
      <c r="A68" s="729" t="s">
        <v>584</v>
      </c>
      <c r="B68" s="730" t="s">
        <v>1728</v>
      </c>
      <c r="C68" s="730" t="s">
        <v>1729</v>
      </c>
      <c r="D68" s="730" t="s">
        <v>1070</v>
      </c>
      <c r="E68" s="730" t="s">
        <v>1730</v>
      </c>
      <c r="F68" s="734"/>
      <c r="G68" s="734"/>
      <c r="H68" s="748">
        <v>0</v>
      </c>
      <c r="I68" s="734">
        <v>9</v>
      </c>
      <c r="J68" s="734">
        <v>1025.83</v>
      </c>
      <c r="K68" s="748">
        <v>1</v>
      </c>
      <c r="L68" s="734">
        <v>9</v>
      </c>
      <c r="M68" s="735">
        <v>1025.83</v>
      </c>
    </row>
    <row r="69" spans="1:13" ht="14.45" customHeight="1" x14ac:dyDescent="0.2">
      <c r="A69" s="729" t="s">
        <v>584</v>
      </c>
      <c r="B69" s="730" t="s">
        <v>1728</v>
      </c>
      <c r="C69" s="730" t="s">
        <v>1731</v>
      </c>
      <c r="D69" s="730" t="s">
        <v>1732</v>
      </c>
      <c r="E69" s="730" t="s">
        <v>1733</v>
      </c>
      <c r="F69" s="734"/>
      <c r="G69" s="734"/>
      <c r="H69" s="748">
        <v>0</v>
      </c>
      <c r="I69" s="734">
        <v>15</v>
      </c>
      <c r="J69" s="734">
        <v>1652.8500000000001</v>
      </c>
      <c r="K69" s="748">
        <v>1</v>
      </c>
      <c r="L69" s="734">
        <v>15</v>
      </c>
      <c r="M69" s="735">
        <v>1652.8500000000001</v>
      </c>
    </row>
    <row r="70" spans="1:13" ht="14.45" customHeight="1" x14ac:dyDescent="0.2">
      <c r="A70" s="729" t="s">
        <v>584</v>
      </c>
      <c r="B70" s="730" t="s">
        <v>1734</v>
      </c>
      <c r="C70" s="730" t="s">
        <v>1735</v>
      </c>
      <c r="D70" s="730" t="s">
        <v>1736</v>
      </c>
      <c r="E70" s="730" t="s">
        <v>1122</v>
      </c>
      <c r="F70" s="734"/>
      <c r="G70" s="734"/>
      <c r="H70" s="748">
        <v>0</v>
      </c>
      <c r="I70" s="734">
        <v>7.6000000000000005</v>
      </c>
      <c r="J70" s="734">
        <v>12155.476999999999</v>
      </c>
      <c r="K70" s="748">
        <v>1</v>
      </c>
      <c r="L70" s="734">
        <v>7.6000000000000005</v>
      </c>
      <c r="M70" s="735">
        <v>12155.476999999999</v>
      </c>
    </row>
    <row r="71" spans="1:13" ht="14.45" customHeight="1" x14ac:dyDescent="0.2">
      <c r="A71" s="729" t="s">
        <v>584</v>
      </c>
      <c r="B71" s="730" t="s">
        <v>1734</v>
      </c>
      <c r="C71" s="730" t="s">
        <v>1737</v>
      </c>
      <c r="D71" s="730" t="s">
        <v>1738</v>
      </c>
      <c r="E71" s="730" t="s">
        <v>1122</v>
      </c>
      <c r="F71" s="734">
        <v>11.5</v>
      </c>
      <c r="G71" s="734">
        <v>10277.549999999999</v>
      </c>
      <c r="H71" s="748">
        <v>1</v>
      </c>
      <c r="I71" s="734"/>
      <c r="J71" s="734"/>
      <c r="K71" s="748">
        <v>0</v>
      </c>
      <c r="L71" s="734">
        <v>11.5</v>
      </c>
      <c r="M71" s="735">
        <v>10277.549999999999</v>
      </c>
    </row>
    <row r="72" spans="1:13" ht="14.45" customHeight="1" x14ac:dyDescent="0.2">
      <c r="A72" s="729" t="s">
        <v>584</v>
      </c>
      <c r="B72" s="730" t="s">
        <v>1739</v>
      </c>
      <c r="C72" s="730" t="s">
        <v>1740</v>
      </c>
      <c r="D72" s="730" t="s">
        <v>1045</v>
      </c>
      <c r="E72" s="730" t="s">
        <v>1741</v>
      </c>
      <c r="F72" s="734"/>
      <c r="G72" s="734"/>
      <c r="H72" s="748">
        <v>0</v>
      </c>
      <c r="I72" s="734">
        <v>27</v>
      </c>
      <c r="J72" s="734">
        <v>1542.79</v>
      </c>
      <c r="K72" s="748">
        <v>1</v>
      </c>
      <c r="L72" s="734">
        <v>27</v>
      </c>
      <c r="M72" s="735">
        <v>1542.79</v>
      </c>
    </row>
    <row r="73" spans="1:13" ht="14.45" customHeight="1" x14ac:dyDescent="0.2">
      <c r="A73" s="729" t="s">
        <v>584</v>
      </c>
      <c r="B73" s="730" t="s">
        <v>1739</v>
      </c>
      <c r="C73" s="730" t="s">
        <v>1742</v>
      </c>
      <c r="D73" s="730" t="s">
        <v>1045</v>
      </c>
      <c r="E73" s="730" t="s">
        <v>677</v>
      </c>
      <c r="F73" s="734"/>
      <c r="G73" s="734"/>
      <c r="H73" s="748">
        <v>0</v>
      </c>
      <c r="I73" s="734">
        <v>89</v>
      </c>
      <c r="J73" s="734">
        <v>8270.380000000001</v>
      </c>
      <c r="K73" s="748">
        <v>1</v>
      </c>
      <c r="L73" s="734">
        <v>89</v>
      </c>
      <c r="M73" s="735">
        <v>8270.380000000001</v>
      </c>
    </row>
    <row r="74" spans="1:13" ht="14.45" customHeight="1" x14ac:dyDescent="0.2">
      <c r="A74" s="729" t="s">
        <v>584</v>
      </c>
      <c r="B74" s="730" t="s">
        <v>1739</v>
      </c>
      <c r="C74" s="730" t="s">
        <v>1743</v>
      </c>
      <c r="D74" s="730" t="s">
        <v>1744</v>
      </c>
      <c r="E74" s="730" t="s">
        <v>1745</v>
      </c>
      <c r="F74" s="734"/>
      <c r="G74" s="734"/>
      <c r="H74" s="748">
        <v>0</v>
      </c>
      <c r="I74" s="734">
        <v>4.5</v>
      </c>
      <c r="J74" s="734">
        <v>882.09000000000015</v>
      </c>
      <c r="K74" s="748">
        <v>1</v>
      </c>
      <c r="L74" s="734">
        <v>4.5</v>
      </c>
      <c r="M74" s="735">
        <v>882.09000000000015</v>
      </c>
    </row>
    <row r="75" spans="1:13" ht="14.45" customHeight="1" x14ac:dyDescent="0.2">
      <c r="A75" s="729" t="s">
        <v>584</v>
      </c>
      <c r="B75" s="730" t="s">
        <v>1746</v>
      </c>
      <c r="C75" s="730" t="s">
        <v>1747</v>
      </c>
      <c r="D75" s="730" t="s">
        <v>1128</v>
      </c>
      <c r="E75" s="730" t="s">
        <v>1129</v>
      </c>
      <c r="F75" s="734"/>
      <c r="G75" s="734"/>
      <c r="H75" s="748">
        <v>0</v>
      </c>
      <c r="I75" s="734">
        <v>412</v>
      </c>
      <c r="J75" s="734">
        <v>8376.43</v>
      </c>
      <c r="K75" s="748">
        <v>1</v>
      </c>
      <c r="L75" s="734">
        <v>412</v>
      </c>
      <c r="M75" s="735">
        <v>8376.43</v>
      </c>
    </row>
    <row r="76" spans="1:13" ht="14.45" customHeight="1" x14ac:dyDescent="0.2">
      <c r="A76" s="729" t="s">
        <v>584</v>
      </c>
      <c r="B76" s="730" t="s">
        <v>1746</v>
      </c>
      <c r="C76" s="730" t="s">
        <v>1748</v>
      </c>
      <c r="D76" s="730" t="s">
        <v>1128</v>
      </c>
      <c r="E76" s="730" t="s">
        <v>1130</v>
      </c>
      <c r="F76" s="734">
        <v>10</v>
      </c>
      <c r="G76" s="734">
        <v>438.1</v>
      </c>
      <c r="H76" s="748">
        <v>1</v>
      </c>
      <c r="I76" s="734"/>
      <c r="J76" s="734"/>
      <c r="K76" s="748">
        <v>0</v>
      </c>
      <c r="L76" s="734">
        <v>10</v>
      </c>
      <c r="M76" s="735">
        <v>438.1</v>
      </c>
    </row>
    <row r="77" spans="1:13" ht="14.45" customHeight="1" x14ac:dyDescent="0.2">
      <c r="A77" s="729" t="s">
        <v>584</v>
      </c>
      <c r="B77" s="730" t="s">
        <v>1749</v>
      </c>
      <c r="C77" s="730" t="s">
        <v>1750</v>
      </c>
      <c r="D77" s="730" t="s">
        <v>1751</v>
      </c>
      <c r="E77" s="730" t="s">
        <v>1113</v>
      </c>
      <c r="F77" s="734">
        <v>1.5</v>
      </c>
      <c r="G77" s="734">
        <v>1072.5</v>
      </c>
      <c r="H77" s="748">
        <v>1</v>
      </c>
      <c r="I77" s="734"/>
      <c r="J77" s="734"/>
      <c r="K77" s="748">
        <v>0</v>
      </c>
      <c r="L77" s="734">
        <v>1.5</v>
      </c>
      <c r="M77" s="735">
        <v>1072.5</v>
      </c>
    </row>
    <row r="78" spans="1:13" ht="14.45" customHeight="1" x14ac:dyDescent="0.2">
      <c r="A78" s="729" t="s">
        <v>584</v>
      </c>
      <c r="B78" s="730" t="s">
        <v>1749</v>
      </c>
      <c r="C78" s="730" t="s">
        <v>1752</v>
      </c>
      <c r="D78" s="730" t="s">
        <v>1112</v>
      </c>
      <c r="E78" s="730" t="s">
        <v>1753</v>
      </c>
      <c r="F78" s="734"/>
      <c r="G78" s="734"/>
      <c r="H78" s="748">
        <v>0</v>
      </c>
      <c r="I78" s="734">
        <v>3.6</v>
      </c>
      <c r="J78" s="734">
        <v>1779.9480000000001</v>
      </c>
      <c r="K78" s="748">
        <v>1</v>
      </c>
      <c r="L78" s="734">
        <v>3.6</v>
      </c>
      <c r="M78" s="735">
        <v>1779.9480000000001</v>
      </c>
    </row>
    <row r="79" spans="1:13" ht="14.45" customHeight="1" x14ac:dyDescent="0.2">
      <c r="A79" s="729" t="s">
        <v>584</v>
      </c>
      <c r="B79" s="730" t="s">
        <v>1749</v>
      </c>
      <c r="C79" s="730" t="s">
        <v>1754</v>
      </c>
      <c r="D79" s="730" t="s">
        <v>1112</v>
      </c>
      <c r="E79" s="730" t="s">
        <v>1113</v>
      </c>
      <c r="F79" s="734"/>
      <c r="G79" s="734"/>
      <c r="H79" s="748">
        <v>0</v>
      </c>
      <c r="I79" s="734">
        <v>5.5</v>
      </c>
      <c r="J79" s="734">
        <v>4159.9960000000001</v>
      </c>
      <c r="K79" s="748">
        <v>1</v>
      </c>
      <c r="L79" s="734">
        <v>5.5</v>
      </c>
      <c r="M79" s="735">
        <v>4159.9960000000001</v>
      </c>
    </row>
    <row r="80" spans="1:13" ht="14.45" customHeight="1" x14ac:dyDescent="0.2">
      <c r="A80" s="729" t="s">
        <v>584</v>
      </c>
      <c r="B80" s="730" t="s">
        <v>1755</v>
      </c>
      <c r="C80" s="730" t="s">
        <v>1756</v>
      </c>
      <c r="D80" s="730" t="s">
        <v>1757</v>
      </c>
      <c r="E80" s="730" t="s">
        <v>1758</v>
      </c>
      <c r="F80" s="734"/>
      <c r="G80" s="734"/>
      <c r="H80" s="748">
        <v>0</v>
      </c>
      <c r="I80" s="734">
        <v>3</v>
      </c>
      <c r="J80" s="734">
        <v>126.33000000000001</v>
      </c>
      <c r="K80" s="748">
        <v>1</v>
      </c>
      <c r="L80" s="734">
        <v>3</v>
      </c>
      <c r="M80" s="735">
        <v>126.33000000000001</v>
      </c>
    </row>
    <row r="81" spans="1:13" ht="14.45" customHeight="1" x14ac:dyDescent="0.2">
      <c r="A81" s="729" t="s">
        <v>584</v>
      </c>
      <c r="B81" s="730" t="s">
        <v>1759</v>
      </c>
      <c r="C81" s="730" t="s">
        <v>1760</v>
      </c>
      <c r="D81" s="730" t="s">
        <v>1761</v>
      </c>
      <c r="E81" s="730" t="s">
        <v>1762</v>
      </c>
      <c r="F81" s="734"/>
      <c r="G81" s="734"/>
      <c r="H81" s="748">
        <v>0</v>
      </c>
      <c r="I81" s="734">
        <v>5.1000000000000005</v>
      </c>
      <c r="J81" s="734">
        <v>768.56999999999994</v>
      </c>
      <c r="K81" s="748">
        <v>1</v>
      </c>
      <c r="L81" s="734">
        <v>5.1000000000000005</v>
      </c>
      <c r="M81" s="735">
        <v>768.56999999999994</v>
      </c>
    </row>
    <row r="82" spans="1:13" ht="14.45" customHeight="1" x14ac:dyDescent="0.2">
      <c r="A82" s="729" t="s">
        <v>584</v>
      </c>
      <c r="B82" s="730" t="s">
        <v>1759</v>
      </c>
      <c r="C82" s="730" t="s">
        <v>1763</v>
      </c>
      <c r="D82" s="730" t="s">
        <v>1761</v>
      </c>
      <c r="E82" s="730" t="s">
        <v>1764</v>
      </c>
      <c r="F82" s="734"/>
      <c r="G82" s="734"/>
      <c r="H82" s="748">
        <v>0</v>
      </c>
      <c r="I82" s="734">
        <v>2.1</v>
      </c>
      <c r="J82" s="734">
        <v>554.4</v>
      </c>
      <c r="K82" s="748">
        <v>1</v>
      </c>
      <c r="L82" s="734">
        <v>2.1</v>
      </c>
      <c r="M82" s="735">
        <v>554.4</v>
      </c>
    </row>
    <row r="83" spans="1:13" ht="14.45" customHeight="1" x14ac:dyDescent="0.2">
      <c r="A83" s="729" t="s">
        <v>584</v>
      </c>
      <c r="B83" s="730" t="s">
        <v>1765</v>
      </c>
      <c r="C83" s="730" t="s">
        <v>1766</v>
      </c>
      <c r="D83" s="730" t="s">
        <v>1767</v>
      </c>
      <c r="E83" s="730" t="s">
        <v>1768</v>
      </c>
      <c r="F83" s="734">
        <v>3</v>
      </c>
      <c r="G83" s="734">
        <v>1633.17</v>
      </c>
      <c r="H83" s="748">
        <v>1</v>
      </c>
      <c r="I83" s="734"/>
      <c r="J83" s="734"/>
      <c r="K83" s="748">
        <v>0</v>
      </c>
      <c r="L83" s="734">
        <v>3</v>
      </c>
      <c r="M83" s="735">
        <v>1633.17</v>
      </c>
    </row>
    <row r="84" spans="1:13" ht="14.45" customHeight="1" x14ac:dyDescent="0.2">
      <c r="A84" s="729" t="s">
        <v>584</v>
      </c>
      <c r="B84" s="730" t="s">
        <v>1769</v>
      </c>
      <c r="C84" s="730" t="s">
        <v>1770</v>
      </c>
      <c r="D84" s="730" t="s">
        <v>1771</v>
      </c>
      <c r="E84" s="730" t="s">
        <v>677</v>
      </c>
      <c r="F84" s="734"/>
      <c r="G84" s="734"/>
      <c r="H84" s="748">
        <v>0</v>
      </c>
      <c r="I84" s="734">
        <v>7</v>
      </c>
      <c r="J84" s="734">
        <v>346.65999999999997</v>
      </c>
      <c r="K84" s="748">
        <v>1</v>
      </c>
      <c r="L84" s="734">
        <v>7</v>
      </c>
      <c r="M84" s="735">
        <v>346.65999999999997</v>
      </c>
    </row>
    <row r="85" spans="1:13" ht="14.45" customHeight="1" x14ac:dyDescent="0.2">
      <c r="A85" s="729" t="s">
        <v>584</v>
      </c>
      <c r="B85" s="730" t="s">
        <v>1772</v>
      </c>
      <c r="C85" s="730" t="s">
        <v>1773</v>
      </c>
      <c r="D85" s="730" t="s">
        <v>1774</v>
      </c>
      <c r="E85" s="730" t="s">
        <v>1775</v>
      </c>
      <c r="F85" s="734"/>
      <c r="G85" s="734"/>
      <c r="H85" s="748">
        <v>0</v>
      </c>
      <c r="I85" s="734">
        <v>6</v>
      </c>
      <c r="J85" s="734">
        <v>317.28000000000003</v>
      </c>
      <c r="K85" s="748">
        <v>1</v>
      </c>
      <c r="L85" s="734">
        <v>6</v>
      </c>
      <c r="M85" s="735">
        <v>317.28000000000003</v>
      </c>
    </row>
    <row r="86" spans="1:13" ht="14.45" customHeight="1" x14ac:dyDescent="0.2">
      <c r="A86" s="729" t="s">
        <v>584</v>
      </c>
      <c r="B86" s="730" t="s">
        <v>1776</v>
      </c>
      <c r="C86" s="730" t="s">
        <v>1777</v>
      </c>
      <c r="D86" s="730" t="s">
        <v>1116</v>
      </c>
      <c r="E86" s="730" t="s">
        <v>1778</v>
      </c>
      <c r="F86" s="734"/>
      <c r="G86" s="734"/>
      <c r="H86" s="748">
        <v>0</v>
      </c>
      <c r="I86" s="734">
        <v>8.1</v>
      </c>
      <c r="J86" s="734">
        <v>1526.5259999999998</v>
      </c>
      <c r="K86" s="748">
        <v>1</v>
      </c>
      <c r="L86" s="734">
        <v>8.1</v>
      </c>
      <c r="M86" s="735">
        <v>1526.5259999999998</v>
      </c>
    </row>
    <row r="87" spans="1:13" ht="14.45" customHeight="1" x14ac:dyDescent="0.2">
      <c r="A87" s="729" t="s">
        <v>584</v>
      </c>
      <c r="B87" s="730" t="s">
        <v>1776</v>
      </c>
      <c r="C87" s="730" t="s">
        <v>1779</v>
      </c>
      <c r="D87" s="730" t="s">
        <v>1116</v>
      </c>
      <c r="E87" s="730" t="s">
        <v>1780</v>
      </c>
      <c r="F87" s="734"/>
      <c r="G87" s="734"/>
      <c r="H87" s="748">
        <v>0</v>
      </c>
      <c r="I87" s="734">
        <v>0.5</v>
      </c>
      <c r="J87" s="734">
        <v>188.45999999999998</v>
      </c>
      <c r="K87" s="748">
        <v>1</v>
      </c>
      <c r="L87" s="734">
        <v>0.5</v>
      </c>
      <c r="M87" s="735">
        <v>188.45999999999998</v>
      </c>
    </row>
    <row r="88" spans="1:13" ht="14.45" customHeight="1" x14ac:dyDescent="0.2">
      <c r="A88" s="729" t="s">
        <v>584</v>
      </c>
      <c r="B88" s="730" t="s">
        <v>1781</v>
      </c>
      <c r="C88" s="730" t="s">
        <v>1782</v>
      </c>
      <c r="D88" s="730" t="s">
        <v>1783</v>
      </c>
      <c r="E88" s="730" t="s">
        <v>1784</v>
      </c>
      <c r="F88" s="734"/>
      <c r="G88" s="734"/>
      <c r="H88" s="748">
        <v>0</v>
      </c>
      <c r="I88" s="734">
        <v>1.4</v>
      </c>
      <c r="J88" s="734">
        <v>446.6</v>
      </c>
      <c r="K88" s="748">
        <v>1</v>
      </c>
      <c r="L88" s="734">
        <v>1.4</v>
      </c>
      <c r="M88" s="735">
        <v>446.6</v>
      </c>
    </row>
    <row r="89" spans="1:13" ht="14.45" customHeight="1" x14ac:dyDescent="0.2">
      <c r="A89" s="729" t="s">
        <v>584</v>
      </c>
      <c r="B89" s="730" t="s">
        <v>1781</v>
      </c>
      <c r="C89" s="730" t="s">
        <v>1785</v>
      </c>
      <c r="D89" s="730" t="s">
        <v>1786</v>
      </c>
      <c r="E89" s="730" t="s">
        <v>1787</v>
      </c>
      <c r="F89" s="734"/>
      <c r="G89" s="734"/>
      <c r="H89" s="748">
        <v>0</v>
      </c>
      <c r="I89" s="734">
        <v>1</v>
      </c>
      <c r="J89" s="734">
        <v>1132.9100000000001</v>
      </c>
      <c r="K89" s="748">
        <v>1</v>
      </c>
      <c r="L89" s="734">
        <v>1</v>
      </c>
      <c r="M89" s="735">
        <v>1132.9100000000001</v>
      </c>
    </row>
    <row r="90" spans="1:13" ht="14.45" customHeight="1" x14ac:dyDescent="0.2">
      <c r="A90" s="729" t="s">
        <v>584</v>
      </c>
      <c r="B90" s="730" t="s">
        <v>1788</v>
      </c>
      <c r="C90" s="730" t="s">
        <v>1789</v>
      </c>
      <c r="D90" s="730" t="s">
        <v>621</v>
      </c>
      <c r="E90" s="730" t="s">
        <v>623</v>
      </c>
      <c r="F90" s="734"/>
      <c r="G90" s="734"/>
      <c r="H90" s="748">
        <v>0</v>
      </c>
      <c r="I90" s="734">
        <v>2</v>
      </c>
      <c r="J90" s="734">
        <v>107.88</v>
      </c>
      <c r="K90" s="748">
        <v>1</v>
      </c>
      <c r="L90" s="734">
        <v>2</v>
      </c>
      <c r="M90" s="735">
        <v>107.88</v>
      </c>
    </row>
    <row r="91" spans="1:13" ht="14.45" customHeight="1" x14ac:dyDescent="0.2">
      <c r="A91" s="729" t="s">
        <v>584</v>
      </c>
      <c r="B91" s="730" t="s">
        <v>1788</v>
      </c>
      <c r="C91" s="730" t="s">
        <v>1790</v>
      </c>
      <c r="D91" s="730" t="s">
        <v>621</v>
      </c>
      <c r="E91" s="730" t="s">
        <v>622</v>
      </c>
      <c r="F91" s="734"/>
      <c r="G91" s="734"/>
      <c r="H91" s="748">
        <v>0</v>
      </c>
      <c r="I91" s="734">
        <v>1</v>
      </c>
      <c r="J91" s="734">
        <v>48.539999999999971</v>
      </c>
      <c r="K91" s="748">
        <v>1</v>
      </c>
      <c r="L91" s="734">
        <v>1</v>
      </c>
      <c r="M91" s="735">
        <v>48.539999999999971</v>
      </c>
    </row>
    <row r="92" spans="1:13" ht="14.45" customHeight="1" x14ac:dyDescent="0.2">
      <c r="A92" s="729" t="s">
        <v>584</v>
      </c>
      <c r="B92" s="730" t="s">
        <v>1791</v>
      </c>
      <c r="C92" s="730" t="s">
        <v>1792</v>
      </c>
      <c r="D92" s="730" t="s">
        <v>1793</v>
      </c>
      <c r="E92" s="730" t="s">
        <v>1794</v>
      </c>
      <c r="F92" s="734"/>
      <c r="G92" s="734"/>
      <c r="H92" s="748">
        <v>0</v>
      </c>
      <c r="I92" s="734">
        <v>1</v>
      </c>
      <c r="J92" s="734">
        <v>1609.2099999999998</v>
      </c>
      <c r="K92" s="748">
        <v>1</v>
      </c>
      <c r="L92" s="734">
        <v>1</v>
      </c>
      <c r="M92" s="735">
        <v>1609.2099999999998</v>
      </c>
    </row>
    <row r="93" spans="1:13" ht="14.45" customHeight="1" x14ac:dyDescent="0.2">
      <c r="A93" s="729" t="s">
        <v>584</v>
      </c>
      <c r="B93" s="730" t="s">
        <v>1791</v>
      </c>
      <c r="C93" s="730" t="s">
        <v>1795</v>
      </c>
      <c r="D93" s="730" t="s">
        <v>1793</v>
      </c>
      <c r="E93" s="730" t="s">
        <v>1796</v>
      </c>
      <c r="F93" s="734"/>
      <c r="G93" s="734"/>
      <c r="H93" s="748">
        <v>0</v>
      </c>
      <c r="I93" s="734">
        <v>1</v>
      </c>
      <c r="J93" s="734">
        <v>368.51999999999992</v>
      </c>
      <c r="K93" s="748">
        <v>1</v>
      </c>
      <c r="L93" s="734">
        <v>1</v>
      </c>
      <c r="M93" s="735">
        <v>368.51999999999992</v>
      </c>
    </row>
    <row r="94" spans="1:13" ht="14.45" customHeight="1" x14ac:dyDescent="0.2">
      <c r="A94" s="729" t="s">
        <v>584</v>
      </c>
      <c r="B94" s="730" t="s">
        <v>1797</v>
      </c>
      <c r="C94" s="730" t="s">
        <v>1798</v>
      </c>
      <c r="D94" s="730" t="s">
        <v>938</v>
      </c>
      <c r="E94" s="730" t="s">
        <v>939</v>
      </c>
      <c r="F94" s="734"/>
      <c r="G94" s="734"/>
      <c r="H94" s="748">
        <v>0</v>
      </c>
      <c r="I94" s="734">
        <v>98</v>
      </c>
      <c r="J94" s="734">
        <v>3246.357</v>
      </c>
      <c r="K94" s="748">
        <v>1</v>
      </c>
      <c r="L94" s="734">
        <v>98</v>
      </c>
      <c r="M94" s="735">
        <v>3246.357</v>
      </c>
    </row>
    <row r="95" spans="1:13" ht="14.45" customHeight="1" x14ac:dyDescent="0.2">
      <c r="A95" s="729" t="s">
        <v>584</v>
      </c>
      <c r="B95" s="730" t="s">
        <v>1797</v>
      </c>
      <c r="C95" s="730" t="s">
        <v>1799</v>
      </c>
      <c r="D95" s="730" t="s">
        <v>938</v>
      </c>
      <c r="E95" s="730" t="s">
        <v>1800</v>
      </c>
      <c r="F95" s="734"/>
      <c r="G95" s="734"/>
      <c r="H95" s="748">
        <v>0</v>
      </c>
      <c r="I95" s="734">
        <v>24</v>
      </c>
      <c r="J95" s="734">
        <v>1084.1799999999998</v>
      </c>
      <c r="K95" s="748">
        <v>1</v>
      </c>
      <c r="L95" s="734">
        <v>24</v>
      </c>
      <c r="M95" s="735">
        <v>1084.1799999999998</v>
      </c>
    </row>
    <row r="96" spans="1:13" ht="14.45" customHeight="1" x14ac:dyDescent="0.2">
      <c r="A96" s="729" t="s">
        <v>584</v>
      </c>
      <c r="B96" s="730" t="s">
        <v>1797</v>
      </c>
      <c r="C96" s="730" t="s">
        <v>1801</v>
      </c>
      <c r="D96" s="730" t="s">
        <v>938</v>
      </c>
      <c r="E96" s="730" t="s">
        <v>1802</v>
      </c>
      <c r="F96" s="734"/>
      <c r="G96" s="734"/>
      <c r="H96" s="748">
        <v>0</v>
      </c>
      <c r="I96" s="734">
        <v>6</v>
      </c>
      <c r="J96" s="734">
        <v>247.62000000000006</v>
      </c>
      <c r="K96" s="748">
        <v>1</v>
      </c>
      <c r="L96" s="734">
        <v>6</v>
      </c>
      <c r="M96" s="735">
        <v>247.62000000000006</v>
      </c>
    </row>
    <row r="97" spans="1:13" ht="14.45" customHeight="1" x14ac:dyDescent="0.2">
      <c r="A97" s="729" t="s">
        <v>584</v>
      </c>
      <c r="B97" s="730" t="s">
        <v>1803</v>
      </c>
      <c r="C97" s="730" t="s">
        <v>1804</v>
      </c>
      <c r="D97" s="730" t="s">
        <v>1805</v>
      </c>
      <c r="E97" s="730" t="s">
        <v>1806</v>
      </c>
      <c r="F97" s="734"/>
      <c r="G97" s="734"/>
      <c r="H97" s="748">
        <v>0</v>
      </c>
      <c r="I97" s="734">
        <v>3</v>
      </c>
      <c r="J97" s="734">
        <v>462</v>
      </c>
      <c r="K97" s="748">
        <v>1</v>
      </c>
      <c r="L97" s="734">
        <v>3</v>
      </c>
      <c r="M97" s="735">
        <v>462</v>
      </c>
    </row>
    <row r="98" spans="1:13" ht="14.45" customHeight="1" x14ac:dyDescent="0.2">
      <c r="A98" s="729" t="s">
        <v>584</v>
      </c>
      <c r="B98" s="730" t="s">
        <v>1807</v>
      </c>
      <c r="C98" s="730" t="s">
        <v>1808</v>
      </c>
      <c r="D98" s="730" t="s">
        <v>1809</v>
      </c>
      <c r="E98" s="730" t="s">
        <v>1810</v>
      </c>
      <c r="F98" s="734"/>
      <c r="G98" s="734"/>
      <c r="H98" s="748">
        <v>0</v>
      </c>
      <c r="I98" s="734">
        <v>2</v>
      </c>
      <c r="J98" s="734">
        <v>228.06</v>
      </c>
      <c r="K98" s="748">
        <v>1</v>
      </c>
      <c r="L98" s="734">
        <v>2</v>
      </c>
      <c r="M98" s="735">
        <v>228.06</v>
      </c>
    </row>
    <row r="99" spans="1:13" ht="14.45" customHeight="1" x14ac:dyDescent="0.2">
      <c r="A99" s="729" t="s">
        <v>584</v>
      </c>
      <c r="B99" s="730" t="s">
        <v>1807</v>
      </c>
      <c r="C99" s="730" t="s">
        <v>1811</v>
      </c>
      <c r="D99" s="730" t="s">
        <v>1809</v>
      </c>
      <c r="E99" s="730" t="s">
        <v>1812</v>
      </c>
      <c r="F99" s="734"/>
      <c r="G99" s="734"/>
      <c r="H99" s="748">
        <v>0</v>
      </c>
      <c r="I99" s="734">
        <v>1</v>
      </c>
      <c r="J99" s="734">
        <v>126.19999999999997</v>
      </c>
      <c r="K99" s="748">
        <v>1</v>
      </c>
      <c r="L99" s="734">
        <v>1</v>
      </c>
      <c r="M99" s="735">
        <v>126.19999999999997</v>
      </c>
    </row>
    <row r="100" spans="1:13" ht="14.45" customHeight="1" x14ac:dyDescent="0.2">
      <c r="A100" s="729" t="s">
        <v>584</v>
      </c>
      <c r="B100" s="730" t="s">
        <v>1813</v>
      </c>
      <c r="C100" s="730" t="s">
        <v>1814</v>
      </c>
      <c r="D100" s="730" t="s">
        <v>1815</v>
      </c>
      <c r="E100" s="730" t="s">
        <v>1816</v>
      </c>
      <c r="F100" s="734"/>
      <c r="G100" s="734"/>
      <c r="H100" s="748">
        <v>0</v>
      </c>
      <c r="I100" s="734">
        <v>2</v>
      </c>
      <c r="J100" s="734">
        <v>39.179999999999993</v>
      </c>
      <c r="K100" s="748">
        <v>1</v>
      </c>
      <c r="L100" s="734">
        <v>2</v>
      </c>
      <c r="M100" s="735">
        <v>39.179999999999993</v>
      </c>
    </row>
    <row r="101" spans="1:13" ht="14.45" customHeight="1" x14ac:dyDescent="0.2">
      <c r="A101" s="729" t="s">
        <v>584</v>
      </c>
      <c r="B101" s="730" t="s">
        <v>1813</v>
      </c>
      <c r="C101" s="730" t="s">
        <v>1817</v>
      </c>
      <c r="D101" s="730" t="s">
        <v>1815</v>
      </c>
      <c r="E101" s="730" t="s">
        <v>1818</v>
      </c>
      <c r="F101" s="734"/>
      <c r="G101" s="734"/>
      <c r="H101" s="748">
        <v>0</v>
      </c>
      <c r="I101" s="734">
        <v>128</v>
      </c>
      <c r="J101" s="734">
        <v>1167</v>
      </c>
      <c r="K101" s="748">
        <v>1</v>
      </c>
      <c r="L101" s="734">
        <v>128</v>
      </c>
      <c r="M101" s="735">
        <v>1167</v>
      </c>
    </row>
    <row r="102" spans="1:13" ht="14.45" customHeight="1" x14ac:dyDescent="0.2">
      <c r="A102" s="729" t="s">
        <v>584</v>
      </c>
      <c r="B102" s="730" t="s">
        <v>1819</v>
      </c>
      <c r="C102" s="730" t="s">
        <v>1820</v>
      </c>
      <c r="D102" s="730" t="s">
        <v>1054</v>
      </c>
      <c r="E102" s="730" t="s">
        <v>1821</v>
      </c>
      <c r="F102" s="734"/>
      <c r="G102" s="734"/>
      <c r="H102" s="748">
        <v>0</v>
      </c>
      <c r="I102" s="734">
        <v>1</v>
      </c>
      <c r="J102" s="734">
        <v>22.090000000000003</v>
      </c>
      <c r="K102" s="748">
        <v>1</v>
      </c>
      <c r="L102" s="734">
        <v>1</v>
      </c>
      <c r="M102" s="735">
        <v>22.090000000000003</v>
      </c>
    </row>
    <row r="103" spans="1:13" ht="14.45" customHeight="1" x14ac:dyDescent="0.2">
      <c r="A103" s="729" t="s">
        <v>584</v>
      </c>
      <c r="B103" s="730" t="s">
        <v>1819</v>
      </c>
      <c r="C103" s="730" t="s">
        <v>1822</v>
      </c>
      <c r="D103" s="730" t="s">
        <v>1054</v>
      </c>
      <c r="E103" s="730" t="s">
        <v>1359</v>
      </c>
      <c r="F103" s="734"/>
      <c r="G103" s="734"/>
      <c r="H103" s="748">
        <v>0</v>
      </c>
      <c r="I103" s="734">
        <v>3</v>
      </c>
      <c r="J103" s="734">
        <v>136.47</v>
      </c>
      <c r="K103" s="748">
        <v>1</v>
      </c>
      <c r="L103" s="734">
        <v>3</v>
      </c>
      <c r="M103" s="735">
        <v>136.47</v>
      </c>
    </row>
    <row r="104" spans="1:13" ht="14.45" customHeight="1" x14ac:dyDescent="0.2">
      <c r="A104" s="729" t="s">
        <v>584</v>
      </c>
      <c r="B104" s="730" t="s">
        <v>1823</v>
      </c>
      <c r="C104" s="730" t="s">
        <v>1824</v>
      </c>
      <c r="D104" s="730" t="s">
        <v>1825</v>
      </c>
      <c r="E104" s="730" t="s">
        <v>1826</v>
      </c>
      <c r="F104" s="734"/>
      <c r="G104" s="734"/>
      <c r="H104" s="748">
        <v>0</v>
      </c>
      <c r="I104" s="734">
        <v>1</v>
      </c>
      <c r="J104" s="734">
        <v>91.430000000000021</v>
      </c>
      <c r="K104" s="748">
        <v>1</v>
      </c>
      <c r="L104" s="734">
        <v>1</v>
      </c>
      <c r="M104" s="735">
        <v>91.430000000000021</v>
      </c>
    </row>
    <row r="105" spans="1:13" ht="14.45" customHeight="1" x14ac:dyDescent="0.2">
      <c r="A105" s="729" t="s">
        <v>584</v>
      </c>
      <c r="B105" s="730" t="s">
        <v>1827</v>
      </c>
      <c r="C105" s="730" t="s">
        <v>1828</v>
      </c>
      <c r="D105" s="730" t="s">
        <v>1050</v>
      </c>
      <c r="E105" s="730" t="s">
        <v>1829</v>
      </c>
      <c r="F105" s="734"/>
      <c r="G105" s="734"/>
      <c r="H105" s="748">
        <v>0</v>
      </c>
      <c r="I105" s="734">
        <v>3</v>
      </c>
      <c r="J105" s="734">
        <v>225.09</v>
      </c>
      <c r="K105" s="748">
        <v>1</v>
      </c>
      <c r="L105" s="734">
        <v>3</v>
      </c>
      <c r="M105" s="735">
        <v>225.09</v>
      </c>
    </row>
    <row r="106" spans="1:13" ht="14.45" customHeight="1" x14ac:dyDescent="0.2">
      <c r="A106" s="729" t="s">
        <v>589</v>
      </c>
      <c r="B106" s="730" t="s">
        <v>1598</v>
      </c>
      <c r="C106" s="730" t="s">
        <v>1830</v>
      </c>
      <c r="D106" s="730" t="s">
        <v>759</v>
      </c>
      <c r="E106" s="730" t="s">
        <v>1831</v>
      </c>
      <c r="F106" s="734"/>
      <c r="G106" s="734"/>
      <c r="H106" s="748">
        <v>0</v>
      </c>
      <c r="I106" s="734">
        <v>1</v>
      </c>
      <c r="J106" s="734">
        <v>1106.1600000000001</v>
      </c>
      <c r="K106" s="748">
        <v>1</v>
      </c>
      <c r="L106" s="734">
        <v>1</v>
      </c>
      <c r="M106" s="735">
        <v>1106.1600000000001</v>
      </c>
    </row>
    <row r="107" spans="1:13" ht="14.45" customHeight="1" x14ac:dyDescent="0.2">
      <c r="A107" s="729" t="s">
        <v>589</v>
      </c>
      <c r="B107" s="730" t="s">
        <v>1598</v>
      </c>
      <c r="C107" s="730" t="s">
        <v>1605</v>
      </c>
      <c r="D107" s="730" t="s">
        <v>755</v>
      </c>
      <c r="E107" s="730" t="s">
        <v>1606</v>
      </c>
      <c r="F107" s="734"/>
      <c r="G107" s="734"/>
      <c r="H107" s="748">
        <v>0</v>
      </c>
      <c r="I107" s="734">
        <v>1</v>
      </c>
      <c r="J107" s="734">
        <v>624.25</v>
      </c>
      <c r="K107" s="748">
        <v>1</v>
      </c>
      <c r="L107" s="734">
        <v>1</v>
      </c>
      <c r="M107" s="735">
        <v>624.25</v>
      </c>
    </row>
    <row r="108" spans="1:13" ht="14.45" customHeight="1" x14ac:dyDescent="0.2">
      <c r="A108" s="729" t="s">
        <v>589</v>
      </c>
      <c r="B108" s="730" t="s">
        <v>1598</v>
      </c>
      <c r="C108" s="730" t="s">
        <v>1832</v>
      </c>
      <c r="D108" s="730" t="s">
        <v>755</v>
      </c>
      <c r="E108" s="730" t="s">
        <v>1833</v>
      </c>
      <c r="F108" s="734"/>
      <c r="G108" s="734"/>
      <c r="H108" s="748">
        <v>0</v>
      </c>
      <c r="I108" s="734">
        <v>1</v>
      </c>
      <c r="J108" s="734">
        <v>913.54999999999984</v>
      </c>
      <c r="K108" s="748">
        <v>1</v>
      </c>
      <c r="L108" s="734">
        <v>1</v>
      </c>
      <c r="M108" s="735">
        <v>913.54999999999984</v>
      </c>
    </row>
    <row r="109" spans="1:13" ht="14.45" customHeight="1" x14ac:dyDescent="0.2">
      <c r="A109" s="729" t="s">
        <v>589</v>
      </c>
      <c r="B109" s="730" t="s">
        <v>1645</v>
      </c>
      <c r="C109" s="730" t="s">
        <v>1834</v>
      </c>
      <c r="D109" s="730" t="s">
        <v>791</v>
      </c>
      <c r="E109" s="730" t="s">
        <v>1835</v>
      </c>
      <c r="F109" s="734"/>
      <c r="G109" s="734"/>
      <c r="H109" s="748">
        <v>0</v>
      </c>
      <c r="I109" s="734">
        <v>4</v>
      </c>
      <c r="J109" s="734">
        <v>158.91999999999993</v>
      </c>
      <c r="K109" s="748">
        <v>1</v>
      </c>
      <c r="L109" s="734">
        <v>4</v>
      </c>
      <c r="M109" s="735">
        <v>158.91999999999993</v>
      </c>
    </row>
    <row r="110" spans="1:13" ht="14.45" customHeight="1" x14ac:dyDescent="0.2">
      <c r="A110" s="729" t="s">
        <v>589</v>
      </c>
      <c r="B110" s="730" t="s">
        <v>1749</v>
      </c>
      <c r="C110" s="730" t="s">
        <v>1754</v>
      </c>
      <c r="D110" s="730" t="s">
        <v>1112</v>
      </c>
      <c r="E110" s="730" t="s">
        <v>1113</v>
      </c>
      <c r="F110" s="734"/>
      <c r="G110" s="734"/>
      <c r="H110" s="748">
        <v>0</v>
      </c>
      <c r="I110" s="734">
        <v>0.5</v>
      </c>
      <c r="J110" s="734">
        <v>356.96</v>
      </c>
      <c r="K110" s="748">
        <v>1</v>
      </c>
      <c r="L110" s="734">
        <v>0.5</v>
      </c>
      <c r="M110" s="735">
        <v>356.96</v>
      </c>
    </row>
    <row r="111" spans="1:13" ht="14.45" customHeight="1" x14ac:dyDescent="0.2">
      <c r="A111" s="729" t="s">
        <v>589</v>
      </c>
      <c r="B111" s="730" t="s">
        <v>1797</v>
      </c>
      <c r="C111" s="730" t="s">
        <v>1798</v>
      </c>
      <c r="D111" s="730" t="s">
        <v>938</v>
      </c>
      <c r="E111" s="730" t="s">
        <v>939</v>
      </c>
      <c r="F111" s="734"/>
      <c r="G111" s="734"/>
      <c r="H111" s="748">
        <v>0</v>
      </c>
      <c r="I111" s="734">
        <v>4</v>
      </c>
      <c r="J111" s="734">
        <v>133.39300000000003</v>
      </c>
      <c r="K111" s="748">
        <v>1</v>
      </c>
      <c r="L111" s="734">
        <v>4</v>
      </c>
      <c r="M111" s="735">
        <v>133.39300000000003</v>
      </c>
    </row>
    <row r="112" spans="1:13" ht="14.45" customHeight="1" x14ac:dyDescent="0.2">
      <c r="A112" s="729" t="s">
        <v>589</v>
      </c>
      <c r="B112" s="730" t="s">
        <v>1797</v>
      </c>
      <c r="C112" s="730" t="s">
        <v>1801</v>
      </c>
      <c r="D112" s="730" t="s">
        <v>938</v>
      </c>
      <c r="E112" s="730" t="s">
        <v>1802</v>
      </c>
      <c r="F112" s="734"/>
      <c r="G112" s="734"/>
      <c r="H112" s="748">
        <v>0</v>
      </c>
      <c r="I112" s="734">
        <v>1</v>
      </c>
      <c r="J112" s="734">
        <v>41.27</v>
      </c>
      <c r="K112" s="748">
        <v>1</v>
      </c>
      <c r="L112" s="734">
        <v>1</v>
      </c>
      <c r="M112" s="735">
        <v>41.27</v>
      </c>
    </row>
    <row r="113" spans="1:13" ht="14.45" customHeight="1" x14ac:dyDescent="0.2">
      <c r="A113" s="729" t="s">
        <v>592</v>
      </c>
      <c r="B113" s="730" t="s">
        <v>1568</v>
      </c>
      <c r="C113" s="730" t="s">
        <v>1569</v>
      </c>
      <c r="D113" s="730" t="s">
        <v>682</v>
      </c>
      <c r="E113" s="730" t="s">
        <v>1570</v>
      </c>
      <c r="F113" s="734"/>
      <c r="G113" s="734"/>
      <c r="H113" s="748">
        <v>0</v>
      </c>
      <c r="I113" s="734">
        <v>410</v>
      </c>
      <c r="J113" s="734">
        <v>6794.9</v>
      </c>
      <c r="K113" s="748">
        <v>1</v>
      </c>
      <c r="L113" s="734">
        <v>410</v>
      </c>
      <c r="M113" s="735">
        <v>6794.9</v>
      </c>
    </row>
    <row r="114" spans="1:13" ht="14.45" customHeight="1" x14ac:dyDescent="0.2">
      <c r="A114" s="729" t="s">
        <v>592</v>
      </c>
      <c r="B114" s="730" t="s">
        <v>1568</v>
      </c>
      <c r="C114" s="730" t="s">
        <v>1571</v>
      </c>
      <c r="D114" s="730" t="s">
        <v>682</v>
      </c>
      <c r="E114" s="730" t="s">
        <v>1572</v>
      </c>
      <c r="F114" s="734"/>
      <c r="G114" s="734"/>
      <c r="H114" s="748">
        <v>0</v>
      </c>
      <c r="I114" s="734">
        <v>1</v>
      </c>
      <c r="J114" s="734">
        <v>12.199999999999998</v>
      </c>
      <c r="K114" s="748">
        <v>1</v>
      </c>
      <c r="L114" s="734">
        <v>1</v>
      </c>
      <c r="M114" s="735">
        <v>12.199999999999998</v>
      </c>
    </row>
    <row r="115" spans="1:13" ht="14.45" customHeight="1" x14ac:dyDescent="0.2">
      <c r="A115" s="729" t="s">
        <v>592</v>
      </c>
      <c r="B115" s="730" t="s">
        <v>1568</v>
      </c>
      <c r="C115" s="730" t="s">
        <v>1573</v>
      </c>
      <c r="D115" s="730" t="s">
        <v>682</v>
      </c>
      <c r="E115" s="730" t="s">
        <v>1574</v>
      </c>
      <c r="F115" s="734"/>
      <c r="G115" s="734"/>
      <c r="H115" s="748">
        <v>0</v>
      </c>
      <c r="I115" s="734">
        <v>3</v>
      </c>
      <c r="J115" s="734">
        <v>128.99</v>
      </c>
      <c r="K115" s="748">
        <v>1</v>
      </c>
      <c r="L115" s="734">
        <v>3</v>
      </c>
      <c r="M115" s="735">
        <v>128.99</v>
      </c>
    </row>
    <row r="116" spans="1:13" ht="14.45" customHeight="1" x14ac:dyDescent="0.2">
      <c r="A116" s="729" t="s">
        <v>592</v>
      </c>
      <c r="B116" s="730" t="s">
        <v>1575</v>
      </c>
      <c r="C116" s="730" t="s">
        <v>1576</v>
      </c>
      <c r="D116" s="730" t="s">
        <v>1279</v>
      </c>
      <c r="E116" s="730" t="s">
        <v>1577</v>
      </c>
      <c r="F116" s="734"/>
      <c r="G116" s="734"/>
      <c r="H116" s="748">
        <v>0</v>
      </c>
      <c r="I116" s="734">
        <v>1</v>
      </c>
      <c r="J116" s="734">
        <v>71.689999999999984</v>
      </c>
      <c r="K116" s="748">
        <v>1</v>
      </c>
      <c r="L116" s="734">
        <v>1</v>
      </c>
      <c r="M116" s="735">
        <v>71.689999999999984</v>
      </c>
    </row>
    <row r="117" spans="1:13" ht="14.45" customHeight="1" x14ac:dyDescent="0.2">
      <c r="A117" s="729" t="s">
        <v>592</v>
      </c>
      <c r="B117" s="730" t="s">
        <v>1575</v>
      </c>
      <c r="C117" s="730" t="s">
        <v>1836</v>
      </c>
      <c r="D117" s="730" t="s">
        <v>1279</v>
      </c>
      <c r="E117" s="730" t="s">
        <v>1837</v>
      </c>
      <c r="F117" s="734"/>
      <c r="G117" s="734"/>
      <c r="H117" s="748">
        <v>0</v>
      </c>
      <c r="I117" s="734">
        <v>2</v>
      </c>
      <c r="J117" s="734">
        <v>212.12000000000003</v>
      </c>
      <c r="K117" s="748">
        <v>1</v>
      </c>
      <c r="L117" s="734">
        <v>2</v>
      </c>
      <c r="M117" s="735">
        <v>212.12000000000003</v>
      </c>
    </row>
    <row r="118" spans="1:13" ht="14.45" customHeight="1" x14ac:dyDescent="0.2">
      <c r="A118" s="729" t="s">
        <v>592</v>
      </c>
      <c r="B118" s="730" t="s">
        <v>1575</v>
      </c>
      <c r="C118" s="730" t="s">
        <v>1838</v>
      </c>
      <c r="D118" s="730" t="s">
        <v>1279</v>
      </c>
      <c r="E118" s="730" t="s">
        <v>1839</v>
      </c>
      <c r="F118" s="734"/>
      <c r="G118" s="734"/>
      <c r="H118" s="748">
        <v>0</v>
      </c>
      <c r="I118" s="734">
        <v>1</v>
      </c>
      <c r="J118" s="734">
        <v>129.94</v>
      </c>
      <c r="K118" s="748">
        <v>1</v>
      </c>
      <c r="L118" s="734">
        <v>1</v>
      </c>
      <c r="M118" s="735">
        <v>129.94</v>
      </c>
    </row>
    <row r="119" spans="1:13" ht="14.45" customHeight="1" x14ac:dyDescent="0.2">
      <c r="A119" s="729" t="s">
        <v>592</v>
      </c>
      <c r="B119" s="730" t="s">
        <v>1578</v>
      </c>
      <c r="C119" s="730" t="s">
        <v>1581</v>
      </c>
      <c r="D119" s="730" t="s">
        <v>849</v>
      </c>
      <c r="E119" s="730" t="s">
        <v>850</v>
      </c>
      <c r="F119" s="734"/>
      <c r="G119" s="734"/>
      <c r="H119" s="748">
        <v>0</v>
      </c>
      <c r="I119" s="734">
        <v>5</v>
      </c>
      <c r="J119" s="734">
        <v>615.84999999999991</v>
      </c>
      <c r="K119" s="748">
        <v>1</v>
      </c>
      <c r="L119" s="734">
        <v>5</v>
      </c>
      <c r="M119" s="735">
        <v>615.84999999999991</v>
      </c>
    </row>
    <row r="120" spans="1:13" ht="14.45" customHeight="1" x14ac:dyDescent="0.2">
      <c r="A120" s="729" t="s">
        <v>592</v>
      </c>
      <c r="B120" s="730" t="s">
        <v>1586</v>
      </c>
      <c r="C120" s="730" t="s">
        <v>1587</v>
      </c>
      <c r="D120" s="730" t="s">
        <v>1588</v>
      </c>
      <c r="E120" s="730" t="s">
        <v>1589</v>
      </c>
      <c r="F120" s="734"/>
      <c r="G120" s="734"/>
      <c r="H120" s="748">
        <v>0</v>
      </c>
      <c r="I120" s="734">
        <v>17</v>
      </c>
      <c r="J120" s="734">
        <v>6938.43</v>
      </c>
      <c r="K120" s="748">
        <v>1</v>
      </c>
      <c r="L120" s="734">
        <v>17</v>
      </c>
      <c r="M120" s="735">
        <v>6938.43</v>
      </c>
    </row>
    <row r="121" spans="1:13" ht="14.45" customHeight="1" x14ac:dyDescent="0.2">
      <c r="A121" s="729" t="s">
        <v>592</v>
      </c>
      <c r="B121" s="730" t="s">
        <v>1590</v>
      </c>
      <c r="C121" s="730" t="s">
        <v>1840</v>
      </c>
      <c r="D121" s="730" t="s">
        <v>1592</v>
      </c>
      <c r="E121" s="730" t="s">
        <v>1328</v>
      </c>
      <c r="F121" s="734"/>
      <c r="G121" s="734"/>
      <c r="H121" s="748">
        <v>0</v>
      </c>
      <c r="I121" s="734">
        <v>1</v>
      </c>
      <c r="J121" s="734">
        <v>97.310000000000045</v>
      </c>
      <c r="K121" s="748">
        <v>1</v>
      </c>
      <c r="L121" s="734">
        <v>1</v>
      </c>
      <c r="M121" s="735">
        <v>97.310000000000045</v>
      </c>
    </row>
    <row r="122" spans="1:13" ht="14.45" customHeight="1" x14ac:dyDescent="0.2">
      <c r="A122" s="729" t="s">
        <v>592</v>
      </c>
      <c r="B122" s="730" t="s">
        <v>1590</v>
      </c>
      <c r="C122" s="730" t="s">
        <v>1841</v>
      </c>
      <c r="D122" s="730" t="s">
        <v>1592</v>
      </c>
      <c r="E122" s="730" t="s">
        <v>1842</v>
      </c>
      <c r="F122" s="734"/>
      <c r="G122" s="734"/>
      <c r="H122" s="748">
        <v>0</v>
      </c>
      <c r="I122" s="734">
        <v>2</v>
      </c>
      <c r="J122" s="734">
        <v>97.860000000000014</v>
      </c>
      <c r="K122" s="748">
        <v>1</v>
      </c>
      <c r="L122" s="734">
        <v>2</v>
      </c>
      <c r="M122" s="735">
        <v>97.860000000000014</v>
      </c>
    </row>
    <row r="123" spans="1:13" ht="14.45" customHeight="1" x14ac:dyDescent="0.2">
      <c r="A123" s="729" t="s">
        <v>592</v>
      </c>
      <c r="B123" s="730" t="s">
        <v>1843</v>
      </c>
      <c r="C123" s="730" t="s">
        <v>1844</v>
      </c>
      <c r="D123" s="730" t="s">
        <v>1845</v>
      </c>
      <c r="E123" s="730" t="s">
        <v>1846</v>
      </c>
      <c r="F123" s="734"/>
      <c r="G123" s="734"/>
      <c r="H123" s="748">
        <v>0</v>
      </c>
      <c r="I123" s="734">
        <v>1</v>
      </c>
      <c r="J123" s="734">
        <v>137.36999999999998</v>
      </c>
      <c r="K123" s="748">
        <v>1</v>
      </c>
      <c r="L123" s="734">
        <v>1</v>
      </c>
      <c r="M123" s="735">
        <v>137.36999999999998</v>
      </c>
    </row>
    <row r="124" spans="1:13" ht="14.45" customHeight="1" x14ac:dyDescent="0.2">
      <c r="A124" s="729" t="s">
        <v>592</v>
      </c>
      <c r="B124" s="730" t="s">
        <v>1598</v>
      </c>
      <c r="C124" s="730" t="s">
        <v>1599</v>
      </c>
      <c r="D124" s="730" t="s">
        <v>753</v>
      </c>
      <c r="E124" s="730" t="s">
        <v>1600</v>
      </c>
      <c r="F124" s="734"/>
      <c r="G124" s="734"/>
      <c r="H124" s="748">
        <v>0</v>
      </c>
      <c r="I124" s="734">
        <v>22</v>
      </c>
      <c r="J124" s="734">
        <v>72598.679999999993</v>
      </c>
      <c r="K124" s="748">
        <v>1</v>
      </c>
      <c r="L124" s="734">
        <v>22</v>
      </c>
      <c r="M124" s="735">
        <v>72598.679999999993</v>
      </c>
    </row>
    <row r="125" spans="1:13" ht="14.45" customHeight="1" x14ac:dyDescent="0.2">
      <c r="A125" s="729" t="s">
        <v>592</v>
      </c>
      <c r="B125" s="730" t="s">
        <v>1598</v>
      </c>
      <c r="C125" s="730" t="s">
        <v>1830</v>
      </c>
      <c r="D125" s="730" t="s">
        <v>759</v>
      </c>
      <c r="E125" s="730" t="s">
        <v>1831</v>
      </c>
      <c r="F125" s="734"/>
      <c r="G125" s="734"/>
      <c r="H125" s="748">
        <v>0</v>
      </c>
      <c r="I125" s="734">
        <v>1</v>
      </c>
      <c r="J125" s="734">
        <v>1106.1600000000001</v>
      </c>
      <c r="K125" s="748">
        <v>1</v>
      </c>
      <c r="L125" s="734">
        <v>1</v>
      </c>
      <c r="M125" s="735">
        <v>1106.1600000000001</v>
      </c>
    </row>
    <row r="126" spans="1:13" ht="14.45" customHeight="1" x14ac:dyDescent="0.2">
      <c r="A126" s="729" t="s">
        <v>592</v>
      </c>
      <c r="B126" s="730" t="s">
        <v>1598</v>
      </c>
      <c r="C126" s="730" t="s">
        <v>1847</v>
      </c>
      <c r="D126" s="730" t="s">
        <v>759</v>
      </c>
      <c r="E126" s="730" t="s">
        <v>1848</v>
      </c>
      <c r="F126" s="734"/>
      <c r="G126" s="734"/>
      <c r="H126" s="748">
        <v>0</v>
      </c>
      <c r="I126" s="734">
        <v>3</v>
      </c>
      <c r="J126" s="734">
        <v>818.40000000000009</v>
      </c>
      <c r="K126" s="748">
        <v>1</v>
      </c>
      <c r="L126" s="734">
        <v>3</v>
      </c>
      <c r="M126" s="735">
        <v>818.40000000000009</v>
      </c>
    </row>
    <row r="127" spans="1:13" ht="14.45" customHeight="1" x14ac:dyDescent="0.2">
      <c r="A127" s="729" t="s">
        <v>592</v>
      </c>
      <c r="B127" s="730" t="s">
        <v>1598</v>
      </c>
      <c r="C127" s="730" t="s">
        <v>1601</v>
      </c>
      <c r="D127" s="730" t="s">
        <v>759</v>
      </c>
      <c r="E127" s="730" t="s">
        <v>1602</v>
      </c>
      <c r="F127" s="734"/>
      <c r="G127" s="734"/>
      <c r="H127" s="748">
        <v>0</v>
      </c>
      <c r="I127" s="734">
        <v>3</v>
      </c>
      <c r="J127" s="734">
        <v>4502.8500000000004</v>
      </c>
      <c r="K127" s="748">
        <v>1</v>
      </c>
      <c r="L127" s="734">
        <v>3</v>
      </c>
      <c r="M127" s="735">
        <v>4502.8500000000004</v>
      </c>
    </row>
    <row r="128" spans="1:13" ht="14.45" customHeight="1" x14ac:dyDescent="0.2">
      <c r="A128" s="729" t="s">
        <v>592</v>
      </c>
      <c r="B128" s="730" t="s">
        <v>1598</v>
      </c>
      <c r="C128" s="730" t="s">
        <v>1849</v>
      </c>
      <c r="D128" s="730" t="s">
        <v>755</v>
      </c>
      <c r="E128" s="730" t="s">
        <v>1850</v>
      </c>
      <c r="F128" s="734"/>
      <c r="G128" s="734"/>
      <c r="H128" s="748">
        <v>0</v>
      </c>
      <c r="I128" s="734">
        <v>10</v>
      </c>
      <c r="J128" s="734">
        <v>7211.6</v>
      </c>
      <c r="K128" s="748">
        <v>1</v>
      </c>
      <c r="L128" s="734">
        <v>10</v>
      </c>
      <c r="M128" s="735">
        <v>7211.6</v>
      </c>
    </row>
    <row r="129" spans="1:13" ht="14.45" customHeight="1" x14ac:dyDescent="0.2">
      <c r="A129" s="729" t="s">
        <v>592</v>
      </c>
      <c r="B129" s="730" t="s">
        <v>1598</v>
      </c>
      <c r="C129" s="730" t="s">
        <v>1603</v>
      </c>
      <c r="D129" s="730" t="s">
        <v>755</v>
      </c>
      <c r="E129" s="730" t="s">
        <v>1604</v>
      </c>
      <c r="F129" s="734"/>
      <c r="G129" s="734"/>
      <c r="H129" s="748">
        <v>0</v>
      </c>
      <c r="I129" s="734">
        <v>12</v>
      </c>
      <c r="J129" s="734">
        <v>3318.51</v>
      </c>
      <c r="K129" s="748">
        <v>1</v>
      </c>
      <c r="L129" s="734">
        <v>12</v>
      </c>
      <c r="M129" s="735">
        <v>3318.51</v>
      </c>
    </row>
    <row r="130" spans="1:13" ht="14.45" customHeight="1" x14ac:dyDescent="0.2">
      <c r="A130" s="729" t="s">
        <v>592</v>
      </c>
      <c r="B130" s="730" t="s">
        <v>1598</v>
      </c>
      <c r="C130" s="730" t="s">
        <v>1605</v>
      </c>
      <c r="D130" s="730" t="s">
        <v>755</v>
      </c>
      <c r="E130" s="730" t="s">
        <v>1606</v>
      </c>
      <c r="F130" s="734"/>
      <c r="G130" s="734"/>
      <c r="H130" s="748">
        <v>0</v>
      </c>
      <c r="I130" s="734">
        <v>32</v>
      </c>
      <c r="J130" s="734">
        <v>19976</v>
      </c>
      <c r="K130" s="748">
        <v>1</v>
      </c>
      <c r="L130" s="734">
        <v>32</v>
      </c>
      <c r="M130" s="735">
        <v>19976</v>
      </c>
    </row>
    <row r="131" spans="1:13" ht="14.45" customHeight="1" x14ac:dyDescent="0.2">
      <c r="A131" s="729" t="s">
        <v>592</v>
      </c>
      <c r="B131" s="730" t="s">
        <v>1598</v>
      </c>
      <c r="C131" s="730" t="s">
        <v>1607</v>
      </c>
      <c r="D131" s="730" t="s">
        <v>755</v>
      </c>
      <c r="E131" s="730" t="s">
        <v>1608</v>
      </c>
      <c r="F131" s="734"/>
      <c r="G131" s="734"/>
      <c r="H131" s="748">
        <v>0</v>
      </c>
      <c r="I131" s="734">
        <v>39</v>
      </c>
      <c r="J131" s="734">
        <v>15945.930000000002</v>
      </c>
      <c r="K131" s="748">
        <v>1</v>
      </c>
      <c r="L131" s="734">
        <v>39</v>
      </c>
      <c r="M131" s="735">
        <v>15945.930000000002</v>
      </c>
    </row>
    <row r="132" spans="1:13" ht="14.45" customHeight="1" x14ac:dyDescent="0.2">
      <c r="A132" s="729" t="s">
        <v>592</v>
      </c>
      <c r="B132" s="730" t="s">
        <v>1609</v>
      </c>
      <c r="C132" s="730" t="s">
        <v>1610</v>
      </c>
      <c r="D132" s="730" t="s">
        <v>1611</v>
      </c>
      <c r="E132" s="730" t="s">
        <v>1612</v>
      </c>
      <c r="F132" s="734"/>
      <c r="G132" s="734"/>
      <c r="H132" s="748">
        <v>0</v>
      </c>
      <c r="I132" s="734">
        <v>6</v>
      </c>
      <c r="J132" s="734">
        <v>833.69999999999993</v>
      </c>
      <c r="K132" s="748">
        <v>1</v>
      </c>
      <c r="L132" s="734">
        <v>6</v>
      </c>
      <c r="M132" s="735">
        <v>833.69999999999993</v>
      </c>
    </row>
    <row r="133" spans="1:13" ht="14.45" customHeight="1" x14ac:dyDescent="0.2">
      <c r="A133" s="729" t="s">
        <v>592</v>
      </c>
      <c r="B133" s="730" t="s">
        <v>1851</v>
      </c>
      <c r="C133" s="730" t="s">
        <v>1852</v>
      </c>
      <c r="D133" s="730" t="s">
        <v>1853</v>
      </c>
      <c r="E133" s="730" t="s">
        <v>1854</v>
      </c>
      <c r="F133" s="734"/>
      <c r="G133" s="734"/>
      <c r="H133" s="748">
        <v>0</v>
      </c>
      <c r="I133" s="734">
        <v>34</v>
      </c>
      <c r="J133" s="734">
        <v>51437.119999999995</v>
      </c>
      <c r="K133" s="748">
        <v>1</v>
      </c>
      <c r="L133" s="734">
        <v>34</v>
      </c>
      <c r="M133" s="735">
        <v>51437.119999999995</v>
      </c>
    </row>
    <row r="134" spans="1:13" ht="14.45" customHeight="1" x14ac:dyDescent="0.2">
      <c r="A134" s="729" t="s">
        <v>592</v>
      </c>
      <c r="B134" s="730" t="s">
        <v>1617</v>
      </c>
      <c r="C134" s="730" t="s">
        <v>1855</v>
      </c>
      <c r="D134" s="730" t="s">
        <v>691</v>
      </c>
      <c r="E134" s="730" t="s">
        <v>1856</v>
      </c>
      <c r="F134" s="734"/>
      <c r="G134" s="734"/>
      <c r="H134" s="748">
        <v>0</v>
      </c>
      <c r="I134" s="734">
        <v>1</v>
      </c>
      <c r="J134" s="734">
        <v>89.650000000000034</v>
      </c>
      <c r="K134" s="748">
        <v>1</v>
      </c>
      <c r="L134" s="734">
        <v>1</v>
      </c>
      <c r="M134" s="735">
        <v>89.650000000000034</v>
      </c>
    </row>
    <row r="135" spans="1:13" ht="14.45" customHeight="1" x14ac:dyDescent="0.2">
      <c r="A135" s="729" t="s">
        <v>592</v>
      </c>
      <c r="B135" s="730" t="s">
        <v>1620</v>
      </c>
      <c r="C135" s="730" t="s">
        <v>1621</v>
      </c>
      <c r="D135" s="730" t="s">
        <v>1622</v>
      </c>
      <c r="E135" s="730" t="s">
        <v>1623</v>
      </c>
      <c r="F135" s="734"/>
      <c r="G135" s="734"/>
      <c r="H135" s="748">
        <v>0</v>
      </c>
      <c r="I135" s="734">
        <v>100</v>
      </c>
      <c r="J135" s="734">
        <v>5839.9999999999991</v>
      </c>
      <c r="K135" s="748">
        <v>1</v>
      </c>
      <c r="L135" s="734">
        <v>100</v>
      </c>
      <c r="M135" s="735">
        <v>5839.9999999999991</v>
      </c>
    </row>
    <row r="136" spans="1:13" ht="14.45" customHeight="1" x14ac:dyDescent="0.2">
      <c r="A136" s="729" t="s">
        <v>592</v>
      </c>
      <c r="B136" s="730" t="s">
        <v>1630</v>
      </c>
      <c r="C136" s="730" t="s">
        <v>1631</v>
      </c>
      <c r="D136" s="730" t="s">
        <v>1632</v>
      </c>
      <c r="E136" s="730" t="s">
        <v>1633</v>
      </c>
      <c r="F136" s="734"/>
      <c r="G136" s="734"/>
      <c r="H136" s="748">
        <v>0</v>
      </c>
      <c r="I136" s="734">
        <v>1</v>
      </c>
      <c r="J136" s="734">
        <v>204.51000000000005</v>
      </c>
      <c r="K136" s="748">
        <v>1</v>
      </c>
      <c r="L136" s="734">
        <v>1</v>
      </c>
      <c r="M136" s="735">
        <v>204.51000000000005</v>
      </c>
    </row>
    <row r="137" spans="1:13" ht="14.45" customHeight="1" x14ac:dyDescent="0.2">
      <c r="A137" s="729" t="s">
        <v>592</v>
      </c>
      <c r="B137" s="730" t="s">
        <v>1634</v>
      </c>
      <c r="C137" s="730" t="s">
        <v>1857</v>
      </c>
      <c r="D137" s="730" t="s">
        <v>767</v>
      </c>
      <c r="E137" s="730" t="s">
        <v>768</v>
      </c>
      <c r="F137" s="734"/>
      <c r="G137" s="734"/>
      <c r="H137" s="748">
        <v>0</v>
      </c>
      <c r="I137" s="734">
        <v>10</v>
      </c>
      <c r="J137" s="734">
        <v>403.5</v>
      </c>
      <c r="K137" s="748">
        <v>1</v>
      </c>
      <c r="L137" s="734">
        <v>10</v>
      </c>
      <c r="M137" s="735">
        <v>403.5</v>
      </c>
    </row>
    <row r="138" spans="1:13" ht="14.45" customHeight="1" x14ac:dyDescent="0.2">
      <c r="A138" s="729" t="s">
        <v>592</v>
      </c>
      <c r="B138" s="730" t="s">
        <v>1634</v>
      </c>
      <c r="C138" s="730" t="s">
        <v>1635</v>
      </c>
      <c r="D138" s="730" t="s">
        <v>767</v>
      </c>
      <c r="E138" s="730" t="s">
        <v>768</v>
      </c>
      <c r="F138" s="734"/>
      <c r="G138" s="734"/>
      <c r="H138" s="748">
        <v>0</v>
      </c>
      <c r="I138" s="734">
        <v>20</v>
      </c>
      <c r="J138" s="734">
        <v>807.8</v>
      </c>
      <c r="K138" s="748">
        <v>1</v>
      </c>
      <c r="L138" s="734">
        <v>20</v>
      </c>
      <c r="M138" s="735">
        <v>807.8</v>
      </c>
    </row>
    <row r="139" spans="1:13" ht="14.45" customHeight="1" x14ac:dyDescent="0.2">
      <c r="A139" s="729" t="s">
        <v>592</v>
      </c>
      <c r="B139" s="730" t="s">
        <v>1634</v>
      </c>
      <c r="C139" s="730" t="s">
        <v>1858</v>
      </c>
      <c r="D139" s="730" t="s">
        <v>1637</v>
      </c>
      <c r="E139" s="730" t="s">
        <v>1644</v>
      </c>
      <c r="F139" s="734"/>
      <c r="G139" s="734"/>
      <c r="H139" s="748">
        <v>0</v>
      </c>
      <c r="I139" s="734">
        <v>4</v>
      </c>
      <c r="J139" s="734">
        <v>126.44</v>
      </c>
      <c r="K139" s="748">
        <v>1</v>
      </c>
      <c r="L139" s="734">
        <v>4</v>
      </c>
      <c r="M139" s="735">
        <v>126.44</v>
      </c>
    </row>
    <row r="140" spans="1:13" ht="14.45" customHeight="1" x14ac:dyDescent="0.2">
      <c r="A140" s="729" t="s">
        <v>592</v>
      </c>
      <c r="B140" s="730" t="s">
        <v>1634</v>
      </c>
      <c r="C140" s="730" t="s">
        <v>1636</v>
      </c>
      <c r="D140" s="730" t="s">
        <v>1637</v>
      </c>
      <c r="E140" s="730" t="s">
        <v>1638</v>
      </c>
      <c r="F140" s="734"/>
      <c r="G140" s="734"/>
      <c r="H140" s="748">
        <v>0</v>
      </c>
      <c r="I140" s="734">
        <v>2</v>
      </c>
      <c r="J140" s="734">
        <v>117.28</v>
      </c>
      <c r="K140" s="748">
        <v>1</v>
      </c>
      <c r="L140" s="734">
        <v>2</v>
      </c>
      <c r="M140" s="735">
        <v>117.28</v>
      </c>
    </row>
    <row r="141" spans="1:13" ht="14.45" customHeight="1" x14ac:dyDescent="0.2">
      <c r="A141" s="729" t="s">
        <v>592</v>
      </c>
      <c r="B141" s="730" t="s">
        <v>1634</v>
      </c>
      <c r="C141" s="730" t="s">
        <v>1643</v>
      </c>
      <c r="D141" s="730" t="s">
        <v>761</v>
      </c>
      <c r="E141" s="730" t="s">
        <v>1644</v>
      </c>
      <c r="F141" s="734">
        <v>1</v>
      </c>
      <c r="G141" s="734">
        <v>59.82</v>
      </c>
      <c r="H141" s="748">
        <v>1</v>
      </c>
      <c r="I141" s="734"/>
      <c r="J141" s="734"/>
      <c r="K141" s="748">
        <v>0</v>
      </c>
      <c r="L141" s="734">
        <v>1</v>
      </c>
      <c r="M141" s="735">
        <v>59.82</v>
      </c>
    </row>
    <row r="142" spans="1:13" ht="14.45" customHeight="1" x14ac:dyDescent="0.2">
      <c r="A142" s="729" t="s">
        <v>592</v>
      </c>
      <c r="B142" s="730" t="s">
        <v>1645</v>
      </c>
      <c r="C142" s="730" t="s">
        <v>1650</v>
      </c>
      <c r="D142" s="730" t="s">
        <v>793</v>
      </c>
      <c r="E142" s="730" t="s">
        <v>1651</v>
      </c>
      <c r="F142" s="734"/>
      <c r="G142" s="734"/>
      <c r="H142" s="748">
        <v>0</v>
      </c>
      <c r="I142" s="734">
        <v>61</v>
      </c>
      <c r="J142" s="734">
        <v>3666.0200000000004</v>
      </c>
      <c r="K142" s="748">
        <v>1</v>
      </c>
      <c r="L142" s="734">
        <v>61</v>
      </c>
      <c r="M142" s="735">
        <v>3666.0200000000004</v>
      </c>
    </row>
    <row r="143" spans="1:13" ht="14.45" customHeight="1" x14ac:dyDescent="0.2">
      <c r="A143" s="729" t="s">
        <v>592</v>
      </c>
      <c r="B143" s="730" t="s">
        <v>1652</v>
      </c>
      <c r="C143" s="730" t="s">
        <v>1654</v>
      </c>
      <c r="D143" s="730" t="s">
        <v>646</v>
      </c>
      <c r="E143" s="730" t="s">
        <v>647</v>
      </c>
      <c r="F143" s="734"/>
      <c r="G143" s="734"/>
      <c r="H143" s="748">
        <v>0</v>
      </c>
      <c r="I143" s="734">
        <v>1</v>
      </c>
      <c r="J143" s="734">
        <v>97.36</v>
      </c>
      <c r="K143" s="748">
        <v>1</v>
      </c>
      <c r="L143" s="734">
        <v>1</v>
      </c>
      <c r="M143" s="735">
        <v>97.36</v>
      </c>
    </row>
    <row r="144" spans="1:13" ht="14.45" customHeight="1" x14ac:dyDescent="0.2">
      <c r="A144" s="729" t="s">
        <v>592</v>
      </c>
      <c r="B144" s="730" t="s">
        <v>1652</v>
      </c>
      <c r="C144" s="730" t="s">
        <v>1859</v>
      </c>
      <c r="D144" s="730" t="s">
        <v>649</v>
      </c>
      <c r="E144" s="730" t="s">
        <v>647</v>
      </c>
      <c r="F144" s="734"/>
      <c r="G144" s="734"/>
      <c r="H144" s="748">
        <v>0</v>
      </c>
      <c r="I144" s="734">
        <v>1</v>
      </c>
      <c r="J144" s="734">
        <v>125.7</v>
      </c>
      <c r="K144" s="748">
        <v>1</v>
      </c>
      <c r="L144" s="734">
        <v>1</v>
      </c>
      <c r="M144" s="735">
        <v>125.7</v>
      </c>
    </row>
    <row r="145" spans="1:13" ht="14.45" customHeight="1" x14ac:dyDescent="0.2">
      <c r="A145" s="729" t="s">
        <v>592</v>
      </c>
      <c r="B145" s="730" t="s">
        <v>1652</v>
      </c>
      <c r="C145" s="730" t="s">
        <v>1656</v>
      </c>
      <c r="D145" s="730" t="s">
        <v>649</v>
      </c>
      <c r="E145" s="730" t="s">
        <v>650</v>
      </c>
      <c r="F145" s="734"/>
      <c r="G145" s="734"/>
      <c r="H145" s="748">
        <v>0</v>
      </c>
      <c r="I145" s="734">
        <v>1</v>
      </c>
      <c r="J145" s="734">
        <v>72.259999999999991</v>
      </c>
      <c r="K145" s="748">
        <v>1</v>
      </c>
      <c r="L145" s="734">
        <v>1</v>
      </c>
      <c r="M145" s="735">
        <v>72.259999999999991</v>
      </c>
    </row>
    <row r="146" spans="1:13" ht="14.45" customHeight="1" x14ac:dyDescent="0.2">
      <c r="A146" s="729" t="s">
        <v>592</v>
      </c>
      <c r="B146" s="730" t="s">
        <v>1652</v>
      </c>
      <c r="C146" s="730" t="s">
        <v>1860</v>
      </c>
      <c r="D146" s="730" t="s">
        <v>649</v>
      </c>
      <c r="E146" s="730" t="s">
        <v>1192</v>
      </c>
      <c r="F146" s="734"/>
      <c r="G146" s="734"/>
      <c r="H146" s="748">
        <v>0</v>
      </c>
      <c r="I146" s="734">
        <v>3</v>
      </c>
      <c r="J146" s="734">
        <v>281.34000000000003</v>
      </c>
      <c r="K146" s="748">
        <v>1</v>
      </c>
      <c r="L146" s="734">
        <v>3</v>
      </c>
      <c r="M146" s="735">
        <v>281.34000000000003</v>
      </c>
    </row>
    <row r="147" spans="1:13" ht="14.45" customHeight="1" x14ac:dyDescent="0.2">
      <c r="A147" s="729" t="s">
        <v>592</v>
      </c>
      <c r="B147" s="730" t="s">
        <v>1652</v>
      </c>
      <c r="C147" s="730" t="s">
        <v>1861</v>
      </c>
      <c r="D147" s="730" t="s">
        <v>1862</v>
      </c>
      <c r="E147" s="730" t="s">
        <v>1863</v>
      </c>
      <c r="F147" s="734"/>
      <c r="G147" s="734"/>
      <c r="H147" s="748">
        <v>0</v>
      </c>
      <c r="I147" s="734">
        <v>5</v>
      </c>
      <c r="J147" s="734">
        <v>441.70000000000005</v>
      </c>
      <c r="K147" s="748">
        <v>1</v>
      </c>
      <c r="L147" s="734">
        <v>5</v>
      </c>
      <c r="M147" s="735">
        <v>441.70000000000005</v>
      </c>
    </row>
    <row r="148" spans="1:13" ht="14.45" customHeight="1" x14ac:dyDescent="0.2">
      <c r="A148" s="729" t="s">
        <v>592</v>
      </c>
      <c r="B148" s="730" t="s">
        <v>1864</v>
      </c>
      <c r="C148" s="730" t="s">
        <v>1865</v>
      </c>
      <c r="D148" s="730" t="s">
        <v>1866</v>
      </c>
      <c r="E148" s="730" t="s">
        <v>1867</v>
      </c>
      <c r="F148" s="734"/>
      <c r="G148" s="734"/>
      <c r="H148" s="748">
        <v>0</v>
      </c>
      <c r="I148" s="734">
        <v>1</v>
      </c>
      <c r="J148" s="734">
        <v>110.31999999999996</v>
      </c>
      <c r="K148" s="748">
        <v>1</v>
      </c>
      <c r="L148" s="734">
        <v>1</v>
      </c>
      <c r="M148" s="735">
        <v>110.31999999999996</v>
      </c>
    </row>
    <row r="149" spans="1:13" ht="14.45" customHeight="1" x14ac:dyDescent="0.2">
      <c r="A149" s="729" t="s">
        <v>592</v>
      </c>
      <c r="B149" s="730" t="s">
        <v>1868</v>
      </c>
      <c r="C149" s="730" t="s">
        <v>1869</v>
      </c>
      <c r="D149" s="730" t="s">
        <v>1870</v>
      </c>
      <c r="E149" s="730" t="s">
        <v>1871</v>
      </c>
      <c r="F149" s="734">
        <v>2</v>
      </c>
      <c r="G149" s="734">
        <v>55.800000000000011</v>
      </c>
      <c r="H149" s="748">
        <v>1</v>
      </c>
      <c r="I149" s="734"/>
      <c r="J149" s="734"/>
      <c r="K149" s="748">
        <v>0</v>
      </c>
      <c r="L149" s="734">
        <v>2</v>
      </c>
      <c r="M149" s="735">
        <v>55.800000000000011</v>
      </c>
    </row>
    <row r="150" spans="1:13" ht="14.45" customHeight="1" x14ac:dyDescent="0.2">
      <c r="A150" s="729" t="s">
        <v>592</v>
      </c>
      <c r="B150" s="730" t="s">
        <v>1868</v>
      </c>
      <c r="C150" s="730" t="s">
        <v>1872</v>
      </c>
      <c r="D150" s="730" t="s">
        <v>1870</v>
      </c>
      <c r="E150" s="730" t="s">
        <v>1873</v>
      </c>
      <c r="F150" s="734">
        <v>1</v>
      </c>
      <c r="G150" s="734">
        <v>98.46999999999997</v>
      </c>
      <c r="H150" s="748">
        <v>1</v>
      </c>
      <c r="I150" s="734"/>
      <c r="J150" s="734"/>
      <c r="K150" s="748">
        <v>0</v>
      </c>
      <c r="L150" s="734">
        <v>1</v>
      </c>
      <c r="M150" s="735">
        <v>98.46999999999997</v>
      </c>
    </row>
    <row r="151" spans="1:13" ht="14.45" customHeight="1" x14ac:dyDescent="0.2">
      <c r="A151" s="729" t="s">
        <v>592</v>
      </c>
      <c r="B151" s="730" t="s">
        <v>1657</v>
      </c>
      <c r="C151" s="730" t="s">
        <v>1658</v>
      </c>
      <c r="D151" s="730" t="s">
        <v>653</v>
      </c>
      <c r="E151" s="730" t="s">
        <v>656</v>
      </c>
      <c r="F151" s="734"/>
      <c r="G151" s="734"/>
      <c r="H151" s="748">
        <v>0</v>
      </c>
      <c r="I151" s="734">
        <v>2</v>
      </c>
      <c r="J151" s="734">
        <v>52.859999999999985</v>
      </c>
      <c r="K151" s="748">
        <v>1</v>
      </c>
      <c r="L151" s="734">
        <v>2</v>
      </c>
      <c r="M151" s="735">
        <v>52.859999999999985</v>
      </c>
    </row>
    <row r="152" spans="1:13" ht="14.45" customHeight="1" x14ac:dyDescent="0.2">
      <c r="A152" s="729" t="s">
        <v>592</v>
      </c>
      <c r="B152" s="730" t="s">
        <v>1657</v>
      </c>
      <c r="C152" s="730" t="s">
        <v>1659</v>
      </c>
      <c r="D152" s="730" t="s">
        <v>653</v>
      </c>
      <c r="E152" s="730" t="s">
        <v>658</v>
      </c>
      <c r="F152" s="734"/>
      <c r="G152" s="734"/>
      <c r="H152" s="748">
        <v>0</v>
      </c>
      <c r="I152" s="734">
        <v>2</v>
      </c>
      <c r="J152" s="734">
        <v>52.22</v>
      </c>
      <c r="K152" s="748">
        <v>1</v>
      </c>
      <c r="L152" s="734">
        <v>2</v>
      </c>
      <c r="M152" s="735">
        <v>52.22</v>
      </c>
    </row>
    <row r="153" spans="1:13" ht="14.45" customHeight="1" x14ac:dyDescent="0.2">
      <c r="A153" s="729" t="s">
        <v>592</v>
      </c>
      <c r="B153" s="730" t="s">
        <v>1874</v>
      </c>
      <c r="C153" s="730" t="s">
        <v>1875</v>
      </c>
      <c r="D153" s="730" t="s">
        <v>1876</v>
      </c>
      <c r="E153" s="730" t="s">
        <v>1877</v>
      </c>
      <c r="F153" s="734">
        <v>6</v>
      </c>
      <c r="G153" s="734">
        <v>388.8</v>
      </c>
      <c r="H153" s="748">
        <v>1</v>
      </c>
      <c r="I153" s="734"/>
      <c r="J153" s="734"/>
      <c r="K153" s="748">
        <v>0</v>
      </c>
      <c r="L153" s="734">
        <v>6</v>
      </c>
      <c r="M153" s="735">
        <v>388.8</v>
      </c>
    </row>
    <row r="154" spans="1:13" ht="14.45" customHeight="1" x14ac:dyDescent="0.2">
      <c r="A154" s="729" t="s">
        <v>592</v>
      </c>
      <c r="B154" s="730" t="s">
        <v>1661</v>
      </c>
      <c r="C154" s="730" t="s">
        <v>1662</v>
      </c>
      <c r="D154" s="730" t="s">
        <v>1663</v>
      </c>
      <c r="E154" s="730" t="s">
        <v>1239</v>
      </c>
      <c r="F154" s="734"/>
      <c r="G154" s="734"/>
      <c r="H154" s="748">
        <v>0</v>
      </c>
      <c r="I154" s="734">
        <v>2</v>
      </c>
      <c r="J154" s="734">
        <v>107.67000000000004</v>
      </c>
      <c r="K154" s="748">
        <v>1</v>
      </c>
      <c r="L154" s="734">
        <v>2</v>
      </c>
      <c r="M154" s="735">
        <v>107.67000000000004</v>
      </c>
    </row>
    <row r="155" spans="1:13" ht="14.45" customHeight="1" x14ac:dyDescent="0.2">
      <c r="A155" s="729" t="s">
        <v>592</v>
      </c>
      <c r="B155" s="730" t="s">
        <v>1661</v>
      </c>
      <c r="C155" s="730" t="s">
        <v>1878</v>
      </c>
      <c r="D155" s="730" t="s">
        <v>1663</v>
      </c>
      <c r="E155" s="730" t="s">
        <v>1682</v>
      </c>
      <c r="F155" s="734"/>
      <c r="G155" s="734"/>
      <c r="H155" s="748">
        <v>0</v>
      </c>
      <c r="I155" s="734">
        <v>1</v>
      </c>
      <c r="J155" s="734">
        <v>8.6699999999999982</v>
      </c>
      <c r="K155" s="748">
        <v>1</v>
      </c>
      <c r="L155" s="734">
        <v>1</v>
      </c>
      <c r="M155" s="735">
        <v>8.6699999999999982</v>
      </c>
    </row>
    <row r="156" spans="1:13" ht="14.45" customHeight="1" x14ac:dyDescent="0.2">
      <c r="A156" s="729" t="s">
        <v>592</v>
      </c>
      <c r="B156" s="730" t="s">
        <v>1661</v>
      </c>
      <c r="C156" s="730" t="s">
        <v>1664</v>
      </c>
      <c r="D156" s="730" t="s">
        <v>1663</v>
      </c>
      <c r="E156" s="730" t="s">
        <v>1238</v>
      </c>
      <c r="F156" s="734"/>
      <c r="G156" s="734"/>
      <c r="H156" s="748">
        <v>0</v>
      </c>
      <c r="I156" s="734">
        <v>1</v>
      </c>
      <c r="J156" s="734">
        <v>14.930000000000001</v>
      </c>
      <c r="K156" s="748">
        <v>1</v>
      </c>
      <c r="L156" s="734">
        <v>1</v>
      </c>
      <c r="M156" s="735">
        <v>14.930000000000001</v>
      </c>
    </row>
    <row r="157" spans="1:13" ht="14.45" customHeight="1" x14ac:dyDescent="0.2">
      <c r="A157" s="729" t="s">
        <v>592</v>
      </c>
      <c r="B157" s="730" t="s">
        <v>1665</v>
      </c>
      <c r="C157" s="730" t="s">
        <v>1666</v>
      </c>
      <c r="D157" s="730" t="s">
        <v>1667</v>
      </c>
      <c r="E157" s="730" t="s">
        <v>1668</v>
      </c>
      <c r="F157" s="734"/>
      <c r="G157" s="734"/>
      <c r="H157" s="748">
        <v>0</v>
      </c>
      <c r="I157" s="734">
        <v>2</v>
      </c>
      <c r="J157" s="734">
        <v>66.220000000000013</v>
      </c>
      <c r="K157" s="748">
        <v>1</v>
      </c>
      <c r="L157" s="734">
        <v>2</v>
      </c>
      <c r="M157" s="735">
        <v>66.220000000000013</v>
      </c>
    </row>
    <row r="158" spans="1:13" ht="14.45" customHeight="1" x14ac:dyDescent="0.2">
      <c r="A158" s="729" t="s">
        <v>592</v>
      </c>
      <c r="B158" s="730" t="s">
        <v>1665</v>
      </c>
      <c r="C158" s="730" t="s">
        <v>1879</v>
      </c>
      <c r="D158" s="730" t="s">
        <v>1667</v>
      </c>
      <c r="E158" s="730" t="s">
        <v>1880</v>
      </c>
      <c r="F158" s="734"/>
      <c r="G158" s="734"/>
      <c r="H158" s="748">
        <v>0</v>
      </c>
      <c r="I158" s="734">
        <v>1</v>
      </c>
      <c r="J158" s="734">
        <v>146.59999999999997</v>
      </c>
      <c r="K158" s="748">
        <v>1</v>
      </c>
      <c r="L158" s="734">
        <v>1</v>
      </c>
      <c r="M158" s="735">
        <v>146.59999999999997</v>
      </c>
    </row>
    <row r="159" spans="1:13" ht="14.45" customHeight="1" x14ac:dyDescent="0.2">
      <c r="A159" s="729" t="s">
        <v>592</v>
      </c>
      <c r="B159" s="730" t="s">
        <v>1881</v>
      </c>
      <c r="C159" s="730" t="s">
        <v>1882</v>
      </c>
      <c r="D159" s="730" t="s">
        <v>1269</v>
      </c>
      <c r="E159" s="730" t="s">
        <v>1270</v>
      </c>
      <c r="F159" s="734"/>
      <c r="G159" s="734"/>
      <c r="H159" s="748">
        <v>0</v>
      </c>
      <c r="I159" s="734">
        <v>1</v>
      </c>
      <c r="J159" s="734">
        <v>89.54000000000002</v>
      </c>
      <c r="K159" s="748">
        <v>1</v>
      </c>
      <c r="L159" s="734">
        <v>1</v>
      </c>
      <c r="M159" s="735">
        <v>89.54000000000002</v>
      </c>
    </row>
    <row r="160" spans="1:13" ht="14.45" customHeight="1" x14ac:dyDescent="0.2">
      <c r="A160" s="729" t="s">
        <v>592</v>
      </c>
      <c r="B160" s="730" t="s">
        <v>1881</v>
      </c>
      <c r="C160" s="730" t="s">
        <v>1883</v>
      </c>
      <c r="D160" s="730" t="s">
        <v>1884</v>
      </c>
      <c r="E160" s="730" t="s">
        <v>1885</v>
      </c>
      <c r="F160" s="734"/>
      <c r="G160" s="734"/>
      <c r="H160" s="748">
        <v>0</v>
      </c>
      <c r="I160" s="734">
        <v>1</v>
      </c>
      <c r="J160" s="734">
        <v>414.56</v>
      </c>
      <c r="K160" s="748">
        <v>1</v>
      </c>
      <c r="L160" s="734">
        <v>1</v>
      </c>
      <c r="M160" s="735">
        <v>414.56</v>
      </c>
    </row>
    <row r="161" spans="1:13" ht="14.45" customHeight="1" x14ac:dyDescent="0.2">
      <c r="A161" s="729" t="s">
        <v>592</v>
      </c>
      <c r="B161" s="730" t="s">
        <v>1671</v>
      </c>
      <c r="C161" s="730" t="s">
        <v>1672</v>
      </c>
      <c r="D161" s="730" t="s">
        <v>973</v>
      </c>
      <c r="E161" s="730" t="s">
        <v>658</v>
      </c>
      <c r="F161" s="734"/>
      <c r="G161" s="734"/>
      <c r="H161" s="748">
        <v>0</v>
      </c>
      <c r="I161" s="734">
        <v>2</v>
      </c>
      <c r="J161" s="734">
        <v>152.9</v>
      </c>
      <c r="K161" s="748">
        <v>1</v>
      </c>
      <c r="L161" s="734">
        <v>2</v>
      </c>
      <c r="M161" s="735">
        <v>152.9</v>
      </c>
    </row>
    <row r="162" spans="1:13" ht="14.45" customHeight="1" x14ac:dyDescent="0.2">
      <c r="A162" s="729" t="s">
        <v>592</v>
      </c>
      <c r="B162" s="730" t="s">
        <v>1671</v>
      </c>
      <c r="C162" s="730" t="s">
        <v>1673</v>
      </c>
      <c r="D162" s="730" t="s">
        <v>976</v>
      </c>
      <c r="E162" s="730" t="s">
        <v>654</v>
      </c>
      <c r="F162" s="734"/>
      <c r="G162" s="734"/>
      <c r="H162" s="748">
        <v>0</v>
      </c>
      <c r="I162" s="734">
        <v>1</v>
      </c>
      <c r="J162" s="734">
        <v>141.28</v>
      </c>
      <c r="K162" s="748">
        <v>1</v>
      </c>
      <c r="L162" s="734">
        <v>1</v>
      </c>
      <c r="M162" s="735">
        <v>141.28</v>
      </c>
    </row>
    <row r="163" spans="1:13" ht="14.45" customHeight="1" x14ac:dyDescent="0.2">
      <c r="A163" s="729" t="s">
        <v>592</v>
      </c>
      <c r="B163" s="730" t="s">
        <v>1671</v>
      </c>
      <c r="C163" s="730" t="s">
        <v>1886</v>
      </c>
      <c r="D163" s="730" t="s">
        <v>976</v>
      </c>
      <c r="E163" s="730" t="s">
        <v>1887</v>
      </c>
      <c r="F163" s="734"/>
      <c r="G163" s="734"/>
      <c r="H163" s="748">
        <v>0</v>
      </c>
      <c r="I163" s="734">
        <v>3</v>
      </c>
      <c r="J163" s="734">
        <v>922.74</v>
      </c>
      <c r="K163" s="748">
        <v>1</v>
      </c>
      <c r="L163" s="734">
        <v>3</v>
      </c>
      <c r="M163" s="735">
        <v>922.74</v>
      </c>
    </row>
    <row r="164" spans="1:13" ht="14.45" customHeight="1" x14ac:dyDescent="0.2">
      <c r="A164" s="729" t="s">
        <v>592</v>
      </c>
      <c r="B164" s="730" t="s">
        <v>1674</v>
      </c>
      <c r="C164" s="730" t="s">
        <v>1677</v>
      </c>
      <c r="D164" s="730" t="s">
        <v>1676</v>
      </c>
      <c r="E164" s="730" t="s">
        <v>1678</v>
      </c>
      <c r="F164" s="734"/>
      <c r="G164" s="734"/>
      <c r="H164" s="748">
        <v>0</v>
      </c>
      <c r="I164" s="734">
        <v>1</v>
      </c>
      <c r="J164" s="734">
        <v>14.759999999999998</v>
      </c>
      <c r="K164" s="748">
        <v>1</v>
      </c>
      <c r="L164" s="734">
        <v>1</v>
      </c>
      <c r="M164" s="735">
        <v>14.759999999999998</v>
      </c>
    </row>
    <row r="165" spans="1:13" ht="14.45" customHeight="1" x14ac:dyDescent="0.2">
      <c r="A165" s="729" t="s">
        <v>592</v>
      </c>
      <c r="B165" s="730" t="s">
        <v>1674</v>
      </c>
      <c r="C165" s="730" t="s">
        <v>1679</v>
      </c>
      <c r="D165" s="730" t="s">
        <v>1676</v>
      </c>
      <c r="E165" s="730" t="s">
        <v>1680</v>
      </c>
      <c r="F165" s="734"/>
      <c r="G165" s="734"/>
      <c r="H165" s="748">
        <v>0</v>
      </c>
      <c r="I165" s="734">
        <v>3</v>
      </c>
      <c r="J165" s="734">
        <v>36.67</v>
      </c>
      <c r="K165" s="748">
        <v>1</v>
      </c>
      <c r="L165" s="734">
        <v>3</v>
      </c>
      <c r="M165" s="735">
        <v>36.67</v>
      </c>
    </row>
    <row r="166" spans="1:13" ht="14.45" customHeight="1" x14ac:dyDescent="0.2">
      <c r="A166" s="729" t="s">
        <v>592</v>
      </c>
      <c r="B166" s="730" t="s">
        <v>1674</v>
      </c>
      <c r="C166" s="730" t="s">
        <v>1681</v>
      </c>
      <c r="D166" s="730" t="s">
        <v>1676</v>
      </c>
      <c r="E166" s="730" t="s">
        <v>1682</v>
      </c>
      <c r="F166" s="734"/>
      <c r="G166" s="734"/>
      <c r="H166" s="748">
        <v>0</v>
      </c>
      <c r="I166" s="734">
        <v>1</v>
      </c>
      <c r="J166" s="734">
        <v>31.659999999999997</v>
      </c>
      <c r="K166" s="748">
        <v>1</v>
      </c>
      <c r="L166" s="734">
        <v>1</v>
      </c>
      <c r="M166" s="735">
        <v>31.659999999999997</v>
      </c>
    </row>
    <row r="167" spans="1:13" ht="14.45" customHeight="1" x14ac:dyDescent="0.2">
      <c r="A167" s="729" t="s">
        <v>592</v>
      </c>
      <c r="B167" s="730" t="s">
        <v>1674</v>
      </c>
      <c r="C167" s="730" t="s">
        <v>1888</v>
      </c>
      <c r="D167" s="730" t="s">
        <v>1676</v>
      </c>
      <c r="E167" s="730" t="s">
        <v>1889</v>
      </c>
      <c r="F167" s="734"/>
      <c r="G167" s="734"/>
      <c r="H167" s="748">
        <v>0</v>
      </c>
      <c r="I167" s="734">
        <v>1</v>
      </c>
      <c r="J167" s="734">
        <v>105.49999999999999</v>
      </c>
      <c r="K167" s="748">
        <v>1</v>
      </c>
      <c r="L167" s="734">
        <v>1</v>
      </c>
      <c r="M167" s="735">
        <v>105.49999999999999</v>
      </c>
    </row>
    <row r="168" spans="1:13" ht="14.45" customHeight="1" x14ac:dyDescent="0.2">
      <c r="A168" s="729" t="s">
        <v>592</v>
      </c>
      <c r="B168" s="730" t="s">
        <v>1890</v>
      </c>
      <c r="C168" s="730" t="s">
        <v>1891</v>
      </c>
      <c r="D168" s="730" t="s">
        <v>1892</v>
      </c>
      <c r="E168" s="730" t="s">
        <v>1893</v>
      </c>
      <c r="F168" s="734"/>
      <c r="G168" s="734"/>
      <c r="H168" s="748">
        <v>0</v>
      </c>
      <c r="I168" s="734">
        <v>2</v>
      </c>
      <c r="J168" s="734">
        <v>317.95999999999998</v>
      </c>
      <c r="K168" s="748">
        <v>1</v>
      </c>
      <c r="L168" s="734">
        <v>2</v>
      </c>
      <c r="M168" s="735">
        <v>317.95999999999998</v>
      </c>
    </row>
    <row r="169" spans="1:13" ht="14.45" customHeight="1" x14ac:dyDescent="0.2">
      <c r="A169" s="729" t="s">
        <v>592</v>
      </c>
      <c r="B169" s="730" t="s">
        <v>1890</v>
      </c>
      <c r="C169" s="730" t="s">
        <v>1894</v>
      </c>
      <c r="D169" s="730" t="s">
        <v>1892</v>
      </c>
      <c r="E169" s="730" t="s">
        <v>1895</v>
      </c>
      <c r="F169" s="734"/>
      <c r="G169" s="734"/>
      <c r="H169" s="748">
        <v>0</v>
      </c>
      <c r="I169" s="734">
        <v>1</v>
      </c>
      <c r="J169" s="734">
        <v>547.82999999999993</v>
      </c>
      <c r="K169" s="748">
        <v>1</v>
      </c>
      <c r="L169" s="734">
        <v>1</v>
      </c>
      <c r="M169" s="735">
        <v>547.82999999999993</v>
      </c>
    </row>
    <row r="170" spans="1:13" ht="14.45" customHeight="1" x14ac:dyDescent="0.2">
      <c r="A170" s="729" t="s">
        <v>592</v>
      </c>
      <c r="B170" s="730" t="s">
        <v>1890</v>
      </c>
      <c r="C170" s="730" t="s">
        <v>1896</v>
      </c>
      <c r="D170" s="730" t="s">
        <v>1897</v>
      </c>
      <c r="E170" s="730" t="s">
        <v>1898</v>
      </c>
      <c r="F170" s="734"/>
      <c r="G170" s="734"/>
      <c r="H170" s="748">
        <v>0</v>
      </c>
      <c r="I170" s="734">
        <v>1</v>
      </c>
      <c r="J170" s="734">
        <v>135.28999999999996</v>
      </c>
      <c r="K170" s="748">
        <v>1</v>
      </c>
      <c r="L170" s="734">
        <v>1</v>
      </c>
      <c r="M170" s="735">
        <v>135.28999999999996</v>
      </c>
    </row>
    <row r="171" spans="1:13" ht="14.45" customHeight="1" x14ac:dyDescent="0.2">
      <c r="A171" s="729" t="s">
        <v>592</v>
      </c>
      <c r="B171" s="730" t="s">
        <v>1899</v>
      </c>
      <c r="C171" s="730" t="s">
        <v>1900</v>
      </c>
      <c r="D171" s="730" t="s">
        <v>1901</v>
      </c>
      <c r="E171" s="730" t="s">
        <v>1902</v>
      </c>
      <c r="F171" s="734">
        <v>1</v>
      </c>
      <c r="G171" s="734">
        <v>114.94</v>
      </c>
      <c r="H171" s="748">
        <v>1</v>
      </c>
      <c r="I171" s="734"/>
      <c r="J171" s="734"/>
      <c r="K171" s="748">
        <v>0</v>
      </c>
      <c r="L171" s="734">
        <v>1</v>
      </c>
      <c r="M171" s="735">
        <v>114.94</v>
      </c>
    </row>
    <row r="172" spans="1:13" ht="14.45" customHeight="1" x14ac:dyDescent="0.2">
      <c r="A172" s="729" t="s">
        <v>592</v>
      </c>
      <c r="B172" s="730" t="s">
        <v>1683</v>
      </c>
      <c r="C172" s="730" t="s">
        <v>1684</v>
      </c>
      <c r="D172" s="730" t="s">
        <v>1685</v>
      </c>
      <c r="E172" s="730" t="s">
        <v>1686</v>
      </c>
      <c r="F172" s="734"/>
      <c r="G172" s="734"/>
      <c r="H172" s="748">
        <v>0</v>
      </c>
      <c r="I172" s="734">
        <v>1</v>
      </c>
      <c r="J172" s="734">
        <v>18.29</v>
      </c>
      <c r="K172" s="748">
        <v>1</v>
      </c>
      <c r="L172" s="734">
        <v>1</v>
      </c>
      <c r="M172" s="735">
        <v>18.29</v>
      </c>
    </row>
    <row r="173" spans="1:13" ht="14.45" customHeight="1" x14ac:dyDescent="0.2">
      <c r="A173" s="729" t="s">
        <v>592</v>
      </c>
      <c r="B173" s="730" t="s">
        <v>1687</v>
      </c>
      <c r="C173" s="730" t="s">
        <v>1688</v>
      </c>
      <c r="D173" s="730" t="s">
        <v>885</v>
      </c>
      <c r="E173" s="730" t="s">
        <v>1689</v>
      </c>
      <c r="F173" s="734"/>
      <c r="G173" s="734"/>
      <c r="H173" s="748">
        <v>0</v>
      </c>
      <c r="I173" s="734">
        <v>1</v>
      </c>
      <c r="J173" s="734">
        <v>52.590000000000018</v>
      </c>
      <c r="K173" s="748">
        <v>1</v>
      </c>
      <c r="L173" s="734">
        <v>1</v>
      </c>
      <c r="M173" s="735">
        <v>52.590000000000018</v>
      </c>
    </row>
    <row r="174" spans="1:13" ht="14.45" customHeight="1" x14ac:dyDescent="0.2">
      <c r="A174" s="729" t="s">
        <v>592</v>
      </c>
      <c r="B174" s="730" t="s">
        <v>1694</v>
      </c>
      <c r="C174" s="730" t="s">
        <v>1903</v>
      </c>
      <c r="D174" s="730" t="s">
        <v>1696</v>
      </c>
      <c r="E174" s="730" t="s">
        <v>1904</v>
      </c>
      <c r="F174" s="734"/>
      <c r="G174" s="734"/>
      <c r="H174" s="748">
        <v>0</v>
      </c>
      <c r="I174" s="734">
        <v>1</v>
      </c>
      <c r="J174" s="734">
        <v>259.72000000000003</v>
      </c>
      <c r="K174" s="748">
        <v>1</v>
      </c>
      <c r="L174" s="734">
        <v>1</v>
      </c>
      <c r="M174" s="735">
        <v>259.72000000000003</v>
      </c>
    </row>
    <row r="175" spans="1:13" ht="14.45" customHeight="1" x14ac:dyDescent="0.2">
      <c r="A175" s="729" t="s">
        <v>592</v>
      </c>
      <c r="B175" s="730" t="s">
        <v>1698</v>
      </c>
      <c r="C175" s="730" t="s">
        <v>1905</v>
      </c>
      <c r="D175" s="730" t="s">
        <v>1906</v>
      </c>
      <c r="E175" s="730" t="s">
        <v>1907</v>
      </c>
      <c r="F175" s="734"/>
      <c r="G175" s="734"/>
      <c r="H175" s="748">
        <v>0</v>
      </c>
      <c r="I175" s="734">
        <v>1</v>
      </c>
      <c r="J175" s="734">
        <v>163.99</v>
      </c>
      <c r="K175" s="748">
        <v>1</v>
      </c>
      <c r="L175" s="734">
        <v>1</v>
      </c>
      <c r="M175" s="735">
        <v>163.99</v>
      </c>
    </row>
    <row r="176" spans="1:13" ht="14.45" customHeight="1" x14ac:dyDescent="0.2">
      <c r="A176" s="729" t="s">
        <v>592</v>
      </c>
      <c r="B176" s="730" t="s">
        <v>1698</v>
      </c>
      <c r="C176" s="730" t="s">
        <v>1908</v>
      </c>
      <c r="D176" s="730" t="s">
        <v>1700</v>
      </c>
      <c r="E176" s="730" t="s">
        <v>1909</v>
      </c>
      <c r="F176" s="734"/>
      <c r="G176" s="734"/>
      <c r="H176" s="748">
        <v>0</v>
      </c>
      <c r="I176" s="734">
        <v>6</v>
      </c>
      <c r="J176" s="734">
        <v>494.88000000000005</v>
      </c>
      <c r="K176" s="748">
        <v>1</v>
      </c>
      <c r="L176" s="734">
        <v>6</v>
      </c>
      <c r="M176" s="735">
        <v>494.88000000000005</v>
      </c>
    </row>
    <row r="177" spans="1:13" ht="14.45" customHeight="1" x14ac:dyDescent="0.2">
      <c r="A177" s="729" t="s">
        <v>592</v>
      </c>
      <c r="B177" s="730" t="s">
        <v>1698</v>
      </c>
      <c r="C177" s="730" t="s">
        <v>1910</v>
      </c>
      <c r="D177" s="730" t="s">
        <v>1700</v>
      </c>
      <c r="E177" s="730" t="s">
        <v>1911</v>
      </c>
      <c r="F177" s="734"/>
      <c r="G177" s="734"/>
      <c r="H177" s="748">
        <v>0</v>
      </c>
      <c r="I177" s="734">
        <v>5</v>
      </c>
      <c r="J177" s="734">
        <v>289.18999999999994</v>
      </c>
      <c r="K177" s="748">
        <v>1</v>
      </c>
      <c r="L177" s="734">
        <v>5</v>
      </c>
      <c r="M177" s="735">
        <v>289.18999999999994</v>
      </c>
    </row>
    <row r="178" spans="1:13" ht="14.45" customHeight="1" x14ac:dyDescent="0.2">
      <c r="A178" s="729" t="s">
        <v>592</v>
      </c>
      <c r="B178" s="730" t="s">
        <v>1698</v>
      </c>
      <c r="C178" s="730" t="s">
        <v>1699</v>
      </c>
      <c r="D178" s="730" t="s">
        <v>1700</v>
      </c>
      <c r="E178" s="730" t="s">
        <v>1701</v>
      </c>
      <c r="F178" s="734"/>
      <c r="G178" s="734"/>
      <c r="H178" s="748">
        <v>0</v>
      </c>
      <c r="I178" s="734">
        <v>2</v>
      </c>
      <c r="J178" s="734">
        <v>245.97999999999993</v>
      </c>
      <c r="K178" s="748">
        <v>1</v>
      </c>
      <c r="L178" s="734">
        <v>2</v>
      </c>
      <c r="M178" s="735">
        <v>245.97999999999993</v>
      </c>
    </row>
    <row r="179" spans="1:13" ht="14.45" customHeight="1" x14ac:dyDescent="0.2">
      <c r="A179" s="729" t="s">
        <v>592</v>
      </c>
      <c r="B179" s="730" t="s">
        <v>1912</v>
      </c>
      <c r="C179" s="730" t="s">
        <v>1913</v>
      </c>
      <c r="D179" s="730" t="s">
        <v>1914</v>
      </c>
      <c r="E179" s="730" t="s">
        <v>1915</v>
      </c>
      <c r="F179" s="734"/>
      <c r="G179" s="734"/>
      <c r="H179" s="748">
        <v>0</v>
      </c>
      <c r="I179" s="734">
        <v>1</v>
      </c>
      <c r="J179" s="734">
        <v>173.28</v>
      </c>
      <c r="K179" s="748">
        <v>1</v>
      </c>
      <c r="L179" s="734">
        <v>1</v>
      </c>
      <c r="M179" s="735">
        <v>173.28</v>
      </c>
    </row>
    <row r="180" spans="1:13" ht="14.45" customHeight="1" x14ac:dyDescent="0.2">
      <c r="A180" s="729" t="s">
        <v>592</v>
      </c>
      <c r="B180" s="730" t="s">
        <v>1702</v>
      </c>
      <c r="C180" s="730" t="s">
        <v>1703</v>
      </c>
      <c r="D180" s="730" t="s">
        <v>751</v>
      </c>
      <c r="E180" s="730" t="s">
        <v>1704</v>
      </c>
      <c r="F180" s="734"/>
      <c r="G180" s="734"/>
      <c r="H180" s="748">
        <v>0</v>
      </c>
      <c r="I180" s="734">
        <v>1</v>
      </c>
      <c r="J180" s="734">
        <v>99.23</v>
      </c>
      <c r="K180" s="748">
        <v>1</v>
      </c>
      <c r="L180" s="734">
        <v>1</v>
      </c>
      <c r="M180" s="735">
        <v>99.23</v>
      </c>
    </row>
    <row r="181" spans="1:13" ht="14.45" customHeight="1" x14ac:dyDescent="0.2">
      <c r="A181" s="729" t="s">
        <v>592</v>
      </c>
      <c r="B181" s="730" t="s">
        <v>1705</v>
      </c>
      <c r="C181" s="730" t="s">
        <v>1916</v>
      </c>
      <c r="D181" s="730" t="s">
        <v>990</v>
      </c>
      <c r="E181" s="730" t="s">
        <v>1917</v>
      </c>
      <c r="F181" s="734"/>
      <c r="G181" s="734"/>
      <c r="H181" s="748">
        <v>0</v>
      </c>
      <c r="I181" s="734">
        <v>5</v>
      </c>
      <c r="J181" s="734">
        <v>858.30000000000007</v>
      </c>
      <c r="K181" s="748">
        <v>1</v>
      </c>
      <c r="L181" s="734">
        <v>5</v>
      </c>
      <c r="M181" s="735">
        <v>858.30000000000007</v>
      </c>
    </row>
    <row r="182" spans="1:13" ht="14.45" customHeight="1" x14ac:dyDescent="0.2">
      <c r="A182" s="729" t="s">
        <v>592</v>
      </c>
      <c r="B182" s="730" t="s">
        <v>1705</v>
      </c>
      <c r="C182" s="730" t="s">
        <v>1709</v>
      </c>
      <c r="D182" s="730" t="s">
        <v>990</v>
      </c>
      <c r="E182" s="730" t="s">
        <v>1710</v>
      </c>
      <c r="F182" s="734"/>
      <c r="G182" s="734"/>
      <c r="H182" s="748">
        <v>0</v>
      </c>
      <c r="I182" s="734">
        <v>69</v>
      </c>
      <c r="J182" s="734">
        <v>4478.0999999999995</v>
      </c>
      <c r="K182" s="748">
        <v>1</v>
      </c>
      <c r="L182" s="734">
        <v>69</v>
      </c>
      <c r="M182" s="735">
        <v>4478.0999999999995</v>
      </c>
    </row>
    <row r="183" spans="1:13" ht="14.45" customHeight="1" x14ac:dyDescent="0.2">
      <c r="A183" s="729" t="s">
        <v>592</v>
      </c>
      <c r="B183" s="730" t="s">
        <v>1705</v>
      </c>
      <c r="C183" s="730" t="s">
        <v>1711</v>
      </c>
      <c r="D183" s="730" t="s">
        <v>990</v>
      </c>
      <c r="E183" s="730" t="s">
        <v>1712</v>
      </c>
      <c r="F183" s="734"/>
      <c r="G183" s="734"/>
      <c r="H183" s="748">
        <v>0</v>
      </c>
      <c r="I183" s="734">
        <v>24</v>
      </c>
      <c r="J183" s="734">
        <v>1692.54</v>
      </c>
      <c r="K183" s="748">
        <v>1</v>
      </c>
      <c r="L183" s="734">
        <v>24</v>
      </c>
      <c r="M183" s="735">
        <v>1692.54</v>
      </c>
    </row>
    <row r="184" spans="1:13" ht="14.45" customHeight="1" x14ac:dyDescent="0.2">
      <c r="A184" s="729" t="s">
        <v>592</v>
      </c>
      <c r="B184" s="730" t="s">
        <v>1705</v>
      </c>
      <c r="C184" s="730" t="s">
        <v>1918</v>
      </c>
      <c r="D184" s="730" t="s">
        <v>990</v>
      </c>
      <c r="E184" s="730" t="s">
        <v>1919</v>
      </c>
      <c r="F184" s="734"/>
      <c r="G184" s="734"/>
      <c r="H184" s="748">
        <v>0</v>
      </c>
      <c r="I184" s="734">
        <v>26</v>
      </c>
      <c r="J184" s="734">
        <v>4436.2299999999996</v>
      </c>
      <c r="K184" s="748">
        <v>1</v>
      </c>
      <c r="L184" s="734">
        <v>26</v>
      </c>
      <c r="M184" s="735">
        <v>4436.2299999999996</v>
      </c>
    </row>
    <row r="185" spans="1:13" ht="14.45" customHeight="1" x14ac:dyDescent="0.2">
      <c r="A185" s="729" t="s">
        <v>592</v>
      </c>
      <c r="B185" s="730" t="s">
        <v>1713</v>
      </c>
      <c r="C185" s="730" t="s">
        <v>1717</v>
      </c>
      <c r="D185" s="730" t="s">
        <v>1715</v>
      </c>
      <c r="E185" s="730" t="s">
        <v>1718</v>
      </c>
      <c r="F185" s="734"/>
      <c r="G185" s="734"/>
      <c r="H185" s="748">
        <v>0</v>
      </c>
      <c r="I185" s="734">
        <v>1</v>
      </c>
      <c r="J185" s="734">
        <v>98.009999999999977</v>
      </c>
      <c r="K185" s="748">
        <v>1</v>
      </c>
      <c r="L185" s="734">
        <v>1</v>
      </c>
      <c r="M185" s="735">
        <v>98.009999999999977</v>
      </c>
    </row>
    <row r="186" spans="1:13" ht="14.45" customHeight="1" x14ac:dyDescent="0.2">
      <c r="A186" s="729" t="s">
        <v>592</v>
      </c>
      <c r="B186" s="730" t="s">
        <v>1713</v>
      </c>
      <c r="C186" s="730" t="s">
        <v>1719</v>
      </c>
      <c r="D186" s="730" t="s">
        <v>1715</v>
      </c>
      <c r="E186" s="730" t="s">
        <v>1720</v>
      </c>
      <c r="F186" s="734"/>
      <c r="G186" s="734"/>
      <c r="H186" s="748">
        <v>0</v>
      </c>
      <c r="I186" s="734">
        <v>2</v>
      </c>
      <c r="J186" s="734">
        <v>125.32</v>
      </c>
      <c r="K186" s="748">
        <v>1</v>
      </c>
      <c r="L186" s="734">
        <v>2</v>
      </c>
      <c r="M186" s="735">
        <v>125.32</v>
      </c>
    </row>
    <row r="187" spans="1:13" ht="14.45" customHeight="1" x14ac:dyDescent="0.2">
      <c r="A187" s="729" t="s">
        <v>592</v>
      </c>
      <c r="B187" s="730" t="s">
        <v>1713</v>
      </c>
      <c r="C187" s="730" t="s">
        <v>1920</v>
      </c>
      <c r="D187" s="730" t="s">
        <v>747</v>
      </c>
      <c r="E187" s="730" t="s">
        <v>1236</v>
      </c>
      <c r="F187" s="734"/>
      <c r="G187" s="734"/>
      <c r="H187" s="748">
        <v>0</v>
      </c>
      <c r="I187" s="734">
        <v>1</v>
      </c>
      <c r="J187" s="734">
        <v>78.67</v>
      </c>
      <c r="K187" s="748">
        <v>1</v>
      </c>
      <c r="L187" s="734">
        <v>1</v>
      </c>
      <c r="M187" s="735">
        <v>78.67</v>
      </c>
    </row>
    <row r="188" spans="1:13" ht="14.45" customHeight="1" x14ac:dyDescent="0.2">
      <c r="A188" s="729" t="s">
        <v>592</v>
      </c>
      <c r="B188" s="730" t="s">
        <v>1728</v>
      </c>
      <c r="C188" s="730" t="s">
        <v>1921</v>
      </c>
      <c r="D188" s="730" t="s">
        <v>1922</v>
      </c>
      <c r="E188" s="730" t="s">
        <v>1923</v>
      </c>
      <c r="F188" s="734">
        <v>0.6</v>
      </c>
      <c r="G188" s="734">
        <v>250.0679999999999</v>
      </c>
      <c r="H188" s="748">
        <v>1</v>
      </c>
      <c r="I188" s="734"/>
      <c r="J188" s="734"/>
      <c r="K188" s="748">
        <v>0</v>
      </c>
      <c r="L188" s="734">
        <v>0.6</v>
      </c>
      <c r="M188" s="735">
        <v>250.0679999999999</v>
      </c>
    </row>
    <row r="189" spans="1:13" ht="14.45" customHeight="1" x14ac:dyDescent="0.2">
      <c r="A189" s="729" t="s">
        <v>592</v>
      </c>
      <c r="B189" s="730" t="s">
        <v>1728</v>
      </c>
      <c r="C189" s="730" t="s">
        <v>1731</v>
      </c>
      <c r="D189" s="730" t="s">
        <v>1732</v>
      </c>
      <c r="E189" s="730" t="s">
        <v>1733</v>
      </c>
      <c r="F189" s="734"/>
      <c r="G189" s="734"/>
      <c r="H189" s="748">
        <v>0</v>
      </c>
      <c r="I189" s="734">
        <v>5</v>
      </c>
      <c r="J189" s="734">
        <v>550.95000000000005</v>
      </c>
      <c r="K189" s="748">
        <v>1</v>
      </c>
      <c r="L189" s="734">
        <v>5</v>
      </c>
      <c r="M189" s="735">
        <v>550.95000000000005</v>
      </c>
    </row>
    <row r="190" spans="1:13" ht="14.45" customHeight="1" x14ac:dyDescent="0.2">
      <c r="A190" s="729" t="s">
        <v>592</v>
      </c>
      <c r="B190" s="730" t="s">
        <v>1734</v>
      </c>
      <c r="C190" s="730" t="s">
        <v>1735</v>
      </c>
      <c r="D190" s="730" t="s">
        <v>1736</v>
      </c>
      <c r="E190" s="730" t="s">
        <v>1122</v>
      </c>
      <c r="F190" s="734"/>
      <c r="G190" s="734"/>
      <c r="H190" s="748">
        <v>0</v>
      </c>
      <c r="I190" s="734">
        <v>1</v>
      </c>
      <c r="J190" s="734">
        <v>748</v>
      </c>
      <c r="K190" s="748">
        <v>1</v>
      </c>
      <c r="L190" s="734">
        <v>1</v>
      </c>
      <c r="M190" s="735">
        <v>748</v>
      </c>
    </row>
    <row r="191" spans="1:13" ht="14.45" customHeight="1" x14ac:dyDescent="0.2">
      <c r="A191" s="729" t="s">
        <v>592</v>
      </c>
      <c r="B191" s="730" t="s">
        <v>1734</v>
      </c>
      <c r="C191" s="730" t="s">
        <v>1737</v>
      </c>
      <c r="D191" s="730" t="s">
        <v>1738</v>
      </c>
      <c r="E191" s="730" t="s">
        <v>1122</v>
      </c>
      <c r="F191" s="734">
        <v>10.5</v>
      </c>
      <c r="G191" s="734">
        <v>9383.85</v>
      </c>
      <c r="H191" s="748">
        <v>1</v>
      </c>
      <c r="I191" s="734"/>
      <c r="J191" s="734"/>
      <c r="K191" s="748">
        <v>0</v>
      </c>
      <c r="L191" s="734">
        <v>10.5</v>
      </c>
      <c r="M191" s="735">
        <v>9383.85</v>
      </c>
    </row>
    <row r="192" spans="1:13" ht="14.45" customHeight="1" x14ac:dyDescent="0.2">
      <c r="A192" s="729" t="s">
        <v>592</v>
      </c>
      <c r="B192" s="730" t="s">
        <v>1739</v>
      </c>
      <c r="C192" s="730" t="s">
        <v>1740</v>
      </c>
      <c r="D192" s="730" t="s">
        <v>1045</v>
      </c>
      <c r="E192" s="730" t="s">
        <v>1741</v>
      </c>
      <c r="F192" s="734"/>
      <c r="G192" s="734"/>
      <c r="H192" s="748">
        <v>0</v>
      </c>
      <c r="I192" s="734">
        <v>20</v>
      </c>
      <c r="J192" s="734">
        <v>1290.58</v>
      </c>
      <c r="K192" s="748">
        <v>1</v>
      </c>
      <c r="L192" s="734">
        <v>20</v>
      </c>
      <c r="M192" s="735">
        <v>1290.58</v>
      </c>
    </row>
    <row r="193" spans="1:13" ht="14.45" customHeight="1" x14ac:dyDescent="0.2">
      <c r="A193" s="729" t="s">
        <v>592</v>
      </c>
      <c r="B193" s="730" t="s">
        <v>1739</v>
      </c>
      <c r="C193" s="730" t="s">
        <v>1742</v>
      </c>
      <c r="D193" s="730" t="s">
        <v>1045</v>
      </c>
      <c r="E193" s="730" t="s">
        <v>677</v>
      </c>
      <c r="F193" s="734"/>
      <c r="G193" s="734"/>
      <c r="H193" s="748">
        <v>0</v>
      </c>
      <c r="I193" s="734">
        <v>65</v>
      </c>
      <c r="J193" s="734">
        <v>6497.8799999999992</v>
      </c>
      <c r="K193" s="748">
        <v>1</v>
      </c>
      <c r="L193" s="734">
        <v>65</v>
      </c>
      <c r="M193" s="735">
        <v>6497.8799999999992</v>
      </c>
    </row>
    <row r="194" spans="1:13" ht="14.45" customHeight="1" x14ac:dyDescent="0.2">
      <c r="A194" s="729" t="s">
        <v>592</v>
      </c>
      <c r="B194" s="730" t="s">
        <v>1739</v>
      </c>
      <c r="C194" s="730" t="s">
        <v>1743</v>
      </c>
      <c r="D194" s="730" t="s">
        <v>1744</v>
      </c>
      <c r="E194" s="730" t="s">
        <v>1745</v>
      </c>
      <c r="F194" s="734"/>
      <c r="G194" s="734"/>
      <c r="H194" s="748">
        <v>0</v>
      </c>
      <c r="I194" s="734">
        <v>2.5999999999999996</v>
      </c>
      <c r="J194" s="734">
        <v>509.6520000000001</v>
      </c>
      <c r="K194" s="748">
        <v>1</v>
      </c>
      <c r="L194" s="734">
        <v>2.5999999999999996</v>
      </c>
      <c r="M194" s="735">
        <v>509.6520000000001</v>
      </c>
    </row>
    <row r="195" spans="1:13" ht="14.45" customHeight="1" x14ac:dyDescent="0.2">
      <c r="A195" s="729" t="s">
        <v>592</v>
      </c>
      <c r="B195" s="730" t="s">
        <v>1746</v>
      </c>
      <c r="C195" s="730" t="s">
        <v>1747</v>
      </c>
      <c r="D195" s="730" t="s">
        <v>1128</v>
      </c>
      <c r="E195" s="730" t="s">
        <v>1129</v>
      </c>
      <c r="F195" s="734"/>
      <c r="G195" s="734"/>
      <c r="H195" s="748">
        <v>0</v>
      </c>
      <c r="I195" s="734">
        <v>180</v>
      </c>
      <c r="J195" s="734">
        <v>3859.7999999999997</v>
      </c>
      <c r="K195" s="748">
        <v>1</v>
      </c>
      <c r="L195" s="734">
        <v>180</v>
      </c>
      <c r="M195" s="735">
        <v>3859.7999999999997</v>
      </c>
    </row>
    <row r="196" spans="1:13" ht="14.45" customHeight="1" x14ac:dyDescent="0.2">
      <c r="A196" s="729" t="s">
        <v>592</v>
      </c>
      <c r="B196" s="730" t="s">
        <v>1749</v>
      </c>
      <c r="C196" s="730" t="s">
        <v>1754</v>
      </c>
      <c r="D196" s="730" t="s">
        <v>1112</v>
      </c>
      <c r="E196" s="730" t="s">
        <v>1113</v>
      </c>
      <c r="F196" s="734"/>
      <c r="G196" s="734"/>
      <c r="H196" s="748">
        <v>0</v>
      </c>
      <c r="I196" s="734">
        <v>9</v>
      </c>
      <c r="J196" s="734">
        <v>6425.28</v>
      </c>
      <c r="K196" s="748">
        <v>1</v>
      </c>
      <c r="L196" s="734">
        <v>9</v>
      </c>
      <c r="M196" s="735">
        <v>6425.28</v>
      </c>
    </row>
    <row r="197" spans="1:13" ht="14.45" customHeight="1" x14ac:dyDescent="0.2">
      <c r="A197" s="729" t="s">
        <v>592</v>
      </c>
      <c r="B197" s="730" t="s">
        <v>1755</v>
      </c>
      <c r="C197" s="730" t="s">
        <v>1756</v>
      </c>
      <c r="D197" s="730" t="s">
        <v>1757</v>
      </c>
      <c r="E197" s="730" t="s">
        <v>1758</v>
      </c>
      <c r="F197" s="734"/>
      <c r="G197" s="734"/>
      <c r="H197" s="748">
        <v>0</v>
      </c>
      <c r="I197" s="734">
        <v>2</v>
      </c>
      <c r="J197" s="734">
        <v>84.220000000000013</v>
      </c>
      <c r="K197" s="748">
        <v>1</v>
      </c>
      <c r="L197" s="734">
        <v>2</v>
      </c>
      <c r="M197" s="735">
        <v>84.220000000000013</v>
      </c>
    </row>
    <row r="198" spans="1:13" ht="14.45" customHeight="1" x14ac:dyDescent="0.2">
      <c r="A198" s="729" t="s">
        <v>592</v>
      </c>
      <c r="B198" s="730" t="s">
        <v>1755</v>
      </c>
      <c r="C198" s="730" t="s">
        <v>1924</v>
      </c>
      <c r="D198" s="730" t="s">
        <v>1757</v>
      </c>
      <c r="E198" s="730" t="s">
        <v>1925</v>
      </c>
      <c r="F198" s="734"/>
      <c r="G198" s="734"/>
      <c r="H198" s="748">
        <v>0</v>
      </c>
      <c r="I198" s="734">
        <v>2</v>
      </c>
      <c r="J198" s="734">
        <v>83.38</v>
      </c>
      <c r="K198" s="748">
        <v>1</v>
      </c>
      <c r="L198" s="734">
        <v>2</v>
      </c>
      <c r="M198" s="735">
        <v>83.38</v>
      </c>
    </row>
    <row r="199" spans="1:13" ht="14.45" customHeight="1" x14ac:dyDescent="0.2">
      <c r="A199" s="729" t="s">
        <v>592</v>
      </c>
      <c r="B199" s="730" t="s">
        <v>1765</v>
      </c>
      <c r="C199" s="730" t="s">
        <v>1766</v>
      </c>
      <c r="D199" s="730" t="s">
        <v>1767</v>
      </c>
      <c r="E199" s="730" t="s">
        <v>1768</v>
      </c>
      <c r="F199" s="734">
        <v>7</v>
      </c>
      <c r="G199" s="734">
        <v>3810.7299999999996</v>
      </c>
      <c r="H199" s="748">
        <v>1</v>
      </c>
      <c r="I199" s="734"/>
      <c r="J199" s="734"/>
      <c r="K199" s="748">
        <v>0</v>
      </c>
      <c r="L199" s="734">
        <v>7</v>
      </c>
      <c r="M199" s="735">
        <v>3810.7299999999996</v>
      </c>
    </row>
    <row r="200" spans="1:13" ht="14.45" customHeight="1" x14ac:dyDescent="0.2">
      <c r="A200" s="729" t="s">
        <v>592</v>
      </c>
      <c r="B200" s="730" t="s">
        <v>1769</v>
      </c>
      <c r="C200" s="730" t="s">
        <v>1770</v>
      </c>
      <c r="D200" s="730" t="s">
        <v>1771</v>
      </c>
      <c r="E200" s="730" t="s">
        <v>677</v>
      </c>
      <c r="F200" s="734"/>
      <c r="G200" s="734"/>
      <c r="H200" s="748">
        <v>0</v>
      </c>
      <c r="I200" s="734">
        <v>2</v>
      </c>
      <c r="J200" s="734">
        <v>99.260000000000019</v>
      </c>
      <c r="K200" s="748">
        <v>1</v>
      </c>
      <c r="L200" s="734">
        <v>2</v>
      </c>
      <c r="M200" s="735">
        <v>99.260000000000019</v>
      </c>
    </row>
    <row r="201" spans="1:13" ht="14.45" customHeight="1" x14ac:dyDescent="0.2">
      <c r="A201" s="729" t="s">
        <v>592</v>
      </c>
      <c r="B201" s="730" t="s">
        <v>1781</v>
      </c>
      <c r="C201" s="730" t="s">
        <v>1782</v>
      </c>
      <c r="D201" s="730" t="s">
        <v>1783</v>
      </c>
      <c r="E201" s="730" t="s">
        <v>1784</v>
      </c>
      <c r="F201" s="734"/>
      <c r="G201" s="734"/>
      <c r="H201" s="748">
        <v>0</v>
      </c>
      <c r="I201" s="734">
        <v>8.6</v>
      </c>
      <c r="J201" s="734">
        <v>2743.3997476624336</v>
      </c>
      <c r="K201" s="748">
        <v>1</v>
      </c>
      <c r="L201" s="734">
        <v>8.6</v>
      </c>
      <c r="M201" s="735">
        <v>2743.3997476624336</v>
      </c>
    </row>
    <row r="202" spans="1:13" ht="14.45" customHeight="1" x14ac:dyDescent="0.2">
      <c r="A202" s="729" t="s">
        <v>592</v>
      </c>
      <c r="B202" s="730" t="s">
        <v>1781</v>
      </c>
      <c r="C202" s="730" t="s">
        <v>1926</v>
      </c>
      <c r="D202" s="730" t="s">
        <v>1783</v>
      </c>
      <c r="E202" s="730" t="s">
        <v>1927</v>
      </c>
      <c r="F202" s="734"/>
      <c r="G202" s="734"/>
      <c r="H202" s="748">
        <v>0</v>
      </c>
      <c r="I202" s="734">
        <v>4.7</v>
      </c>
      <c r="J202" s="734">
        <v>2998.6</v>
      </c>
      <c r="K202" s="748">
        <v>1</v>
      </c>
      <c r="L202" s="734">
        <v>4.7</v>
      </c>
      <c r="M202" s="735">
        <v>2998.6</v>
      </c>
    </row>
    <row r="203" spans="1:13" ht="14.45" customHeight="1" x14ac:dyDescent="0.2">
      <c r="A203" s="729" t="s">
        <v>592</v>
      </c>
      <c r="B203" s="730" t="s">
        <v>1781</v>
      </c>
      <c r="C203" s="730" t="s">
        <v>1785</v>
      </c>
      <c r="D203" s="730" t="s">
        <v>1786</v>
      </c>
      <c r="E203" s="730" t="s">
        <v>1787</v>
      </c>
      <c r="F203" s="734"/>
      <c r="G203" s="734"/>
      <c r="H203" s="748">
        <v>0</v>
      </c>
      <c r="I203" s="734">
        <v>1</v>
      </c>
      <c r="J203" s="734">
        <v>669.0999999999998</v>
      </c>
      <c r="K203" s="748">
        <v>1</v>
      </c>
      <c r="L203" s="734">
        <v>1</v>
      </c>
      <c r="M203" s="735">
        <v>669.0999999999998</v>
      </c>
    </row>
    <row r="204" spans="1:13" ht="14.45" customHeight="1" x14ac:dyDescent="0.2">
      <c r="A204" s="729" t="s">
        <v>592</v>
      </c>
      <c r="B204" s="730" t="s">
        <v>1928</v>
      </c>
      <c r="C204" s="730" t="s">
        <v>1929</v>
      </c>
      <c r="D204" s="730" t="s">
        <v>1930</v>
      </c>
      <c r="E204" s="730" t="s">
        <v>1931</v>
      </c>
      <c r="F204" s="734">
        <v>1</v>
      </c>
      <c r="G204" s="734">
        <v>247.90000000000006</v>
      </c>
      <c r="H204" s="748">
        <v>1</v>
      </c>
      <c r="I204" s="734"/>
      <c r="J204" s="734"/>
      <c r="K204" s="748">
        <v>0</v>
      </c>
      <c r="L204" s="734">
        <v>1</v>
      </c>
      <c r="M204" s="735">
        <v>247.90000000000006</v>
      </c>
    </row>
    <row r="205" spans="1:13" ht="14.45" customHeight="1" x14ac:dyDescent="0.2">
      <c r="A205" s="729" t="s">
        <v>592</v>
      </c>
      <c r="B205" s="730" t="s">
        <v>1932</v>
      </c>
      <c r="C205" s="730" t="s">
        <v>1933</v>
      </c>
      <c r="D205" s="730" t="s">
        <v>1266</v>
      </c>
      <c r="E205" s="730" t="s">
        <v>1934</v>
      </c>
      <c r="F205" s="734"/>
      <c r="G205" s="734"/>
      <c r="H205" s="748">
        <v>0</v>
      </c>
      <c r="I205" s="734">
        <v>10</v>
      </c>
      <c r="J205" s="734">
        <v>3599.65</v>
      </c>
      <c r="K205" s="748">
        <v>1</v>
      </c>
      <c r="L205" s="734">
        <v>10</v>
      </c>
      <c r="M205" s="735">
        <v>3599.65</v>
      </c>
    </row>
    <row r="206" spans="1:13" ht="14.45" customHeight="1" x14ac:dyDescent="0.2">
      <c r="A206" s="729" t="s">
        <v>592</v>
      </c>
      <c r="B206" s="730" t="s">
        <v>1935</v>
      </c>
      <c r="C206" s="730" t="s">
        <v>1936</v>
      </c>
      <c r="D206" s="730" t="s">
        <v>1301</v>
      </c>
      <c r="E206" s="730" t="s">
        <v>1937</v>
      </c>
      <c r="F206" s="734"/>
      <c r="G206" s="734"/>
      <c r="H206" s="748">
        <v>0</v>
      </c>
      <c r="I206" s="734">
        <v>1</v>
      </c>
      <c r="J206" s="734">
        <v>1073.42</v>
      </c>
      <c r="K206" s="748">
        <v>1</v>
      </c>
      <c r="L206" s="734">
        <v>1</v>
      </c>
      <c r="M206" s="735">
        <v>1073.42</v>
      </c>
    </row>
    <row r="207" spans="1:13" ht="14.45" customHeight="1" x14ac:dyDescent="0.2">
      <c r="A207" s="729" t="s">
        <v>592</v>
      </c>
      <c r="B207" s="730" t="s">
        <v>1938</v>
      </c>
      <c r="C207" s="730" t="s">
        <v>1939</v>
      </c>
      <c r="D207" s="730" t="s">
        <v>1222</v>
      </c>
      <c r="E207" s="730" t="s">
        <v>1224</v>
      </c>
      <c r="F207" s="734"/>
      <c r="G207" s="734"/>
      <c r="H207" s="748">
        <v>0</v>
      </c>
      <c r="I207" s="734">
        <v>1</v>
      </c>
      <c r="J207" s="734">
        <v>2631.48</v>
      </c>
      <c r="K207" s="748">
        <v>1</v>
      </c>
      <c r="L207" s="734">
        <v>1</v>
      </c>
      <c r="M207" s="735">
        <v>2631.48</v>
      </c>
    </row>
    <row r="208" spans="1:13" ht="14.45" customHeight="1" x14ac:dyDescent="0.2">
      <c r="A208" s="729" t="s">
        <v>592</v>
      </c>
      <c r="B208" s="730" t="s">
        <v>1938</v>
      </c>
      <c r="C208" s="730" t="s">
        <v>1940</v>
      </c>
      <c r="D208" s="730" t="s">
        <v>1222</v>
      </c>
      <c r="E208" s="730" t="s">
        <v>1223</v>
      </c>
      <c r="F208" s="734"/>
      <c r="G208" s="734"/>
      <c r="H208" s="748">
        <v>0</v>
      </c>
      <c r="I208" s="734">
        <v>1</v>
      </c>
      <c r="J208" s="734">
        <v>4380.97</v>
      </c>
      <c r="K208" s="748">
        <v>1</v>
      </c>
      <c r="L208" s="734">
        <v>1</v>
      </c>
      <c r="M208" s="735">
        <v>4380.97</v>
      </c>
    </row>
    <row r="209" spans="1:13" ht="14.45" customHeight="1" x14ac:dyDescent="0.2">
      <c r="A209" s="729" t="s">
        <v>592</v>
      </c>
      <c r="B209" s="730" t="s">
        <v>1938</v>
      </c>
      <c r="C209" s="730" t="s">
        <v>1941</v>
      </c>
      <c r="D209" s="730" t="s">
        <v>1942</v>
      </c>
      <c r="E209" s="730" t="s">
        <v>1943</v>
      </c>
      <c r="F209" s="734"/>
      <c r="G209" s="734"/>
      <c r="H209" s="748">
        <v>0</v>
      </c>
      <c r="I209" s="734">
        <v>6</v>
      </c>
      <c r="J209" s="734">
        <v>22415.84195575917</v>
      </c>
      <c r="K209" s="748">
        <v>1</v>
      </c>
      <c r="L209" s="734">
        <v>6</v>
      </c>
      <c r="M209" s="735">
        <v>22415.84195575917</v>
      </c>
    </row>
    <row r="210" spans="1:13" ht="14.45" customHeight="1" x14ac:dyDescent="0.2">
      <c r="A210" s="729" t="s">
        <v>592</v>
      </c>
      <c r="B210" s="730" t="s">
        <v>1944</v>
      </c>
      <c r="C210" s="730" t="s">
        <v>1945</v>
      </c>
      <c r="D210" s="730" t="s">
        <v>1946</v>
      </c>
      <c r="E210" s="730" t="s">
        <v>1947</v>
      </c>
      <c r="F210" s="734"/>
      <c r="G210" s="734"/>
      <c r="H210" s="748">
        <v>0</v>
      </c>
      <c r="I210" s="734">
        <v>3</v>
      </c>
      <c r="J210" s="734">
        <v>2716.5600000000004</v>
      </c>
      <c r="K210" s="748">
        <v>1</v>
      </c>
      <c r="L210" s="734">
        <v>3</v>
      </c>
      <c r="M210" s="735">
        <v>2716.5600000000004</v>
      </c>
    </row>
    <row r="211" spans="1:13" ht="14.45" customHeight="1" x14ac:dyDescent="0.2">
      <c r="A211" s="729" t="s">
        <v>592</v>
      </c>
      <c r="B211" s="730" t="s">
        <v>1788</v>
      </c>
      <c r="C211" s="730" t="s">
        <v>1789</v>
      </c>
      <c r="D211" s="730" t="s">
        <v>621</v>
      </c>
      <c r="E211" s="730" t="s">
        <v>623</v>
      </c>
      <c r="F211" s="734"/>
      <c r="G211" s="734"/>
      <c r="H211" s="748">
        <v>0</v>
      </c>
      <c r="I211" s="734">
        <v>2</v>
      </c>
      <c r="J211" s="734">
        <v>107.87999999999998</v>
      </c>
      <c r="K211" s="748">
        <v>1</v>
      </c>
      <c r="L211" s="734">
        <v>2</v>
      </c>
      <c r="M211" s="735">
        <v>107.87999999999998</v>
      </c>
    </row>
    <row r="212" spans="1:13" ht="14.45" customHeight="1" x14ac:dyDescent="0.2">
      <c r="A212" s="729" t="s">
        <v>592</v>
      </c>
      <c r="B212" s="730" t="s">
        <v>1788</v>
      </c>
      <c r="C212" s="730" t="s">
        <v>1790</v>
      </c>
      <c r="D212" s="730" t="s">
        <v>621</v>
      </c>
      <c r="E212" s="730" t="s">
        <v>622</v>
      </c>
      <c r="F212" s="734"/>
      <c r="G212" s="734"/>
      <c r="H212" s="748">
        <v>0</v>
      </c>
      <c r="I212" s="734">
        <v>1</v>
      </c>
      <c r="J212" s="734">
        <v>48.13</v>
      </c>
      <c r="K212" s="748">
        <v>1</v>
      </c>
      <c r="L212" s="734">
        <v>1</v>
      </c>
      <c r="M212" s="735">
        <v>48.13</v>
      </c>
    </row>
    <row r="213" spans="1:13" ht="14.45" customHeight="1" x14ac:dyDescent="0.2">
      <c r="A213" s="729" t="s">
        <v>592</v>
      </c>
      <c r="B213" s="730" t="s">
        <v>1948</v>
      </c>
      <c r="C213" s="730" t="s">
        <v>1949</v>
      </c>
      <c r="D213" s="730" t="s">
        <v>1950</v>
      </c>
      <c r="E213" s="730" t="s">
        <v>1951</v>
      </c>
      <c r="F213" s="734"/>
      <c r="G213" s="734"/>
      <c r="H213" s="748">
        <v>0</v>
      </c>
      <c r="I213" s="734">
        <v>1</v>
      </c>
      <c r="J213" s="734">
        <v>627</v>
      </c>
      <c r="K213" s="748">
        <v>1</v>
      </c>
      <c r="L213" s="734">
        <v>1</v>
      </c>
      <c r="M213" s="735">
        <v>627</v>
      </c>
    </row>
    <row r="214" spans="1:13" ht="14.45" customHeight="1" x14ac:dyDescent="0.2">
      <c r="A214" s="729" t="s">
        <v>592</v>
      </c>
      <c r="B214" s="730" t="s">
        <v>1797</v>
      </c>
      <c r="C214" s="730" t="s">
        <v>1798</v>
      </c>
      <c r="D214" s="730" t="s">
        <v>938</v>
      </c>
      <c r="E214" s="730" t="s">
        <v>939</v>
      </c>
      <c r="F214" s="734"/>
      <c r="G214" s="734"/>
      <c r="H214" s="748">
        <v>0</v>
      </c>
      <c r="I214" s="734">
        <v>23</v>
      </c>
      <c r="J214" s="734">
        <v>759.25300000000004</v>
      </c>
      <c r="K214" s="748">
        <v>1</v>
      </c>
      <c r="L214" s="734">
        <v>23</v>
      </c>
      <c r="M214" s="735">
        <v>759.25300000000004</v>
      </c>
    </row>
    <row r="215" spans="1:13" ht="14.45" customHeight="1" x14ac:dyDescent="0.2">
      <c r="A215" s="729" t="s">
        <v>592</v>
      </c>
      <c r="B215" s="730" t="s">
        <v>1797</v>
      </c>
      <c r="C215" s="730" t="s">
        <v>1799</v>
      </c>
      <c r="D215" s="730" t="s">
        <v>938</v>
      </c>
      <c r="E215" s="730" t="s">
        <v>1800</v>
      </c>
      <c r="F215" s="734"/>
      <c r="G215" s="734"/>
      <c r="H215" s="748">
        <v>0</v>
      </c>
      <c r="I215" s="734">
        <v>98</v>
      </c>
      <c r="J215" s="734">
        <v>4145.76</v>
      </c>
      <c r="K215" s="748">
        <v>1</v>
      </c>
      <c r="L215" s="734">
        <v>98</v>
      </c>
      <c r="M215" s="735">
        <v>4145.76</v>
      </c>
    </row>
    <row r="216" spans="1:13" ht="14.45" customHeight="1" x14ac:dyDescent="0.2">
      <c r="A216" s="729" t="s">
        <v>592</v>
      </c>
      <c r="B216" s="730" t="s">
        <v>1797</v>
      </c>
      <c r="C216" s="730" t="s">
        <v>1801</v>
      </c>
      <c r="D216" s="730" t="s">
        <v>938</v>
      </c>
      <c r="E216" s="730" t="s">
        <v>1802</v>
      </c>
      <c r="F216" s="734"/>
      <c r="G216" s="734"/>
      <c r="H216" s="748">
        <v>0</v>
      </c>
      <c r="I216" s="734">
        <v>5</v>
      </c>
      <c r="J216" s="734">
        <v>206.35000000000002</v>
      </c>
      <c r="K216" s="748">
        <v>1</v>
      </c>
      <c r="L216" s="734">
        <v>5</v>
      </c>
      <c r="M216" s="735">
        <v>206.35000000000002</v>
      </c>
    </row>
    <row r="217" spans="1:13" ht="14.45" customHeight="1" x14ac:dyDescent="0.2">
      <c r="A217" s="729" t="s">
        <v>592</v>
      </c>
      <c r="B217" s="730" t="s">
        <v>1952</v>
      </c>
      <c r="C217" s="730" t="s">
        <v>1953</v>
      </c>
      <c r="D217" s="730" t="s">
        <v>1954</v>
      </c>
      <c r="E217" s="730" t="s">
        <v>1955</v>
      </c>
      <c r="F217" s="734"/>
      <c r="G217" s="734"/>
      <c r="H217" s="748">
        <v>0</v>
      </c>
      <c r="I217" s="734">
        <v>6</v>
      </c>
      <c r="J217" s="734">
        <v>1431.96</v>
      </c>
      <c r="K217" s="748">
        <v>1</v>
      </c>
      <c r="L217" s="734">
        <v>6</v>
      </c>
      <c r="M217" s="735">
        <v>1431.96</v>
      </c>
    </row>
    <row r="218" spans="1:13" ht="14.45" customHeight="1" x14ac:dyDescent="0.2">
      <c r="A218" s="729" t="s">
        <v>592</v>
      </c>
      <c r="B218" s="730" t="s">
        <v>1952</v>
      </c>
      <c r="C218" s="730" t="s">
        <v>1956</v>
      </c>
      <c r="D218" s="730" t="s">
        <v>1957</v>
      </c>
      <c r="E218" s="730" t="s">
        <v>1958</v>
      </c>
      <c r="F218" s="734"/>
      <c r="G218" s="734"/>
      <c r="H218" s="748">
        <v>0</v>
      </c>
      <c r="I218" s="734">
        <v>1</v>
      </c>
      <c r="J218" s="734">
        <v>125.86</v>
      </c>
      <c r="K218" s="748">
        <v>1</v>
      </c>
      <c r="L218" s="734">
        <v>1</v>
      </c>
      <c r="M218" s="735">
        <v>125.86</v>
      </c>
    </row>
    <row r="219" spans="1:13" ht="14.45" customHeight="1" x14ac:dyDescent="0.2">
      <c r="A219" s="729" t="s">
        <v>592</v>
      </c>
      <c r="B219" s="730" t="s">
        <v>1952</v>
      </c>
      <c r="C219" s="730" t="s">
        <v>1959</v>
      </c>
      <c r="D219" s="730" t="s">
        <v>1960</v>
      </c>
      <c r="E219" s="730" t="s">
        <v>1961</v>
      </c>
      <c r="F219" s="734"/>
      <c r="G219" s="734"/>
      <c r="H219" s="748">
        <v>0</v>
      </c>
      <c r="I219" s="734">
        <v>1</v>
      </c>
      <c r="J219" s="734">
        <v>58.470000000000006</v>
      </c>
      <c r="K219" s="748">
        <v>1</v>
      </c>
      <c r="L219" s="734">
        <v>1</v>
      </c>
      <c r="M219" s="735">
        <v>58.470000000000006</v>
      </c>
    </row>
    <row r="220" spans="1:13" ht="14.45" customHeight="1" x14ac:dyDescent="0.2">
      <c r="A220" s="729" t="s">
        <v>592</v>
      </c>
      <c r="B220" s="730" t="s">
        <v>1807</v>
      </c>
      <c r="C220" s="730" t="s">
        <v>1962</v>
      </c>
      <c r="D220" s="730" t="s">
        <v>1809</v>
      </c>
      <c r="E220" s="730" t="s">
        <v>1963</v>
      </c>
      <c r="F220" s="734"/>
      <c r="G220" s="734"/>
      <c r="H220" s="748">
        <v>0</v>
      </c>
      <c r="I220" s="734">
        <v>1</v>
      </c>
      <c r="J220" s="734">
        <v>254.95000000000005</v>
      </c>
      <c r="K220" s="748">
        <v>1</v>
      </c>
      <c r="L220" s="734">
        <v>1</v>
      </c>
      <c r="M220" s="735">
        <v>254.95000000000005</v>
      </c>
    </row>
    <row r="221" spans="1:13" ht="14.45" customHeight="1" x14ac:dyDescent="0.2">
      <c r="A221" s="729" t="s">
        <v>592</v>
      </c>
      <c r="B221" s="730" t="s">
        <v>1813</v>
      </c>
      <c r="C221" s="730" t="s">
        <v>1814</v>
      </c>
      <c r="D221" s="730" t="s">
        <v>1815</v>
      </c>
      <c r="E221" s="730" t="s">
        <v>1816</v>
      </c>
      <c r="F221" s="734"/>
      <c r="G221" s="734"/>
      <c r="H221" s="748">
        <v>0</v>
      </c>
      <c r="I221" s="734">
        <v>4</v>
      </c>
      <c r="J221" s="734">
        <v>78.359999999999985</v>
      </c>
      <c r="K221" s="748">
        <v>1</v>
      </c>
      <c r="L221" s="734">
        <v>4</v>
      </c>
      <c r="M221" s="735">
        <v>78.359999999999985</v>
      </c>
    </row>
    <row r="222" spans="1:13" ht="14.45" customHeight="1" x14ac:dyDescent="0.2">
      <c r="A222" s="729" t="s">
        <v>592</v>
      </c>
      <c r="B222" s="730" t="s">
        <v>1813</v>
      </c>
      <c r="C222" s="730" t="s">
        <v>1817</v>
      </c>
      <c r="D222" s="730" t="s">
        <v>1815</v>
      </c>
      <c r="E222" s="730" t="s">
        <v>1818</v>
      </c>
      <c r="F222" s="734"/>
      <c r="G222" s="734"/>
      <c r="H222" s="748">
        <v>0</v>
      </c>
      <c r="I222" s="734">
        <v>17</v>
      </c>
      <c r="J222" s="734">
        <v>155.18</v>
      </c>
      <c r="K222" s="748">
        <v>1</v>
      </c>
      <c r="L222" s="734">
        <v>17</v>
      </c>
      <c r="M222" s="735">
        <v>155.18</v>
      </c>
    </row>
    <row r="223" spans="1:13" ht="14.45" customHeight="1" x14ac:dyDescent="0.2">
      <c r="A223" s="729" t="s">
        <v>592</v>
      </c>
      <c r="B223" s="730" t="s">
        <v>1964</v>
      </c>
      <c r="C223" s="730" t="s">
        <v>1965</v>
      </c>
      <c r="D223" s="730" t="s">
        <v>1966</v>
      </c>
      <c r="E223" s="730" t="s">
        <v>1967</v>
      </c>
      <c r="F223" s="734"/>
      <c r="G223" s="734"/>
      <c r="H223" s="748">
        <v>0</v>
      </c>
      <c r="I223" s="734">
        <v>3</v>
      </c>
      <c r="J223" s="734">
        <v>840.69000000000028</v>
      </c>
      <c r="K223" s="748">
        <v>1</v>
      </c>
      <c r="L223" s="734">
        <v>3</v>
      </c>
      <c r="M223" s="735">
        <v>840.69000000000028</v>
      </c>
    </row>
    <row r="224" spans="1:13" ht="14.45" customHeight="1" x14ac:dyDescent="0.2">
      <c r="A224" s="729" t="s">
        <v>592</v>
      </c>
      <c r="B224" s="730" t="s">
        <v>1819</v>
      </c>
      <c r="C224" s="730" t="s">
        <v>1822</v>
      </c>
      <c r="D224" s="730" t="s">
        <v>1054</v>
      </c>
      <c r="E224" s="730" t="s">
        <v>1359</v>
      </c>
      <c r="F224" s="734"/>
      <c r="G224" s="734"/>
      <c r="H224" s="748">
        <v>0</v>
      </c>
      <c r="I224" s="734">
        <v>2</v>
      </c>
      <c r="J224" s="734">
        <v>91.5</v>
      </c>
      <c r="K224" s="748">
        <v>1</v>
      </c>
      <c r="L224" s="734">
        <v>2</v>
      </c>
      <c r="M224" s="735">
        <v>91.5</v>
      </c>
    </row>
    <row r="225" spans="1:13" ht="14.45" customHeight="1" x14ac:dyDescent="0.2">
      <c r="A225" s="729" t="s">
        <v>592</v>
      </c>
      <c r="B225" s="730" t="s">
        <v>1968</v>
      </c>
      <c r="C225" s="730" t="s">
        <v>1969</v>
      </c>
      <c r="D225" s="730" t="s">
        <v>1970</v>
      </c>
      <c r="E225" s="730" t="s">
        <v>1971</v>
      </c>
      <c r="F225" s="734"/>
      <c r="G225" s="734"/>
      <c r="H225" s="748">
        <v>0</v>
      </c>
      <c r="I225" s="734">
        <v>3</v>
      </c>
      <c r="J225" s="734">
        <v>2851.29</v>
      </c>
      <c r="K225" s="748">
        <v>1</v>
      </c>
      <c r="L225" s="734">
        <v>3</v>
      </c>
      <c r="M225" s="735">
        <v>2851.29</v>
      </c>
    </row>
    <row r="226" spans="1:13" ht="14.45" customHeight="1" x14ac:dyDescent="0.2">
      <c r="A226" s="729" t="s">
        <v>592</v>
      </c>
      <c r="B226" s="730" t="s">
        <v>1968</v>
      </c>
      <c r="C226" s="730" t="s">
        <v>1972</v>
      </c>
      <c r="D226" s="730" t="s">
        <v>1970</v>
      </c>
      <c r="E226" s="730" t="s">
        <v>1973</v>
      </c>
      <c r="F226" s="734"/>
      <c r="G226" s="734"/>
      <c r="H226" s="748">
        <v>0</v>
      </c>
      <c r="I226" s="734">
        <v>3</v>
      </c>
      <c r="J226" s="734">
        <v>12714.03</v>
      </c>
      <c r="K226" s="748">
        <v>1</v>
      </c>
      <c r="L226" s="734">
        <v>3</v>
      </c>
      <c r="M226" s="735">
        <v>12714.03</v>
      </c>
    </row>
    <row r="227" spans="1:13" ht="14.45" customHeight="1" x14ac:dyDescent="0.2">
      <c r="A227" s="729" t="s">
        <v>592</v>
      </c>
      <c r="B227" s="730" t="s">
        <v>1823</v>
      </c>
      <c r="C227" s="730" t="s">
        <v>1824</v>
      </c>
      <c r="D227" s="730" t="s">
        <v>1825</v>
      </c>
      <c r="E227" s="730" t="s">
        <v>1826</v>
      </c>
      <c r="F227" s="734"/>
      <c r="G227" s="734"/>
      <c r="H227" s="748">
        <v>0</v>
      </c>
      <c r="I227" s="734">
        <v>1</v>
      </c>
      <c r="J227" s="734">
        <v>91.429999999999993</v>
      </c>
      <c r="K227" s="748">
        <v>1</v>
      </c>
      <c r="L227" s="734">
        <v>1</v>
      </c>
      <c r="M227" s="735">
        <v>91.429999999999993</v>
      </c>
    </row>
    <row r="228" spans="1:13" ht="14.45" customHeight="1" x14ac:dyDescent="0.2">
      <c r="A228" s="729" t="s">
        <v>592</v>
      </c>
      <c r="B228" s="730" t="s">
        <v>1974</v>
      </c>
      <c r="C228" s="730" t="s">
        <v>1975</v>
      </c>
      <c r="D228" s="730" t="s">
        <v>1976</v>
      </c>
      <c r="E228" s="730" t="s">
        <v>1977</v>
      </c>
      <c r="F228" s="734"/>
      <c r="G228" s="734"/>
      <c r="H228" s="748">
        <v>0</v>
      </c>
      <c r="I228" s="734">
        <v>1</v>
      </c>
      <c r="J228" s="734">
        <v>325.20000000000005</v>
      </c>
      <c r="K228" s="748">
        <v>1</v>
      </c>
      <c r="L228" s="734">
        <v>1</v>
      </c>
      <c r="M228" s="735">
        <v>325.20000000000005</v>
      </c>
    </row>
    <row r="229" spans="1:13" ht="14.45" customHeight="1" x14ac:dyDescent="0.2">
      <c r="A229" s="729" t="s">
        <v>592</v>
      </c>
      <c r="B229" s="730" t="s">
        <v>1978</v>
      </c>
      <c r="C229" s="730" t="s">
        <v>1979</v>
      </c>
      <c r="D229" s="730" t="s">
        <v>1980</v>
      </c>
      <c r="E229" s="730" t="s">
        <v>1239</v>
      </c>
      <c r="F229" s="734"/>
      <c r="G229" s="734"/>
      <c r="H229" s="748">
        <v>0</v>
      </c>
      <c r="I229" s="734">
        <v>1</v>
      </c>
      <c r="J229" s="734">
        <v>199.94</v>
      </c>
      <c r="K229" s="748">
        <v>1</v>
      </c>
      <c r="L229" s="734">
        <v>1</v>
      </c>
      <c r="M229" s="735">
        <v>199.94</v>
      </c>
    </row>
    <row r="230" spans="1:13" ht="14.45" customHeight="1" x14ac:dyDescent="0.2">
      <c r="A230" s="729" t="s">
        <v>592</v>
      </c>
      <c r="B230" s="730" t="s">
        <v>1978</v>
      </c>
      <c r="C230" s="730" t="s">
        <v>1981</v>
      </c>
      <c r="D230" s="730" t="s">
        <v>1200</v>
      </c>
      <c r="E230" s="730" t="s">
        <v>1982</v>
      </c>
      <c r="F230" s="734"/>
      <c r="G230" s="734"/>
      <c r="H230" s="748">
        <v>0</v>
      </c>
      <c r="I230" s="734">
        <v>1</v>
      </c>
      <c r="J230" s="734">
        <v>79.220000000000013</v>
      </c>
      <c r="K230" s="748">
        <v>1</v>
      </c>
      <c r="L230" s="734">
        <v>1</v>
      </c>
      <c r="M230" s="735">
        <v>79.220000000000013</v>
      </c>
    </row>
    <row r="231" spans="1:13" ht="14.45" customHeight="1" x14ac:dyDescent="0.2">
      <c r="A231" s="729" t="s">
        <v>592</v>
      </c>
      <c r="B231" s="730" t="s">
        <v>1983</v>
      </c>
      <c r="C231" s="730" t="s">
        <v>1984</v>
      </c>
      <c r="D231" s="730" t="s">
        <v>1985</v>
      </c>
      <c r="E231" s="730" t="s">
        <v>1986</v>
      </c>
      <c r="F231" s="734"/>
      <c r="G231" s="734"/>
      <c r="H231" s="748">
        <v>0</v>
      </c>
      <c r="I231" s="734">
        <v>1</v>
      </c>
      <c r="J231" s="734">
        <v>95.13</v>
      </c>
      <c r="K231" s="748">
        <v>1</v>
      </c>
      <c r="L231" s="734">
        <v>1</v>
      </c>
      <c r="M231" s="735">
        <v>95.13</v>
      </c>
    </row>
    <row r="232" spans="1:13" ht="14.45" customHeight="1" x14ac:dyDescent="0.2">
      <c r="A232" s="729" t="s">
        <v>592</v>
      </c>
      <c r="B232" s="730" t="s">
        <v>1987</v>
      </c>
      <c r="C232" s="730" t="s">
        <v>1988</v>
      </c>
      <c r="D232" s="730" t="s">
        <v>1989</v>
      </c>
      <c r="E232" s="730" t="s">
        <v>1990</v>
      </c>
      <c r="F232" s="734"/>
      <c r="G232" s="734"/>
      <c r="H232" s="748">
        <v>0</v>
      </c>
      <c r="I232" s="734">
        <v>2</v>
      </c>
      <c r="J232" s="734">
        <v>1010.24</v>
      </c>
      <c r="K232" s="748">
        <v>1</v>
      </c>
      <c r="L232" s="734">
        <v>2</v>
      </c>
      <c r="M232" s="735">
        <v>1010.24</v>
      </c>
    </row>
    <row r="233" spans="1:13" ht="14.45" customHeight="1" x14ac:dyDescent="0.2">
      <c r="A233" s="729" t="s">
        <v>592</v>
      </c>
      <c r="B233" s="730" t="s">
        <v>1991</v>
      </c>
      <c r="C233" s="730" t="s">
        <v>1992</v>
      </c>
      <c r="D233" s="730" t="s">
        <v>1240</v>
      </c>
      <c r="E233" s="730" t="s">
        <v>1993</v>
      </c>
      <c r="F233" s="734"/>
      <c r="G233" s="734"/>
      <c r="H233" s="748">
        <v>0</v>
      </c>
      <c r="I233" s="734">
        <v>1</v>
      </c>
      <c r="J233" s="734">
        <v>51.769999999999996</v>
      </c>
      <c r="K233" s="748">
        <v>1</v>
      </c>
      <c r="L233" s="734">
        <v>1</v>
      </c>
      <c r="M233" s="735">
        <v>51.769999999999996</v>
      </c>
    </row>
    <row r="234" spans="1:13" ht="14.45" customHeight="1" x14ac:dyDescent="0.2">
      <c r="A234" s="729" t="s">
        <v>592</v>
      </c>
      <c r="B234" s="730" t="s">
        <v>1994</v>
      </c>
      <c r="C234" s="730" t="s">
        <v>1995</v>
      </c>
      <c r="D234" s="730" t="s">
        <v>1409</v>
      </c>
      <c r="E234" s="730" t="s">
        <v>1245</v>
      </c>
      <c r="F234" s="734"/>
      <c r="G234" s="734"/>
      <c r="H234" s="748">
        <v>0</v>
      </c>
      <c r="I234" s="734">
        <v>2</v>
      </c>
      <c r="J234" s="734">
        <v>262.30000000000007</v>
      </c>
      <c r="K234" s="748">
        <v>1</v>
      </c>
      <c r="L234" s="734">
        <v>2</v>
      </c>
      <c r="M234" s="735">
        <v>262.30000000000007</v>
      </c>
    </row>
    <row r="235" spans="1:13" ht="14.45" customHeight="1" x14ac:dyDescent="0.2">
      <c r="A235" s="729" t="s">
        <v>592</v>
      </c>
      <c r="B235" s="730" t="s">
        <v>1994</v>
      </c>
      <c r="C235" s="730" t="s">
        <v>1996</v>
      </c>
      <c r="D235" s="730" t="s">
        <v>1410</v>
      </c>
      <c r="E235" s="730" t="s">
        <v>1245</v>
      </c>
      <c r="F235" s="734"/>
      <c r="G235" s="734"/>
      <c r="H235" s="748">
        <v>0</v>
      </c>
      <c r="I235" s="734">
        <v>4</v>
      </c>
      <c r="J235" s="734">
        <v>524.60000000000014</v>
      </c>
      <c r="K235" s="748">
        <v>1</v>
      </c>
      <c r="L235" s="734">
        <v>4</v>
      </c>
      <c r="M235" s="735">
        <v>524.60000000000014</v>
      </c>
    </row>
    <row r="236" spans="1:13" ht="14.45" customHeight="1" x14ac:dyDescent="0.2">
      <c r="A236" s="729" t="s">
        <v>592</v>
      </c>
      <c r="B236" s="730" t="s">
        <v>1994</v>
      </c>
      <c r="C236" s="730" t="s">
        <v>1997</v>
      </c>
      <c r="D236" s="730" t="s">
        <v>1411</v>
      </c>
      <c r="E236" s="730" t="s">
        <v>1245</v>
      </c>
      <c r="F236" s="734"/>
      <c r="G236" s="734"/>
      <c r="H236" s="748">
        <v>0</v>
      </c>
      <c r="I236" s="734">
        <v>2</v>
      </c>
      <c r="J236" s="734">
        <v>262.3</v>
      </c>
      <c r="K236" s="748">
        <v>1</v>
      </c>
      <c r="L236" s="734">
        <v>2</v>
      </c>
      <c r="M236" s="735">
        <v>262.3</v>
      </c>
    </row>
    <row r="237" spans="1:13" ht="14.45" customHeight="1" x14ac:dyDescent="0.2">
      <c r="A237" s="729" t="s">
        <v>592</v>
      </c>
      <c r="B237" s="730" t="s">
        <v>1994</v>
      </c>
      <c r="C237" s="730" t="s">
        <v>1998</v>
      </c>
      <c r="D237" s="730" t="s">
        <v>1424</v>
      </c>
      <c r="E237" s="730" t="s">
        <v>1999</v>
      </c>
      <c r="F237" s="734"/>
      <c r="G237" s="734"/>
      <c r="H237" s="748">
        <v>0</v>
      </c>
      <c r="I237" s="734">
        <v>1</v>
      </c>
      <c r="J237" s="734">
        <v>166.88000000000002</v>
      </c>
      <c r="K237" s="748">
        <v>1</v>
      </c>
      <c r="L237" s="734">
        <v>1</v>
      </c>
      <c r="M237" s="735">
        <v>166.88000000000002</v>
      </c>
    </row>
    <row r="238" spans="1:13" ht="14.45" customHeight="1" x14ac:dyDescent="0.2">
      <c r="A238" s="729" t="s">
        <v>592</v>
      </c>
      <c r="B238" s="730" t="s">
        <v>1994</v>
      </c>
      <c r="C238" s="730" t="s">
        <v>2000</v>
      </c>
      <c r="D238" s="730" t="s">
        <v>1436</v>
      </c>
      <c r="E238" s="730" t="s">
        <v>2001</v>
      </c>
      <c r="F238" s="734"/>
      <c r="G238" s="734"/>
      <c r="H238" s="748">
        <v>0</v>
      </c>
      <c r="I238" s="734">
        <v>1</v>
      </c>
      <c r="J238" s="734">
        <v>198.89000000000004</v>
      </c>
      <c r="K238" s="748">
        <v>1</v>
      </c>
      <c r="L238" s="734">
        <v>1</v>
      </c>
      <c r="M238" s="735">
        <v>198.89000000000004</v>
      </c>
    </row>
    <row r="239" spans="1:13" ht="14.45" customHeight="1" x14ac:dyDescent="0.2">
      <c r="A239" s="729" t="s">
        <v>592</v>
      </c>
      <c r="B239" s="730" t="s">
        <v>1994</v>
      </c>
      <c r="C239" s="730" t="s">
        <v>2002</v>
      </c>
      <c r="D239" s="730" t="s">
        <v>1428</v>
      </c>
      <c r="E239" s="730" t="s">
        <v>1423</v>
      </c>
      <c r="F239" s="734"/>
      <c r="G239" s="734"/>
      <c r="H239" s="748">
        <v>0</v>
      </c>
      <c r="I239" s="734">
        <v>3</v>
      </c>
      <c r="J239" s="734">
        <v>335.43</v>
      </c>
      <c r="K239" s="748">
        <v>1</v>
      </c>
      <c r="L239" s="734">
        <v>3</v>
      </c>
      <c r="M239" s="735">
        <v>335.43</v>
      </c>
    </row>
    <row r="240" spans="1:13" ht="14.45" customHeight="1" x14ac:dyDescent="0.2">
      <c r="A240" s="729" t="s">
        <v>592</v>
      </c>
      <c r="B240" s="730" t="s">
        <v>1994</v>
      </c>
      <c r="C240" s="730" t="s">
        <v>2003</v>
      </c>
      <c r="D240" s="730" t="s">
        <v>1427</v>
      </c>
      <c r="E240" s="730" t="s">
        <v>1423</v>
      </c>
      <c r="F240" s="734"/>
      <c r="G240" s="734"/>
      <c r="H240" s="748">
        <v>0</v>
      </c>
      <c r="I240" s="734">
        <v>9</v>
      </c>
      <c r="J240" s="734">
        <v>1006.29</v>
      </c>
      <c r="K240" s="748">
        <v>1</v>
      </c>
      <c r="L240" s="734">
        <v>9</v>
      </c>
      <c r="M240" s="735">
        <v>1006.29</v>
      </c>
    </row>
    <row r="241" spans="1:13" ht="14.45" customHeight="1" x14ac:dyDescent="0.2">
      <c r="A241" s="729" t="s">
        <v>592</v>
      </c>
      <c r="B241" s="730" t="s">
        <v>1994</v>
      </c>
      <c r="C241" s="730" t="s">
        <v>2004</v>
      </c>
      <c r="D241" s="730" t="s">
        <v>2005</v>
      </c>
      <c r="E241" s="730" t="s">
        <v>1423</v>
      </c>
      <c r="F241" s="734"/>
      <c r="G241" s="734"/>
      <c r="H241" s="748">
        <v>0</v>
      </c>
      <c r="I241" s="734">
        <v>4</v>
      </c>
      <c r="J241" s="734">
        <v>447.24</v>
      </c>
      <c r="K241" s="748">
        <v>1</v>
      </c>
      <c r="L241" s="734">
        <v>4</v>
      </c>
      <c r="M241" s="735">
        <v>447.24</v>
      </c>
    </row>
    <row r="242" spans="1:13" ht="14.45" customHeight="1" x14ac:dyDescent="0.2">
      <c r="A242" s="729" t="s">
        <v>592</v>
      </c>
      <c r="B242" s="730" t="s">
        <v>1994</v>
      </c>
      <c r="C242" s="730" t="s">
        <v>2006</v>
      </c>
      <c r="D242" s="730" t="s">
        <v>1433</v>
      </c>
      <c r="E242" s="730" t="s">
        <v>1416</v>
      </c>
      <c r="F242" s="734"/>
      <c r="G242" s="734"/>
      <c r="H242" s="748">
        <v>0</v>
      </c>
      <c r="I242" s="734">
        <v>4</v>
      </c>
      <c r="J242" s="734">
        <v>386.2</v>
      </c>
      <c r="K242" s="748">
        <v>1</v>
      </c>
      <c r="L242" s="734">
        <v>4</v>
      </c>
      <c r="M242" s="735">
        <v>386.2</v>
      </c>
    </row>
    <row r="243" spans="1:13" ht="14.45" customHeight="1" x14ac:dyDescent="0.2">
      <c r="A243" s="729" t="s">
        <v>592</v>
      </c>
      <c r="B243" s="730" t="s">
        <v>1994</v>
      </c>
      <c r="C243" s="730" t="s">
        <v>2007</v>
      </c>
      <c r="D243" s="730" t="s">
        <v>1429</v>
      </c>
      <c r="E243" s="730" t="s">
        <v>1416</v>
      </c>
      <c r="F243" s="734"/>
      <c r="G243" s="734"/>
      <c r="H243" s="748">
        <v>0</v>
      </c>
      <c r="I243" s="734">
        <v>4</v>
      </c>
      <c r="J243" s="734">
        <v>386.19999999999993</v>
      </c>
      <c r="K243" s="748">
        <v>1</v>
      </c>
      <c r="L243" s="734">
        <v>4</v>
      </c>
      <c r="M243" s="735">
        <v>386.19999999999993</v>
      </c>
    </row>
    <row r="244" spans="1:13" ht="14.45" customHeight="1" x14ac:dyDescent="0.2">
      <c r="A244" s="729" t="s">
        <v>592</v>
      </c>
      <c r="B244" s="730" t="s">
        <v>1994</v>
      </c>
      <c r="C244" s="730" t="s">
        <v>2008</v>
      </c>
      <c r="D244" s="730" t="s">
        <v>2009</v>
      </c>
      <c r="E244" s="730" t="s">
        <v>1416</v>
      </c>
      <c r="F244" s="734"/>
      <c r="G244" s="734"/>
      <c r="H244" s="748">
        <v>0</v>
      </c>
      <c r="I244" s="734">
        <v>4</v>
      </c>
      <c r="J244" s="734">
        <v>386.19999999999993</v>
      </c>
      <c r="K244" s="748">
        <v>1</v>
      </c>
      <c r="L244" s="734">
        <v>4</v>
      </c>
      <c r="M244" s="735">
        <v>386.19999999999993</v>
      </c>
    </row>
    <row r="245" spans="1:13" ht="14.45" customHeight="1" x14ac:dyDescent="0.2">
      <c r="A245" s="729" t="s">
        <v>592</v>
      </c>
      <c r="B245" s="730" t="s">
        <v>1994</v>
      </c>
      <c r="C245" s="730" t="s">
        <v>2010</v>
      </c>
      <c r="D245" s="730" t="s">
        <v>1412</v>
      </c>
      <c r="E245" s="730" t="s">
        <v>1245</v>
      </c>
      <c r="F245" s="734"/>
      <c r="G245" s="734"/>
      <c r="H245" s="748">
        <v>0</v>
      </c>
      <c r="I245" s="734">
        <v>6</v>
      </c>
      <c r="J245" s="734">
        <v>996.49999999999989</v>
      </c>
      <c r="K245" s="748">
        <v>1</v>
      </c>
      <c r="L245" s="734">
        <v>6</v>
      </c>
      <c r="M245" s="735">
        <v>996.49999999999989</v>
      </c>
    </row>
    <row r="246" spans="1:13" ht="14.45" customHeight="1" x14ac:dyDescent="0.2">
      <c r="A246" s="729" t="s">
        <v>592</v>
      </c>
      <c r="B246" s="730" t="s">
        <v>1994</v>
      </c>
      <c r="C246" s="730" t="s">
        <v>2011</v>
      </c>
      <c r="D246" s="730" t="s">
        <v>1434</v>
      </c>
      <c r="E246" s="730" t="s">
        <v>1245</v>
      </c>
      <c r="F246" s="734"/>
      <c r="G246" s="734"/>
      <c r="H246" s="748">
        <v>0</v>
      </c>
      <c r="I246" s="734">
        <v>9</v>
      </c>
      <c r="J246" s="734">
        <v>1195.1100000000001</v>
      </c>
      <c r="K246" s="748">
        <v>1</v>
      </c>
      <c r="L246" s="734">
        <v>9</v>
      </c>
      <c r="M246" s="735">
        <v>1195.1100000000001</v>
      </c>
    </row>
    <row r="247" spans="1:13" ht="14.45" customHeight="1" x14ac:dyDescent="0.2">
      <c r="A247" s="729" t="s">
        <v>592</v>
      </c>
      <c r="B247" s="730" t="s">
        <v>1994</v>
      </c>
      <c r="C247" s="730" t="s">
        <v>2012</v>
      </c>
      <c r="D247" s="730" t="s">
        <v>1435</v>
      </c>
      <c r="E247" s="730" t="s">
        <v>1245</v>
      </c>
      <c r="F247" s="734"/>
      <c r="G247" s="734"/>
      <c r="H247" s="748">
        <v>0</v>
      </c>
      <c r="I247" s="734">
        <v>3</v>
      </c>
      <c r="J247" s="734">
        <v>398.37000000000006</v>
      </c>
      <c r="K247" s="748">
        <v>1</v>
      </c>
      <c r="L247" s="734">
        <v>3</v>
      </c>
      <c r="M247" s="735">
        <v>398.37000000000006</v>
      </c>
    </row>
    <row r="248" spans="1:13" ht="14.45" customHeight="1" x14ac:dyDescent="0.2">
      <c r="A248" s="729" t="s">
        <v>592</v>
      </c>
      <c r="B248" s="730" t="s">
        <v>1994</v>
      </c>
      <c r="C248" s="730" t="s">
        <v>2013</v>
      </c>
      <c r="D248" s="730" t="s">
        <v>2014</v>
      </c>
      <c r="E248" s="730" t="s">
        <v>1423</v>
      </c>
      <c r="F248" s="734"/>
      <c r="G248" s="734"/>
      <c r="H248" s="748">
        <v>0</v>
      </c>
      <c r="I248" s="734">
        <v>4</v>
      </c>
      <c r="J248" s="734">
        <v>447.24</v>
      </c>
      <c r="K248" s="748">
        <v>1</v>
      </c>
      <c r="L248" s="734">
        <v>4</v>
      </c>
      <c r="M248" s="735">
        <v>447.24</v>
      </c>
    </row>
    <row r="249" spans="1:13" ht="14.45" customHeight="1" x14ac:dyDescent="0.2">
      <c r="A249" s="729" t="s">
        <v>595</v>
      </c>
      <c r="B249" s="730" t="s">
        <v>2015</v>
      </c>
      <c r="C249" s="730" t="s">
        <v>2016</v>
      </c>
      <c r="D249" s="730" t="s">
        <v>2017</v>
      </c>
      <c r="E249" s="730" t="s">
        <v>2018</v>
      </c>
      <c r="F249" s="734"/>
      <c r="G249" s="734"/>
      <c r="H249" s="748">
        <v>0</v>
      </c>
      <c r="I249" s="734">
        <v>10</v>
      </c>
      <c r="J249" s="734">
        <v>1100.0001005480049</v>
      </c>
      <c r="K249" s="748">
        <v>1</v>
      </c>
      <c r="L249" s="734">
        <v>10</v>
      </c>
      <c r="M249" s="735">
        <v>1100.0001005480049</v>
      </c>
    </row>
    <row r="250" spans="1:13" ht="14.45" customHeight="1" thickBot="1" x14ac:dyDescent="0.25">
      <c r="A250" s="736" t="s">
        <v>595</v>
      </c>
      <c r="B250" s="737" t="s">
        <v>2019</v>
      </c>
      <c r="C250" s="737" t="s">
        <v>2020</v>
      </c>
      <c r="D250" s="737" t="s">
        <v>2021</v>
      </c>
      <c r="E250" s="737" t="s">
        <v>2022</v>
      </c>
      <c r="F250" s="741"/>
      <c r="G250" s="741"/>
      <c r="H250" s="749">
        <v>0</v>
      </c>
      <c r="I250" s="741">
        <v>26</v>
      </c>
      <c r="J250" s="741">
        <v>122810.51241029242</v>
      </c>
      <c r="K250" s="749">
        <v>1</v>
      </c>
      <c r="L250" s="741">
        <v>26</v>
      </c>
      <c r="M250" s="742">
        <v>122810.51241029242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C1D322E8-22B5-4F9B-866A-E8C8F9486EA9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1681</v>
      </c>
      <c r="C3" s="396">
        <f>SUM(C6:C1048576)</f>
        <v>746</v>
      </c>
      <c r="D3" s="396">
        <f>SUM(D6:D1048576)</f>
        <v>489</v>
      </c>
      <c r="E3" s="397">
        <f>SUM(E6:E1048576)</f>
        <v>0</v>
      </c>
      <c r="F3" s="394">
        <f>IF(SUM($B3:$E3)=0,"",B3/SUM($B3:$E3))</f>
        <v>0.5764746227709191</v>
      </c>
      <c r="G3" s="392">
        <f t="shared" ref="G3:I3" si="0">IF(SUM($B3:$E3)=0,"",C3/SUM($B3:$E3))</f>
        <v>0.25582990397805211</v>
      </c>
      <c r="H3" s="392">
        <f t="shared" si="0"/>
        <v>0.16769547325102882</v>
      </c>
      <c r="I3" s="393">
        <f t="shared" si="0"/>
        <v>0</v>
      </c>
      <c r="J3" s="396">
        <f>SUM(J6:J1048576)</f>
        <v>316</v>
      </c>
      <c r="K3" s="396">
        <f>SUM(K6:K1048576)</f>
        <v>329</v>
      </c>
      <c r="L3" s="396">
        <f>SUM(L6:L1048576)</f>
        <v>489</v>
      </c>
      <c r="M3" s="397">
        <f>SUM(M6:M1048576)</f>
        <v>0</v>
      </c>
      <c r="N3" s="394">
        <f>IF(SUM($J3:$M3)=0,"",J3/SUM($J3:$M3))</f>
        <v>0.27865961199294531</v>
      </c>
      <c r="O3" s="392">
        <f t="shared" ref="O3:Q3" si="1">IF(SUM($J3:$M3)=0,"",K3/SUM($J3:$M3))</f>
        <v>0.29012345679012347</v>
      </c>
      <c r="P3" s="392">
        <f t="shared" si="1"/>
        <v>0.43121693121693122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2024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1487</v>
      </c>
      <c r="B7" s="780">
        <v>768</v>
      </c>
      <c r="C7" s="734">
        <v>350</v>
      </c>
      <c r="D7" s="734">
        <v>237</v>
      </c>
      <c r="E7" s="735"/>
      <c r="F7" s="777">
        <v>0.56678966789667895</v>
      </c>
      <c r="G7" s="748">
        <v>0.25830258302583026</v>
      </c>
      <c r="H7" s="748">
        <v>0.17490774907749077</v>
      </c>
      <c r="I7" s="783">
        <v>0</v>
      </c>
      <c r="J7" s="780">
        <v>111</v>
      </c>
      <c r="K7" s="734">
        <v>170</v>
      </c>
      <c r="L7" s="734">
        <v>237</v>
      </c>
      <c r="M7" s="735"/>
      <c r="N7" s="777">
        <v>0.21428571428571427</v>
      </c>
      <c r="O7" s="748">
        <v>0.3281853281853282</v>
      </c>
      <c r="P7" s="748">
        <v>0.4575289575289575</v>
      </c>
      <c r="Q7" s="771">
        <v>0</v>
      </c>
    </row>
    <row r="8" spans="1:17" ht="14.45" customHeight="1" x14ac:dyDescent="0.2">
      <c r="A8" s="774" t="s">
        <v>1486</v>
      </c>
      <c r="B8" s="780">
        <v>140</v>
      </c>
      <c r="C8" s="734">
        <v>1</v>
      </c>
      <c r="D8" s="734">
        <v>4</v>
      </c>
      <c r="E8" s="735"/>
      <c r="F8" s="777">
        <v>0.96551724137931039</v>
      </c>
      <c r="G8" s="748">
        <v>6.8965517241379309E-3</v>
      </c>
      <c r="H8" s="748">
        <v>2.7586206896551724E-2</v>
      </c>
      <c r="I8" s="783">
        <v>0</v>
      </c>
      <c r="J8" s="780">
        <v>38</v>
      </c>
      <c r="K8" s="734">
        <v>1</v>
      </c>
      <c r="L8" s="734">
        <v>4</v>
      </c>
      <c r="M8" s="735"/>
      <c r="N8" s="777">
        <v>0.88372093023255816</v>
      </c>
      <c r="O8" s="748">
        <v>2.3255813953488372E-2</v>
      </c>
      <c r="P8" s="748">
        <v>9.3023255813953487E-2</v>
      </c>
      <c r="Q8" s="771">
        <v>0</v>
      </c>
    </row>
    <row r="9" spans="1:17" ht="14.45" customHeight="1" x14ac:dyDescent="0.2">
      <c r="A9" s="774" t="s">
        <v>1489</v>
      </c>
      <c r="B9" s="780">
        <v>708</v>
      </c>
      <c r="C9" s="734">
        <v>393</v>
      </c>
      <c r="D9" s="734">
        <v>248</v>
      </c>
      <c r="E9" s="735"/>
      <c r="F9" s="777">
        <v>0.5248332097850259</v>
      </c>
      <c r="G9" s="748">
        <v>0.29132690882134915</v>
      </c>
      <c r="H9" s="748">
        <v>0.18383988139362492</v>
      </c>
      <c r="I9" s="783">
        <v>0</v>
      </c>
      <c r="J9" s="780">
        <v>121</v>
      </c>
      <c r="K9" s="734">
        <v>157</v>
      </c>
      <c r="L9" s="734">
        <v>248</v>
      </c>
      <c r="M9" s="735"/>
      <c r="N9" s="777">
        <v>0.23003802281368821</v>
      </c>
      <c r="O9" s="748">
        <v>0.29847908745247148</v>
      </c>
      <c r="P9" s="748">
        <v>0.47148288973384028</v>
      </c>
      <c r="Q9" s="771">
        <v>0</v>
      </c>
    </row>
    <row r="10" spans="1:17" ht="14.45" customHeight="1" thickBot="1" x14ac:dyDescent="0.25">
      <c r="A10" s="775" t="s">
        <v>1488</v>
      </c>
      <c r="B10" s="781">
        <v>65</v>
      </c>
      <c r="C10" s="741">
        <v>2</v>
      </c>
      <c r="D10" s="741"/>
      <c r="E10" s="742"/>
      <c r="F10" s="778">
        <v>0.97014925373134331</v>
      </c>
      <c r="G10" s="749">
        <v>2.9850746268656716E-2</v>
      </c>
      <c r="H10" s="749">
        <v>0</v>
      </c>
      <c r="I10" s="784">
        <v>0</v>
      </c>
      <c r="J10" s="781">
        <v>46</v>
      </c>
      <c r="K10" s="741">
        <v>1</v>
      </c>
      <c r="L10" s="741"/>
      <c r="M10" s="742"/>
      <c r="N10" s="778">
        <v>0.97872340425531912</v>
      </c>
      <c r="O10" s="749">
        <v>2.1276595744680851E-2</v>
      </c>
      <c r="P10" s="749">
        <v>0</v>
      </c>
      <c r="Q10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C8634642-401C-49A9-8EEA-5C3FCD70AC1A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5</v>
      </c>
      <c r="B5" s="712" t="s">
        <v>2025</v>
      </c>
      <c r="C5" s="715">
        <v>3707355.5500000031</v>
      </c>
      <c r="D5" s="715">
        <v>4235</v>
      </c>
      <c r="E5" s="715">
        <v>2392245.4000000018</v>
      </c>
      <c r="F5" s="785">
        <v>0.64527002272549761</v>
      </c>
      <c r="G5" s="715">
        <v>2610</v>
      </c>
      <c r="H5" s="785">
        <v>0.61629279811097992</v>
      </c>
      <c r="I5" s="715">
        <v>1315110.1500000008</v>
      </c>
      <c r="J5" s="785">
        <v>0.35472997727450223</v>
      </c>
      <c r="K5" s="715">
        <v>1625</v>
      </c>
      <c r="L5" s="785">
        <v>0.38370720188902008</v>
      </c>
      <c r="M5" s="715" t="s">
        <v>73</v>
      </c>
      <c r="N5" s="270"/>
    </row>
    <row r="6" spans="1:14" ht="14.45" customHeight="1" x14ac:dyDescent="0.2">
      <c r="A6" s="711">
        <v>5</v>
      </c>
      <c r="B6" s="712" t="s">
        <v>2026</v>
      </c>
      <c r="C6" s="715">
        <v>3152619.1100000031</v>
      </c>
      <c r="D6" s="715">
        <v>3464.5</v>
      </c>
      <c r="E6" s="715">
        <v>1974261.8500000022</v>
      </c>
      <c r="F6" s="785">
        <v>0.62622910701064682</v>
      </c>
      <c r="G6" s="715">
        <v>2056</v>
      </c>
      <c r="H6" s="785">
        <v>0.59344782796940398</v>
      </c>
      <c r="I6" s="715">
        <v>1178357.2600000007</v>
      </c>
      <c r="J6" s="785">
        <v>0.37377089298935307</v>
      </c>
      <c r="K6" s="715">
        <v>1408.5</v>
      </c>
      <c r="L6" s="785">
        <v>0.40655217203059607</v>
      </c>
      <c r="M6" s="715" t="s">
        <v>1</v>
      </c>
      <c r="N6" s="270"/>
    </row>
    <row r="7" spans="1:14" ht="14.45" customHeight="1" x14ac:dyDescent="0.2">
      <c r="A7" s="711">
        <v>5</v>
      </c>
      <c r="B7" s="712" t="s">
        <v>2027</v>
      </c>
      <c r="C7" s="715">
        <v>273.33</v>
      </c>
      <c r="D7" s="715">
        <v>29.5</v>
      </c>
      <c r="E7" s="715">
        <v>0</v>
      </c>
      <c r="F7" s="785">
        <v>0</v>
      </c>
      <c r="G7" s="715">
        <v>4</v>
      </c>
      <c r="H7" s="785">
        <v>0.13559322033898305</v>
      </c>
      <c r="I7" s="715">
        <v>273.33</v>
      </c>
      <c r="J7" s="785">
        <v>1</v>
      </c>
      <c r="K7" s="715">
        <v>25.5</v>
      </c>
      <c r="L7" s="785">
        <v>0.86440677966101698</v>
      </c>
      <c r="M7" s="715" t="s">
        <v>1</v>
      </c>
      <c r="N7" s="270"/>
    </row>
    <row r="8" spans="1:14" ht="14.45" customHeight="1" x14ac:dyDescent="0.2">
      <c r="A8" s="711">
        <v>5</v>
      </c>
      <c r="B8" s="712" t="s">
        <v>2028</v>
      </c>
      <c r="C8" s="715">
        <v>554463.10999999975</v>
      </c>
      <c r="D8" s="715">
        <v>741</v>
      </c>
      <c r="E8" s="715">
        <v>417983.5499999997</v>
      </c>
      <c r="F8" s="785">
        <v>0.75385276758989406</v>
      </c>
      <c r="G8" s="715">
        <v>550</v>
      </c>
      <c r="H8" s="785">
        <v>0.74224021592442646</v>
      </c>
      <c r="I8" s="715">
        <v>136479.56000000008</v>
      </c>
      <c r="J8" s="785">
        <v>0.24614723241010597</v>
      </c>
      <c r="K8" s="715">
        <v>191</v>
      </c>
      <c r="L8" s="785">
        <v>0.25775978407557354</v>
      </c>
      <c r="M8" s="715" t="s">
        <v>1</v>
      </c>
      <c r="N8" s="270"/>
    </row>
    <row r="9" spans="1:14" ht="14.45" customHeight="1" x14ac:dyDescent="0.2">
      <c r="A9" s="711" t="s">
        <v>2029</v>
      </c>
      <c r="B9" s="712" t="s">
        <v>3</v>
      </c>
      <c r="C9" s="715">
        <v>3707355.5500000031</v>
      </c>
      <c r="D9" s="715">
        <v>4235</v>
      </c>
      <c r="E9" s="715">
        <v>2392245.4000000018</v>
      </c>
      <c r="F9" s="785">
        <v>0.64527002272549761</v>
      </c>
      <c r="G9" s="715">
        <v>2610</v>
      </c>
      <c r="H9" s="785">
        <v>0.61629279811097992</v>
      </c>
      <c r="I9" s="715">
        <v>1315110.1500000008</v>
      </c>
      <c r="J9" s="785">
        <v>0.35472997727450223</v>
      </c>
      <c r="K9" s="715">
        <v>1625</v>
      </c>
      <c r="L9" s="785">
        <v>0.38370720188902008</v>
      </c>
      <c r="M9" s="715" t="s">
        <v>583</v>
      </c>
      <c r="N9" s="270"/>
    </row>
    <row r="11" spans="1:14" ht="14.45" customHeight="1" x14ac:dyDescent="0.2">
      <c r="A11" s="711">
        <v>5</v>
      </c>
      <c r="B11" s="712" t="s">
        <v>2025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2030</v>
      </c>
      <c r="B12" s="712" t="s">
        <v>2026</v>
      </c>
      <c r="C12" s="715">
        <v>6481.3600000000006</v>
      </c>
      <c r="D12" s="715">
        <v>10</v>
      </c>
      <c r="E12" s="715">
        <v>4796.88</v>
      </c>
      <c r="F12" s="785">
        <v>0.74010392880506559</v>
      </c>
      <c r="G12" s="715">
        <v>4</v>
      </c>
      <c r="H12" s="785">
        <v>0.4</v>
      </c>
      <c r="I12" s="715">
        <v>1684.4800000000002</v>
      </c>
      <c r="J12" s="785">
        <v>0.25989607119493441</v>
      </c>
      <c r="K12" s="715">
        <v>6</v>
      </c>
      <c r="L12" s="785">
        <v>0.6</v>
      </c>
      <c r="M12" s="715" t="s">
        <v>1</v>
      </c>
      <c r="N12" s="270"/>
    </row>
    <row r="13" spans="1:14" ht="14.45" customHeight="1" x14ac:dyDescent="0.2">
      <c r="A13" s="711" t="s">
        <v>2030</v>
      </c>
      <c r="B13" s="712" t="s">
        <v>2028</v>
      </c>
      <c r="C13" s="715">
        <v>2338.92</v>
      </c>
      <c r="D13" s="715">
        <v>6</v>
      </c>
      <c r="E13" s="715">
        <v>1169.46</v>
      </c>
      <c r="F13" s="785">
        <v>0.5</v>
      </c>
      <c r="G13" s="715">
        <v>3</v>
      </c>
      <c r="H13" s="785">
        <v>0.5</v>
      </c>
      <c r="I13" s="715">
        <v>1169.46</v>
      </c>
      <c r="J13" s="785">
        <v>0.5</v>
      </c>
      <c r="K13" s="715">
        <v>3</v>
      </c>
      <c r="L13" s="785">
        <v>0.5</v>
      </c>
      <c r="M13" s="715" t="s">
        <v>1</v>
      </c>
      <c r="N13" s="270"/>
    </row>
    <row r="14" spans="1:14" ht="14.45" customHeight="1" x14ac:dyDescent="0.2">
      <c r="A14" s="711" t="s">
        <v>2030</v>
      </c>
      <c r="B14" s="712" t="s">
        <v>2031</v>
      </c>
      <c r="C14" s="715">
        <v>8820.2800000000007</v>
      </c>
      <c r="D14" s="715">
        <v>16</v>
      </c>
      <c r="E14" s="715">
        <v>5966.34</v>
      </c>
      <c r="F14" s="785">
        <v>0.67643430820790262</v>
      </c>
      <c r="G14" s="715">
        <v>7</v>
      </c>
      <c r="H14" s="785">
        <v>0.4375</v>
      </c>
      <c r="I14" s="715">
        <v>2853.9400000000005</v>
      </c>
      <c r="J14" s="785">
        <v>0.32356569179209732</v>
      </c>
      <c r="K14" s="715">
        <v>9</v>
      </c>
      <c r="L14" s="785">
        <v>0.5625</v>
      </c>
      <c r="M14" s="715" t="s">
        <v>587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588</v>
      </c>
      <c r="N15" s="270"/>
    </row>
    <row r="16" spans="1:14" ht="14.45" customHeight="1" x14ac:dyDescent="0.2">
      <c r="A16" s="711" t="s">
        <v>2032</v>
      </c>
      <c r="B16" s="712" t="s">
        <v>2026</v>
      </c>
      <c r="C16" s="715">
        <v>2135948.0700000012</v>
      </c>
      <c r="D16" s="715">
        <v>2139.5</v>
      </c>
      <c r="E16" s="715">
        <v>1389044.5000000009</v>
      </c>
      <c r="F16" s="785">
        <v>0.65031754259830865</v>
      </c>
      <c r="G16" s="715">
        <v>1288</v>
      </c>
      <c r="H16" s="785">
        <v>0.6020098153774246</v>
      </c>
      <c r="I16" s="715">
        <v>746903.57000000007</v>
      </c>
      <c r="J16" s="785">
        <v>0.34968245740169124</v>
      </c>
      <c r="K16" s="715">
        <v>851.5</v>
      </c>
      <c r="L16" s="785">
        <v>0.39799018462257535</v>
      </c>
      <c r="M16" s="715" t="s">
        <v>1</v>
      </c>
      <c r="N16" s="270"/>
    </row>
    <row r="17" spans="1:14" ht="14.45" customHeight="1" x14ac:dyDescent="0.2">
      <c r="A17" s="711" t="s">
        <v>2032</v>
      </c>
      <c r="B17" s="712" t="s">
        <v>2027</v>
      </c>
      <c r="C17" s="715">
        <v>0</v>
      </c>
      <c r="D17" s="715">
        <v>25.5</v>
      </c>
      <c r="E17" s="715">
        <v>0</v>
      </c>
      <c r="F17" s="785" t="s">
        <v>329</v>
      </c>
      <c r="G17" s="715">
        <v>2</v>
      </c>
      <c r="H17" s="785">
        <v>7.8431372549019607E-2</v>
      </c>
      <c r="I17" s="715">
        <v>0</v>
      </c>
      <c r="J17" s="785" t="s">
        <v>329</v>
      </c>
      <c r="K17" s="715">
        <v>23.5</v>
      </c>
      <c r="L17" s="785">
        <v>0.92156862745098034</v>
      </c>
      <c r="M17" s="715" t="s">
        <v>1</v>
      </c>
      <c r="N17" s="270"/>
    </row>
    <row r="18" spans="1:14" ht="14.45" customHeight="1" x14ac:dyDescent="0.2">
      <c r="A18" s="711" t="s">
        <v>2032</v>
      </c>
      <c r="B18" s="712" t="s">
        <v>2028</v>
      </c>
      <c r="C18" s="715">
        <v>446371.94999999972</v>
      </c>
      <c r="D18" s="715">
        <v>529</v>
      </c>
      <c r="E18" s="715">
        <v>367855.58999999973</v>
      </c>
      <c r="F18" s="785">
        <v>0.8241010439836105</v>
      </c>
      <c r="G18" s="715">
        <v>441</v>
      </c>
      <c r="H18" s="785">
        <v>0.83364839319470696</v>
      </c>
      <c r="I18" s="715">
        <v>78516.359999999986</v>
      </c>
      <c r="J18" s="785">
        <v>0.17589895601638955</v>
      </c>
      <c r="K18" s="715">
        <v>88</v>
      </c>
      <c r="L18" s="785">
        <v>0.16635160680529301</v>
      </c>
      <c r="M18" s="715" t="s">
        <v>1</v>
      </c>
      <c r="N18" s="270"/>
    </row>
    <row r="19" spans="1:14" ht="14.45" customHeight="1" x14ac:dyDescent="0.2">
      <c r="A19" s="711" t="s">
        <v>2032</v>
      </c>
      <c r="B19" s="712" t="s">
        <v>2033</v>
      </c>
      <c r="C19" s="715">
        <v>2582320.0200000009</v>
      </c>
      <c r="D19" s="715">
        <v>2694</v>
      </c>
      <c r="E19" s="715">
        <v>1756900.0900000008</v>
      </c>
      <c r="F19" s="785">
        <v>0.68035722776141438</v>
      </c>
      <c r="G19" s="715">
        <v>1731</v>
      </c>
      <c r="H19" s="785">
        <v>0.64253897550111361</v>
      </c>
      <c r="I19" s="715">
        <v>825419.93</v>
      </c>
      <c r="J19" s="785">
        <v>0.31964277223858556</v>
      </c>
      <c r="K19" s="715">
        <v>963</v>
      </c>
      <c r="L19" s="785">
        <v>0.35746102449888639</v>
      </c>
      <c r="M19" s="715" t="s">
        <v>587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588</v>
      </c>
      <c r="N20" s="270"/>
    </row>
    <row r="21" spans="1:14" ht="14.45" customHeight="1" x14ac:dyDescent="0.2">
      <c r="A21" s="711" t="s">
        <v>2034</v>
      </c>
      <c r="B21" s="712" t="s">
        <v>2026</v>
      </c>
      <c r="C21" s="715">
        <v>838811.93999999959</v>
      </c>
      <c r="D21" s="715">
        <v>1048</v>
      </c>
      <c r="E21" s="715">
        <v>452892.24999999988</v>
      </c>
      <c r="F21" s="785">
        <v>0.53992108171469289</v>
      </c>
      <c r="G21" s="715">
        <v>595</v>
      </c>
      <c r="H21" s="785">
        <v>0.5677480916030534</v>
      </c>
      <c r="I21" s="715">
        <v>385919.68999999971</v>
      </c>
      <c r="J21" s="785">
        <v>0.46007891828530706</v>
      </c>
      <c r="K21" s="715">
        <v>453</v>
      </c>
      <c r="L21" s="785">
        <v>0.43225190839694655</v>
      </c>
      <c r="M21" s="715" t="s">
        <v>1</v>
      </c>
      <c r="N21" s="270"/>
    </row>
    <row r="22" spans="1:14" ht="14.45" customHeight="1" x14ac:dyDescent="0.2">
      <c r="A22" s="711" t="s">
        <v>2034</v>
      </c>
      <c r="B22" s="712" t="s">
        <v>2027</v>
      </c>
      <c r="C22" s="715">
        <v>0</v>
      </c>
      <c r="D22" s="715">
        <v>3</v>
      </c>
      <c r="E22" s="715">
        <v>0</v>
      </c>
      <c r="F22" s="785" t="s">
        <v>329</v>
      </c>
      <c r="G22" s="715">
        <v>2</v>
      </c>
      <c r="H22" s="785">
        <v>0.66666666666666663</v>
      </c>
      <c r="I22" s="715">
        <v>0</v>
      </c>
      <c r="J22" s="785" t="s">
        <v>329</v>
      </c>
      <c r="K22" s="715">
        <v>1</v>
      </c>
      <c r="L22" s="785">
        <v>0.33333333333333331</v>
      </c>
      <c r="M22" s="715" t="s">
        <v>1</v>
      </c>
      <c r="N22" s="270"/>
    </row>
    <row r="23" spans="1:14" ht="14.45" customHeight="1" x14ac:dyDescent="0.2">
      <c r="A23" s="711" t="s">
        <v>2034</v>
      </c>
      <c r="B23" s="712" t="s">
        <v>2028</v>
      </c>
      <c r="C23" s="715">
        <v>94605.659999999989</v>
      </c>
      <c r="D23" s="715">
        <v>186</v>
      </c>
      <c r="E23" s="715">
        <v>42123.819999999992</v>
      </c>
      <c r="F23" s="785">
        <v>0.44525686940929327</v>
      </c>
      <c r="G23" s="715">
        <v>93</v>
      </c>
      <c r="H23" s="785">
        <v>0.5</v>
      </c>
      <c r="I23" s="715">
        <v>52481.84</v>
      </c>
      <c r="J23" s="785">
        <v>0.55474313059070679</v>
      </c>
      <c r="K23" s="715">
        <v>93</v>
      </c>
      <c r="L23" s="785">
        <v>0.5</v>
      </c>
      <c r="M23" s="715" t="s">
        <v>1</v>
      </c>
      <c r="N23" s="270"/>
    </row>
    <row r="24" spans="1:14" ht="14.45" customHeight="1" x14ac:dyDescent="0.2">
      <c r="A24" s="711" t="s">
        <v>2034</v>
      </c>
      <c r="B24" s="712" t="s">
        <v>2035</v>
      </c>
      <c r="C24" s="715">
        <v>933417.59999999963</v>
      </c>
      <c r="D24" s="715">
        <v>1237</v>
      </c>
      <c r="E24" s="715">
        <v>495016.06999999989</v>
      </c>
      <c r="F24" s="785">
        <v>0.53032647980925163</v>
      </c>
      <c r="G24" s="715">
        <v>690</v>
      </c>
      <c r="H24" s="785">
        <v>0.55780113177041224</v>
      </c>
      <c r="I24" s="715">
        <v>438401.52999999968</v>
      </c>
      <c r="J24" s="785">
        <v>0.46967352019074832</v>
      </c>
      <c r="K24" s="715">
        <v>547</v>
      </c>
      <c r="L24" s="785">
        <v>0.4421988682295877</v>
      </c>
      <c r="M24" s="715" t="s">
        <v>587</v>
      </c>
      <c r="N24" s="270"/>
    </row>
    <row r="25" spans="1:14" ht="14.45" customHeight="1" x14ac:dyDescent="0.2">
      <c r="A25" s="711" t="s">
        <v>329</v>
      </c>
      <c r="B25" s="712" t="s">
        <v>329</v>
      </c>
      <c r="C25" s="715" t="s">
        <v>329</v>
      </c>
      <c r="D25" s="715" t="s">
        <v>329</v>
      </c>
      <c r="E25" s="715" t="s">
        <v>329</v>
      </c>
      <c r="F25" s="785" t="s">
        <v>329</v>
      </c>
      <c r="G25" s="715" t="s">
        <v>329</v>
      </c>
      <c r="H25" s="785" t="s">
        <v>329</v>
      </c>
      <c r="I25" s="715" t="s">
        <v>329</v>
      </c>
      <c r="J25" s="785" t="s">
        <v>329</v>
      </c>
      <c r="K25" s="715" t="s">
        <v>329</v>
      </c>
      <c r="L25" s="785" t="s">
        <v>329</v>
      </c>
      <c r="M25" s="715" t="s">
        <v>588</v>
      </c>
      <c r="N25" s="270"/>
    </row>
    <row r="26" spans="1:14" ht="14.45" customHeight="1" x14ac:dyDescent="0.2">
      <c r="A26" s="711" t="s">
        <v>2036</v>
      </c>
      <c r="B26" s="712" t="s">
        <v>2026</v>
      </c>
      <c r="C26" s="715">
        <v>14481.390000000001</v>
      </c>
      <c r="D26" s="715">
        <v>90</v>
      </c>
      <c r="E26" s="715">
        <v>9902.7000000000007</v>
      </c>
      <c r="F26" s="785">
        <v>0.68382247836706278</v>
      </c>
      <c r="G26" s="715">
        <v>59</v>
      </c>
      <c r="H26" s="785">
        <v>0.65555555555555556</v>
      </c>
      <c r="I26" s="715">
        <v>4578.6900000000005</v>
      </c>
      <c r="J26" s="785">
        <v>0.31617752163293716</v>
      </c>
      <c r="K26" s="715">
        <v>31</v>
      </c>
      <c r="L26" s="785">
        <v>0.34444444444444444</v>
      </c>
      <c r="M26" s="715" t="s">
        <v>1</v>
      </c>
      <c r="N26" s="270"/>
    </row>
    <row r="27" spans="1:14" ht="14.45" customHeight="1" x14ac:dyDescent="0.2">
      <c r="A27" s="711" t="s">
        <v>2036</v>
      </c>
      <c r="B27" s="712" t="s">
        <v>2037</v>
      </c>
      <c r="C27" s="715">
        <v>14481.390000000001</v>
      </c>
      <c r="D27" s="715">
        <v>90</v>
      </c>
      <c r="E27" s="715">
        <v>9902.7000000000007</v>
      </c>
      <c r="F27" s="785">
        <v>0.68382247836706278</v>
      </c>
      <c r="G27" s="715">
        <v>59</v>
      </c>
      <c r="H27" s="785">
        <v>0.65555555555555556</v>
      </c>
      <c r="I27" s="715">
        <v>4578.6900000000005</v>
      </c>
      <c r="J27" s="785">
        <v>0.31617752163293716</v>
      </c>
      <c r="K27" s="715">
        <v>31</v>
      </c>
      <c r="L27" s="785">
        <v>0.34444444444444444</v>
      </c>
      <c r="M27" s="715" t="s">
        <v>587</v>
      </c>
      <c r="N27" s="270"/>
    </row>
    <row r="28" spans="1:14" ht="14.45" customHeight="1" x14ac:dyDescent="0.2">
      <c r="A28" s="711" t="s">
        <v>329</v>
      </c>
      <c r="B28" s="712" t="s">
        <v>329</v>
      </c>
      <c r="C28" s="715" t="s">
        <v>329</v>
      </c>
      <c r="D28" s="715" t="s">
        <v>329</v>
      </c>
      <c r="E28" s="715" t="s">
        <v>329</v>
      </c>
      <c r="F28" s="785" t="s">
        <v>329</v>
      </c>
      <c r="G28" s="715" t="s">
        <v>329</v>
      </c>
      <c r="H28" s="785" t="s">
        <v>329</v>
      </c>
      <c r="I28" s="715" t="s">
        <v>329</v>
      </c>
      <c r="J28" s="785" t="s">
        <v>329</v>
      </c>
      <c r="K28" s="715" t="s">
        <v>329</v>
      </c>
      <c r="L28" s="785" t="s">
        <v>329</v>
      </c>
      <c r="M28" s="715" t="s">
        <v>588</v>
      </c>
      <c r="N28" s="270"/>
    </row>
    <row r="29" spans="1:14" ht="14.45" customHeight="1" x14ac:dyDescent="0.2">
      <c r="A29" s="711" t="s">
        <v>2038</v>
      </c>
      <c r="B29" s="712" t="s">
        <v>2026</v>
      </c>
      <c r="C29" s="715">
        <v>156896.35000000009</v>
      </c>
      <c r="D29" s="715">
        <v>177</v>
      </c>
      <c r="E29" s="715">
        <v>117625.52000000008</v>
      </c>
      <c r="F29" s="785">
        <v>0.74970208038619135</v>
      </c>
      <c r="G29" s="715">
        <v>110</v>
      </c>
      <c r="H29" s="785">
        <v>0.62146892655367236</v>
      </c>
      <c r="I29" s="715">
        <v>39270.830000000009</v>
      </c>
      <c r="J29" s="785">
        <v>0.25029791961380865</v>
      </c>
      <c r="K29" s="715">
        <v>67</v>
      </c>
      <c r="L29" s="785">
        <v>0.37853107344632769</v>
      </c>
      <c r="M29" s="715" t="s">
        <v>1</v>
      </c>
      <c r="N29" s="270"/>
    </row>
    <row r="30" spans="1:14" ht="14.45" customHeight="1" x14ac:dyDescent="0.2">
      <c r="A30" s="711" t="s">
        <v>2038</v>
      </c>
      <c r="B30" s="712" t="s">
        <v>2027</v>
      </c>
      <c r="C30" s="715">
        <v>273.33</v>
      </c>
      <c r="D30" s="715">
        <v>1</v>
      </c>
      <c r="E30" s="715" t="s">
        <v>329</v>
      </c>
      <c r="F30" s="785">
        <v>0</v>
      </c>
      <c r="G30" s="715" t="s">
        <v>329</v>
      </c>
      <c r="H30" s="785">
        <v>0</v>
      </c>
      <c r="I30" s="715">
        <v>273.33</v>
      </c>
      <c r="J30" s="785">
        <v>1</v>
      </c>
      <c r="K30" s="715">
        <v>1</v>
      </c>
      <c r="L30" s="785">
        <v>1</v>
      </c>
      <c r="M30" s="715" t="s">
        <v>1</v>
      </c>
      <c r="N30" s="270"/>
    </row>
    <row r="31" spans="1:14" ht="14.45" customHeight="1" x14ac:dyDescent="0.2">
      <c r="A31" s="711" t="s">
        <v>2038</v>
      </c>
      <c r="B31" s="712" t="s">
        <v>2028</v>
      </c>
      <c r="C31" s="715">
        <v>11146.58</v>
      </c>
      <c r="D31" s="715">
        <v>20</v>
      </c>
      <c r="E31" s="715">
        <v>6834.68</v>
      </c>
      <c r="F31" s="785">
        <v>0.61316385833143439</v>
      </c>
      <c r="G31" s="715">
        <v>13</v>
      </c>
      <c r="H31" s="785">
        <v>0.65</v>
      </c>
      <c r="I31" s="715">
        <v>4311.8999999999996</v>
      </c>
      <c r="J31" s="785">
        <v>0.38683614166856556</v>
      </c>
      <c r="K31" s="715">
        <v>7</v>
      </c>
      <c r="L31" s="785">
        <v>0.35</v>
      </c>
      <c r="M31" s="715" t="s">
        <v>1</v>
      </c>
      <c r="N31" s="270"/>
    </row>
    <row r="32" spans="1:14" ht="14.45" customHeight="1" x14ac:dyDescent="0.2">
      <c r="A32" s="711" t="s">
        <v>2038</v>
      </c>
      <c r="B32" s="712" t="s">
        <v>2039</v>
      </c>
      <c r="C32" s="715">
        <v>168316.26000000007</v>
      </c>
      <c r="D32" s="715">
        <v>198</v>
      </c>
      <c r="E32" s="715">
        <v>124460.20000000007</v>
      </c>
      <c r="F32" s="785">
        <v>0.73944252325948789</v>
      </c>
      <c r="G32" s="715">
        <v>123</v>
      </c>
      <c r="H32" s="785">
        <v>0.62121212121212122</v>
      </c>
      <c r="I32" s="715">
        <v>43856.060000000012</v>
      </c>
      <c r="J32" s="785">
        <v>0.26055747674051216</v>
      </c>
      <c r="K32" s="715">
        <v>75</v>
      </c>
      <c r="L32" s="785">
        <v>0.37878787878787878</v>
      </c>
      <c r="M32" s="715" t="s">
        <v>587</v>
      </c>
      <c r="N32" s="270"/>
    </row>
    <row r="33" spans="1:14" ht="14.45" customHeight="1" x14ac:dyDescent="0.2">
      <c r="A33" s="711" t="s">
        <v>329</v>
      </c>
      <c r="B33" s="712" t="s">
        <v>329</v>
      </c>
      <c r="C33" s="715" t="s">
        <v>329</v>
      </c>
      <c r="D33" s="715" t="s">
        <v>329</v>
      </c>
      <c r="E33" s="715" t="s">
        <v>329</v>
      </c>
      <c r="F33" s="785" t="s">
        <v>329</v>
      </c>
      <c r="G33" s="715" t="s">
        <v>329</v>
      </c>
      <c r="H33" s="785" t="s">
        <v>329</v>
      </c>
      <c r="I33" s="715" t="s">
        <v>329</v>
      </c>
      <c r="J33" s="785" t="s">
        <v>329</v>
      </c>
      <c r="K33" s="715" t="s">
        <v>329</v>
      </c>
      <c r="L33" s="785" t="s">
        <v>329</v>
      </c>
      <c r="M33" s="715" t="s">
        <v>588</v>
      </c>
      <c r="N33" s="270"/>
    </row>
    <row r="34" spans="1:14" ht="14.45" customHeight="1" x14ac:dyDescent="0.2">
      <c r="A34" s="711" t="s">
        <v>2029</v>
      </c>
      <c r="B34" s="712" t="s">
        <v>2040</v>
      </c>
      <c r="C34" s="715">
        <v>3707355.5500000007</v>
      </c>
      <c r="D34" s="715">
        <v>4235</v>
      </c>
      <c r="E34" s="715">
        <v>2392245.4000000008</v>
      </c>
      <c r="F34" s="785">
        <v>0.64527002272549783</v>
      </c>
      <c r="G34" s="715">
        <v>2610</v>
      </c>
      <c r="H34" s="785">
        <v>0.61629279811097992</v>
      </c>
      <c r="I34" s="715">
        <v>1315110.1499999997</v>
      </c>
      <c r="J34" s="785">
        <v>0.35472997727450217</v>
      </c>
      <c r="K34" s="715">
        <v>1625</v>
      </c>
      <c r="L34" s="785">
        <v>0.38370720188902008</v>
      </c>
      <c r="M34" s="715" t="s">
        <v>583</v>
      </c>
      <c r="N34" s="270"/>
    </row>
    <row r="35" spans="1:14" ht="14.45" customHeight="1" x14ac:dyDescent="0.2">
      <c r="A35" s="786" t="s">
        <v>295</v>
      </c>
    </row>
    <row r="36" spans="1:14" ht="14.45" customHeight="1" x14ac:dyDescent="0.2">
      <c r="A36" s="787" t="s">
        <v>2041</v>
      </c>
    </row>
    <row r="37" spans="1:14" ht="14.45" customHeight="1" x14ac:dyDescent="0.2">
      <c r="A37" s="786" t="s">
        <v>2042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4">
    <cfRule type="expression" dxfId="49" priority="4">
      <formula>AND(LEFT(M11,6)&lt;&gt;"mezera",M11&lt;&gt;"")</formula>
    </cfRule>
  </conditionalFormatting>
  <conditionalFormatting sqref="A11:A34">
    <cfRule type="expression" dxfId="48" priority="2">
      <formula>AND(M11&lt;&gt;"",M11&lt;&gt;"mezeraKL")</formula>
    </cfRule>
  </conditionalFormatting>
  <conditionalFormatting sqref="F11:F34">
    <cfRule type="cellIs" dxfId="47" priority="1" operator="lessThan">
      <formula>0.6</formula>
    </cfRule>
  </conditionalFormatting>
  <conditionalFormatting sqref="B11:L3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4">
    <cfRule type="expression" dxfId="44" priority="6">
      <formula>$M11&lt;&gt;""</formula>
    </cfRule>
  </conditionalFormatting>
  <hyperlinks>
    <hyperlink ref="A2" location="Obsah!A1" display="Zpět na Obsah  KL 01  1.-4.měsíc" xr:uid="{B86DC078-7991-4C8B-99F1-7F8CB60DC198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2043</v>
      </c>
      <c r="B5" s="779">
        <v>65306.340000000011</v>
      </c>
      <c r="C5" s="723">
        <v>1</v>
      </c>
      <c r="D5" s="792">
        <v>95</v>
      </c>
      <c r="E5" s="795" t="s">
        <v>2043</v>
      </c>
      <c r="F5" s="779">
        <v>35952.530000000006</v>
      </c>
      <c r="G5" s="747">
        <v>0.55052128170098036</v>
      </c>
      <c r="H5" s="727">
        <v>51</v>
      </c>
      <c r="I5" s="770">
        <v>0.5368421052631579</v>
      </c>
      <c r="J5" s="798">
        <v>29353.81</v>
      </c>
      <c r="K5" s="747">
        <v>0.44947871829901959</v>
      </c>
      <c r="L5" s="727">
        <v>44</v>
      </c>
      <c r="M5" s="770">
        <v>0.4631578947368421</v>
      </c>
    </row>
    <row r="6" spans="1:13" ht="14.45" customHeight="1" x14ac:dyDescent="0.2">
      <c r="A6" s="789" t="s">
        <v>2044</v>
      </c>
      <c r="B6" s="780">
        <v>410</v>
      </c>
      <c r="C6" s="730">
        <v>1</v>
      </c>
      <c r="D6" s="793">
        <v>1</v>
      </c>
      <c r="E6" s="796" t="s">
        <v>2044</v>
      </c>
      <c r="F6" s="780">
        <v>410</v>
      </c>
      <c r="G6" s="748">
        <v>1</v>
      </c>
      <c r="H6" s="734">
        <v>1</v>
      </c>
      <c r="I6" s="771">
        <v>1</v>
      </c>
      <c r="J6" s="799"/>
      <c r="K6" s="748">
        <v>0</v>
      </c>
      <c r="L6" s="734"/>
      <c r="M6" s="771">
        <v>0</v>
      </c>
    </row>
    <row r="7" spans="1:13" ht="14.45" customHeight="1" x14ac:dyDescent="0.2">
      <c r="A7" s="789" t="s">
        <v>2045</v>
      </c>
      <c r="B7" s="780">
        <v>504284.05999999982</v>
      </c>
      <c r="C7" s="730">
        <v>1</v>
      </c>
      <c r="D7" s="793">
        <v>525</v>
      </c>
      <c r="E7" s="796" t="s">
        <v>2045</v>
      </c>
      <c r="F7" s="780">
        <v>240682.77999999994</v>
      </c>
      <c r="G7" s="748">
        <v>0.47727620024317252</v>
      </c>
      <c r="H7" s="734">
        <v>285</v>
      </c>
      <c r="I7" s="771">
        <v>0.54285714285714282</v>
      </c>
      <c r="J7" s="799">
        <v>263601.27999999991</v>
      </c>
      <c r="K7" s="748">
        <v>0.52272379975682759</v>
      </c>
      <c r="L7" s="734">
        <v>240</v>
      </c>
      <c r="M7" s="771">
        <v>0.45714285714285713</v>
      </c>
    </row>
    <row r="8" spans="1:13" ht="14.45" customHeight="1" x14ac:dyDescent="0.2">
      <c r="A8" s="789" t="s">
        <v>2046</v>
      </c>
      <c r="B8" s="780">
        <v>11671.75</v>
      </c>
      <c r="C8" s="730">
        <v>1</v>
      </c>
      <c r="D8" s="793">
        <v>33</v>
      </c>
      <c r="E8" s="796" t="s">
        <v>2046</v>
      </c>
      <c r="F8" s="780">
        <v>5094.8500000000004</v>
      </c>
      <c r="G8" s="748">
        <v>0.43651123439072981</v>
      </c>
      <c r="H8" s="734">
        <v>20</v>
      </c>
      <c r="I8" s="771">
        <v>0.60606060606060608</v>
      </c>
      <c r="J8" s="799">
        <v>6576.9000000000005</v>
      </c>
      <c r="K8" s="748">
        <v>0.5634887656092703</v>
      </c>
      <c r="L8" s="734">
        <v>13</v>
      </c>
      <c r="M8" s="771">
        <v>0.39393939393939392</v>
      </c>
    </row>
    <row r="9" spans="1:13" ht="14.45" customHeight="1" x14ac:dyDescent="0.2">
      <c r="A9" s="789" t="s">
        <v>2047</v>
      </c>
      <c r="B9" s="780">
        <v>1029362.6099999999</v>
      </c>
      <c r="C9" s="730">
        <v>1</v>
      </c>
      <c r="D9" s="793">
        <v>396</v>
      </c>
      <c r="E9" s="796" t="s">
        <v>2047</v>
      </c>
      <c r="F9" s="780">
        <v>665998.99000000022</v>
      </c>
      <c r="G9" s="748">
        <v>0.64700134192750625</v>
      </c>
      <c r="H9" s="734">
        <v>237</v>
      </c>
      <c r="I9" s="771">
        <v>0.59848484848484851</v>
      </c>
      <c r="J9" s="799">
        <v>363363.61999999965</v>
      </c>
      <c r="K9" s="748">
        <v>0.3529986580724937</v>
      </c>
      <c r="L9" s="734">
        <v>159</v>
      </c>
      <c r="M9" s="771">
        <v>0.40151515151515149</v>
      </c>
    </row>
    <row r="10" spans="1:13" ht="14.45" customHeight="1" x14ac:dyDescent="0.2">
      <c r="A10" s="789" t="s">
        <v>2048</v>
      </c>
      <c r="B10" s="780">
        <v>166907.71000000008</v>
      </c>
      <c r="C10" s="730">
        <v>1</v>
      </c>
      <c r="D10" s="793">
        <v>213</v>
      </c>
      <c r="E10" s="796" t="s">
        <v>2048</v>
      </c>
      <c r="F10" s="780">
        <v>129045.62000000008</v>
      </c>
      <c r="G10" s="748">
        <v>0.77315553607439713</v>
      </c>
      <c r="H10" s="734">
        <v>138</v>
      </c>
      <c r="I10" s="771">
        <v>0.647887323943662</v>
      </c>
      <c r="J10" s="799">
        <v>37862.090000000011</v>
      </c>
      <c r="K10" s="748">
        <v>0.22684446392560292</v>
      </c>
      <c r="L10" s="734">
        <v>75</v>
      </c>
      <c r="M10" s="771">
        <v>0.352112676056338</v>
      </c>
    </row>
    <row r="11" spans="1:13" ht="14.45" customHeight="1" x14ac:dyDescent="0.2">
      <c r="A11" s="789" t="s">
        <v>2049</v>
      </c>
      <c r="B11" s="780">
        <v>158583.26999999999</v>
      </c>
      <c r="C11" s="730">
        <v>1</v>
      </c>
      <c r="D11" s="793">
        <v>275</v>
      </c>
      <c r="E11" s="796" t="s">
        <v>2049</v>
      </c>
      <c r="F11" s="780">
        <v>98959.4</v>
      </c>
      <c r="G11" s="748">
        <v>0.62402168904702238</v>
      </c>
      <c r="H11" s="734">
        <v>149</v>
      </c>
      <c r="I11" s="771">
        <v>0.54181818181818187</v>
      </c>
      <c r="J11" s="799">
        <v>59623.869999999995</v>
      </c>
      <c r="K11" s="748">
        <v>0.37597831095297757</v>
      </c>
      <c r="L11" s="734">
        <v>126</v>
      </c>
      <c r="M11" s="771">
        <v>0.45818181818181819</v>
      </c>
    </row>
    <row r="12" spans="1:13" ht="14.45" customHeight="1" x14ac:dyDescent="0.2">
      <c r="A12" s="789" t="s">
        <v>2050</v>
      </c>
      <c r="B12" s="780">
        <v>293335.55000000005</v>
      </c>
      <c r="C12" s="730">
        <v>1</v>
      </c>
      <c r="D12" s="793">
        <v>459</v>
      </c>
      <c r="E12" s="796" t="s">
        <v>2050</v>
      </c>
      <c r="F12" s="780">
        <v>208611.55000000002</v>
      </c>
      <c r="G12" s="748">
        <v>0.71117036445122317</v>
      </c>
      <c r="H12" s="734">
        <v>301</v>
      </c>
      <c r="I12" s="771">
        <v>0.65577342047930287</v>
      </c>
      <c r="J12" s="799">
        <v>84724.000000000044</v>
      </c>
      <c r="K12" s="748">
        <v>0.28882963554877694</v>
      </c>
      <c r="L12" s="734">
        <v>158</v>
      </c>
      <c r="M12" s="771">
        <v>0.34422657952069718</v>
      </c>
    </row>
    <row r="13" spans="1:13" ht="14.45" customHeight="1" x14ac:dyDescent="0.2">
      <c r="A13" s="789" t="s">
        <v>2051</v>
      </c>
      <c r="B13" s="780">
        <v>58533.779999999992</v>
      </c>
      <c r="C13" s="730">
        <v>1</v>
      </c>
      <c r="D13" s="793">
        <v>195</v>
      </c>
      <c r="E13" s="796" t="s">
        <v>2051</v>
      </c>
      <c r="F13" s="780">
        <v>32220.67</v>
      </c>
      <c r="G13" s="748">
        <v>0.55046282676430602</v>
      </c>
      <c r="H13" s="734">
        <v>99</v>
      </c>
      <c r="I13" s="771">
        <v>0.50769230769230766</v>
      </c>
      <c r="J13" s="799">
        <v>26313.109999999993</v>
      </c>
      <c r="K13" s="748">
        <v>0.44953717323569392</v>
      </c>
      <c r="L13" s="734">
        <v>96</v>
      </c>
      <c r="M13" s="771">
        <v>0.49230769230769234</v>
      </c>
    </row>
    <row r="14" spans="1:13" ht="14.45" customHeight="1" x14ac:dyDescent="0.2">
      <c r="A14" s="789" t="s">
        <v>2052</v>
      </c>
      <c r="B14" s="780">
        <v>421860.73999999993</v>
      </c>
      <c r="C14" s="730">
        <v>1</v>
      </c>
      <c r="D14" s="793">
        <v>670</v>
      </c>
      <c r="E14" s="796" t="s">
        <v>2052</v>
      </c>
      <c r="F14" s="780">
        <v>329579.17999999993</v>
      </c>
      <c r="G14" s="748">
        <v>0.78125113040857985</v>
      </c>
      <c r="H14" s="734">
        <v>494</v>
      </c>
      <c r="I14" s="771">
        <v>0.73731343283582085</v>
      </c>
      <c r="J14" s="799">
        <v>92281.560000000012</v>
      </c>
      <c r="K14" s="748">
        <v>0.2187488695914202</v>
      </c>
      <c r="L14" s="734">
        <v>176</v>
      </c>
      <c r="M14" s="771">
        <v>0.2626865671641791</v>
      </c>
    </row>
    <row r="15" spans="1:13" ht="14.45" customHeight="1" x14ac:dyDescent="0.2">
      <c r="A15" s="789" t="s">
        <v>2053</v>
      </c>
      <c r="B15" s="780">
        <v>1795.8</v>
      </c>
      <c r="C15" s="730">
        <v>1</v>
      </c>
      <c r="D15" s="793">
        <v>1</v>
      </c>
      <c r="E15" s="796" t="s">
        <v>2053</v>
      </c>
      <c r="F15" s="780">
        <v>1795.8</v>
      </c>
      <c r="G15" s="748">
        <v>1</v>
      </c>
      <c r="H15" s="734">
        <v>1</v>
      </c>
      <c r="I15" s="771">
        <v>1</v>
      </c>
      <c r="J15" s="799"/>
      <c r="K15" s="748">
        <v>0</v>
      </c>
      <c r="L15" s="734"/>
      <c r="M15" s="771">
        <v>0</v>
      </c>
    </row>
    <row r="16" spans="1:13" ht="14.45" customHeight="1" x14ac:dyDescent="0.2">
      <c r="A16" s="789" t="s">
        <v>2054</v>
      </c>
      <c r="B16" s="780">
        <v>75073.78</v>
      </c>
      <c r="C16" s="730">
        <v>1</v>
      </c>
      <c r="D16" s="793">
        <v>126</v>
      </c>
      <c r="E16" s="796" t="s">
        <v>2054</v>
      </c>
      <c r="F16" s="780">
        <v>36455.090000000004</v>
      </c>
      <c r="G16" s="748">
        <v>0.48559017542476218</v>
      </c>
      <c r="H16" s="734">
        <v>52</v>
      </c>
      <c r="I16" s="771">
        <v>0.41269841269841268</v>
      </c>
      <c r="J16" s="799">
        <v>38618.69</v>
      </c>
      <c r="K16" s="748">
        <v>0.51440982457523787</v>
      </c>
      <c r="L16" s="734">
        <v>74</v>
      </c>
      <c r="M16" s="771">
        <v>0.58730158730158732</v>
      </c>
    </row>
    <row r="17" spans="1:13" ht="14.45" customHeight="1" x14ac:dyDescent="0.2">
      <c r="A17" s="789" t="s">
        <v>2055</v>
      </c>
      <c r="B17" s="780">
        <v>26805.939999999995</v>
      </c>
      <c r="C17" s="730">
        <v>1</v>
      </c>
      <c r="D17" s="793">
        <v>117</v>
      </c>
      <c r="E17" s="796" t="s">
        <v>2055</v>
      </c>
      <c r="F17" s="780">
        <v>18725.439999999995</v>
      </c>
      <c r="G17" s="748">
        <v>0.69855561864273363</v>
      </c>
      <c r="H17" s="734">
        <v>81</v>
      </c>
      <c r="I17" s="771">
        <v>0.69230769230769229</v>
      </c>
      <c r="J17" s="799">
        <v>8080.4999999999982</v>
      </c>
      <c r="K17" s="748">
        <v>0.30144438135726631</v>
      </c>
      <c r="L17" s="734">
        <v>36</v>
      </c>
      <c r="M17" s="771">
        <v>0.30769230769230771</v>
      </c>
    </row>
    <row r="18" spans="1:13" ht="14.45" customHeight="1" x14ac:dyDescent="0.2">
      <c r="A18" s="789" t="s">
        <v>2056</v>
      </c>
      <c r="B18" s="780">
        <v>661215.33000000007</v>
      </c>
      <c r="C18" s="730">
        <v>1</v>
      </c>
      <c r="D18" s="793">
        <v>686</v>
      </c>
      <c r="E18" s="796" t="s">
        <v>2056</v>
      </c>
      <c r="F18" s="780">
        <v>450959.4800000001</v>
      </c>
      <c r="G18" s="748">
        <v>0.68201606880469645</v>
      </c>
      <c r="H18" s="734">
        <v>444</v>
      </c>
      <c r="I18" s="771">
        <v>0.64723032069970843</v>
      </c>
      <c r="J18" s="799">
        <v>210255.84999999998</v>
      </c>
      <c r="K18" s="748">
        <v>0.3179839311953036</v>
      </c>
      <c r="L18" s="734">
        <v>242</v>
      </c>
      <c r="M18" s="771">
        <v>0.35276967930029157</v>
      </c>
    </row>
    <row r="19" spans="1:13" ht="14.45" customHeight="1" x14ac:dyDescent="0.2">
      <c r="A19" s="789" t="s">
        <v>2057</v>
      </c>
      <c r="B19" s="780">
        <v>127328.15000000004</v>
      </c>
      <c r="C19" s="730">
        <v>1</v>
      </c>
      <c r="D19" s="793">
        <v>226</v>
      </c>
      <c r="E19" s="796" t="s">
        <v>2057</v>
      </c>
      <c r="F19" s="780">
        <v>92716.200000000026</v>
      </c>
      <c r="G19" s="748">
        <v>0.72816733770183573</v>
      </c>
      <c r="H19" s="734">
        <v>169</v>
      </c>
      <c r="I19" s="771">
        <v>0.74778761061946908</v>
      </c>
      <c r="J19" s="799">
        <v>34611.950000000012</v>
      </c>
      <c r="K19" s="748">
        <v>0.27183266229816422</v>
      </c>
      <c r="L19" s="734">
        <v>57</v>
      </c>
      <c r="M19" s="771">
        <v>0.25221238938053098</v>
      </c>
    </row>
    <row r="20" spans="1:13" ht="14.45" customHeight="1" thickBot="1" x14ac:dyDescent="0.25">
      <c r="A20" s="790" t="s">
        <v>2058</v>
      </c>
      <c r="B20" s="781">
        <v>104880.73999999999</v>
      </c>
      <c r="C20" s="737">
        <v>1</v>
      </c>
      <c r="D20" s="794">
        <v>217</v>
      </c>
      <c r="E20" s="797" t="s">
        <v>2058</v>
      </c>
      <c r="F20" s="781">
        <v>45037.82</v>
      </c>
      <c r="G20" s="749">
        <v>0.42941935764373901</v>
      </c>
      <c r="H20" s="741">
        <v>88</v>
      </c>
      <c r="I20" s="772">
        <v>0.40552995391705071</v>
      </c>
      <c r="J20" s="800">
        <v>59842.92</v>
      </c>
      <c r="K20" s="749">
        <v>0.57058064235626105</v>
      </c>
      <c r="L20" s="741">
        <v>129</v>
      </c>
      <c r="M20" s="772">
        <v>0.59447004608294929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4C9F7441-E827-4E38-9AA3-8333306B1EC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53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3458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3707355.5500000035</v>
      </c>
      <c r="N3" s="70">
        <f>SUBTOTAL(9,N7:N1048576)</f>
        <v>12138</v>
      </c>
      <c r="O3" s="70">
        <f>SUBTOTAL(9,O7:O1048576)</f>
        <v>4235</v>
      </c>
      <c r="P3" s="70">
        <f>SUBTOTAL(9,P7:P1048576)</f>
        <v>2392245.4000000027</v>
      </c>
      <c r="Q3" s="71">
        <f>IF(M3=0,0,P3/M3)</f>
        <v>0.64527002272549783</v>
      </c>
      <c r="R3" s="70">
        <f>SUBTOTAL(9,R7:R1048576)</f>
        <v>7679</v>
      </c>
      <c r="S3" s="71">
        <f>IF(N3=0,0,R3/N3)</f>
        <v>0.63264129181084194</v>
      </c>
      <c r="T3" s="70">
        <f>SUBTOTAL(9,T7:T1048576)</f>
        <v>2610</v>
      </c>
      <c r="U3" s="72">
        <f>IF(O3=0,0,T3/O3)</f>
        <v>0.61629279811097992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5</v>
      </c>
      <c r="B7" s="807" t="s">
        <v>2025</v>
      </c>
      <c r="C7" s="807" t="s">
        <v>2030</v>
      </c>
      <c r="D7" s="808" t="s">
        <v>3453</v>
      </c>
      <c r="E7" s="809" t="s">
        <v>2045</v>
      </c>
      <c r="F7" s="807" t="s">
        <v>2026</v>
      </c>
      <c r="G7" s="807" t="s">
        <v>2059</v>
      </c>
      <c r="H7" s="807" t="s">
        <v>329</v>
      </c>
      <c r="I7" s="807" t="s">
        <v>2060</v>
      </c>
      <c r="J7" s="807" t="s">
        <v>1032</v>
      </c>
      <c r="K7" s="807" t="s">
        <v>1033</v>
      </c>
      <c r="L7" s="810">
        <v>657.67</v>
      </c>
      <c r="M7" s="810">
        <v>3946.0199999999995</v>
      </c>
      <c r="N7" s="807">
        <v>6</v>
      </c>
      <c r="O7" s="811">
        <v>1</v>
      </c>
      <c r="P7" s="810">
        <v>3946.0199999999995</v>
      </c>
      <c r="Q7" s="812">
        <v>1</v>
      </c>
      <c r="R7" s="807">
        <v>6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5</v>
      </c>
      <c r="B8" s="822" t="s">
        <v>2025</v>
      </c>
      <c r="C8" s="822" t="s">
        <v>2030</v>
      </c>
      <c r="D8" s="823" t="s">
        <v>3453</v>
      </c>
      <c r="E8" s="824" t="s">
        <v>2046</v>
      </c>
      <c r="F8" s="822" t="s">
        <v>2026</v>
      </c>
      <c r="G8" s="822" t="s">
        <v>2061</v>
      </c>
      <c r="H8" s="822" t="s">
        <v>611</v>
      </c>
      <c r="I8" s="822" t="s">
        <v>2062</v>
      </c>
      <c r="J8" s="822" t="s">
        <v>1611</v>
      </c>
      <c r="K8" s="822" t="s">
        <v>2063</v>
      </c>
      <c r="L8" s="825">
        <v>93.43</v>
      </c>
      <c r="M8" s="825">
        <v>93.43</v>
      </c>
      <c r="N8" s="822">
        <v>1</v>
      </c>
      <c r="O8" s="826">
        <v>0.5</v>
      </c>
      <c r="P8" s="825">
        <v>93.43</v>
      </c>
      <c r="Q8" s="827">
        <v>1</v>
      </c>
      <c r="R8" s="822">
        <v>1</v>
      </c>
      <c r="S8" s="827">
        <v>1</v>
      </c>
      <c r="T8" s="826">
        <v>0.5</v>
      </c>
      <c r="U8" s="828">
        <v>1</v>
      </c>
    </row>
    <row r="9" spans="1:21" ht="14.45" customHeight="1" x14ac:dyDescent="0.2">
      <c r="A9" s="821">
        <v>5</v>
      </c>
      <c r="B9" s="822" t="s">
        <v>2025</v>
      </c>
      <c r="C9" s="822" t="s">
        <v>2030</v>
      </c>
      <c r="D9" s="823" t="s">
        <v>3453</v>
      </c>
      <c r="E9" s="824" t="s">
        <v>2046</v>
      </c>
      <c r="F9" s="822" t="s">
        <v>2026</v>
      </c>
      <c r="G9" s="822" t="s">
        <v>2064</v>
      </c>
      <c r="H9" s="822" t="s">
        <v>329</v>
      </c>
      <c r="I9" s="822" t="s">
        <v>2065</v>
      </c>
      <c r="J9" s="822" t="s">
        <v>630</v>
      </c>
      <c r="K9" s="822" t="s">
        <v>2066</v>
      </c>
      <c r="L9" s="825">
        <v>10.55</v>
      </c>
      <c r="M9" s="825">
        <v>10.55</v>
      </c>
      <c r="N9" s="822">
        <v>1</v>
      </c>
      <c r="O9" s="826">
        <v>0.5</v>
      </c>
      <c r="P9" s="825">
        <v>10.55</v>
      </c>
      <c r="Q9" s="827">
        <v>1</v>
      </c>
      <c r="R9" s="822">
        <v>1</v>
      </c>
      <c r="S9" s="827">
        <v>1</v>
      </c>
      <c r="T9" s="826">
        <v>0.5</v>
      </c>
      <c r="U9" s="828">
        <v>1</v>
      </c>
    </row>
    <row r="10" spans="1:21" ht="14.45" customHeight="1" x14ac:dyDescent="0.2">
      <c r="A10" s="821">
        <v>5</v>
      </c>
      <c r="B10" s="822" t="s">
        <v>2025</v>
      </c>
      <c r="C10" s="822" t="s">
        <v>2030</v>
      </c>
      <c r="D10" s="823" t="s">
        <v>3453</v>
      </c>
      <c r="E10" s="824" t="s">
        <v>2047</v>
      </c>
      <c r="F10" s="822" t="s">
        <v>2026</v>
      </c>
      <c r="G10" s="822" t="s">
        <v>2067</v>
      </c>
      <c r="H10" s="822" t="s">
        <v>611</v>
      </c>
      <c r="I10" s="822" t="s">
        <v>1605</v>
      </c>
      <c r="J10" s="822" t="s">
        <v>755</v>
      </c>
      <c r="K10" s="822" t="s">
        <v>1606</v>
      </c>
      <c r="L10" s="825">
        <v>736.33</v>
      </c>
      <c r="M10" s="825">
        <v>736.33</v>
      </c>
      <c r="N10" s="822">
        <v>1</v>
      </c>
      <c r="O10" s="826">
        <v>0.5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5</v>
      </c>
      <c r="B11" s="822" t="s">
        <v>2025</v>
      </c>
      <c r="C11" s="822" t="s">
        <v>2030</v>
      </c>
      <c r="D11" s="823" t="s">
        <v>3453</v>
      </c>
      <c r="E11" s="824" t="s">
        <v>2047</v>
      </c>
      <c r="F11" s="822" t="s">
        <v>2026</v>
      </c>
      <c r="G11" s="822" t="s">
        <v>2068</v>
      </c>
      <c r="H11" s="822" t="s">
        <v>329</v>
      </c>
      <c r="I11" s="822" t="s">
        <v>2069</v>
      </c>
      <c r="J11" s="822" t="s">
        <v>2070</v>
      </c>
      <c r="K11" s="822" t="s">
        <v>2071</v>
      </c>
      <c r="L11" s="825">
        <v>0</v>
      </c>
      <c r="M11" s="825">
        <v>0</v>
      </c>
      <c r="N11" s="822">
        <v>1</v>
      </c>
      <c r="O11" s="826">
        <v>0.5</v>
      </c>
      <c r="P11" s="825"/>
      <c r="Q11" s="827"/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5</v>
      </c>
      <c r="B12" s="822" t="s">
        <v>2025</v>
      </c>
      <c r="C12" s="822" t="s">
        <v>2030</v>
      </c>
      <c r="D12" s="823" t="s">
        <v>3453</v>
      </c>
      <c r="E12" s="824" t="s">
        <v>2055</v>
      </c>
      <c r="F12" s="822" t="s">
        <v>2026</v>
      </c>
      <c r="G12" s="822" t="s">
        <v>2067</v>
      </c>
      <c r="H12" s="822" t="s">
        <v>611</v>
      </c>
      <c r="I12" s="822" t="s">
        <v>1607</v>
      </c>
      <c r="J12" s="822" t="s">
        <v>755</v>
      </c>
      <c r="K12" s="822" t="s">
        <v>1608</v>
      </c>
      <c r="L12" s="825">
        <v>490.89</v>
      </c>
      <c r="M12" s="825">
        <v>490.89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5</v>
      </c>
      <c r="B13" s="822" t="s">
        <v>2025</v>
      </c>
      <c r="C13" s="822" t="s">
        <v>2030</v>
      </c>
      <c r="D13" s="823" t="s">
        <v>3453</v>
      </c>
      <c r="E13" s="824" t="s">
        <v>2055</v>
      </c>
      <c r="F13" s="822" t="s">
        <v>2026</v>
      </c>
      <c r="G13" s="822" t="s">
        <v>2072</v>
      </c>
      <c r="H13" s="822" t="s">
        <v>329</v>
      </c>
      <c r="I13" s="822" t="s">
        <v>2073</v>
      </c>
      <c r="J13" s="822" t="s">
        <v>1070</v>
      </c>
      <c r="K13" s="822" t="s">
        <v>2074</v>
      </c>
      <c r="L13" s="825">
        <v>225.06</v>
      </c>
      <c r="M13" s="825">
        <v>225.06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5</v>
      </c>
      <c r="B14" s="822" t="s">
        <v>2025</v>
      </c>
      <c r="C14" s="822" t="s">
        <v>2030</v>
      </c>
      <c r="D14" s="823" t="s">
        <v>3453</v>
      </c>
      <c r="E14" s="824" t="s">
        <v>2055</v>
      </c>
      <c r="F14" s="822" t="s">
        <v>2026</v>
      </c>
      <c r="G14" s="822" t="s">
        <v>2068</v>
      </c>
      <c r="H14" s="822" t="s">
        <v>329</v>
      </c>
      <c r="I14" s="822" t="s">
        <v>2075</v>
      </c>
      <c r="J14" s="822" t="s">
        <v>2070</v>
      </c>
      <c r="K14" s="822" t="s">
        <v>2076</v>
      </c>
      <c r="L14" s="825">
        <v>0</v>
      </c>
      <c r="M14" s="825">
        <v>0</v>
      </c>
      <c r="N14" s="822">
        <v>2</v>
      </c>
      <c r="O14" s="826">
        <v>2</v>
      </c>
      <c r="P14" s="825">
        <v>0</v>
      </c>
      <c r="Q14" s="827"/>
      <c r="R14" s="822">
        <v>1</v>
      </c>
      <c r="S14" s="827">
        <v>0.5</v>
      </c>
      <c r="T14" s="826">
        <v>1</v>
      </c>
      <c r="U14" s="828">
        <v>0.5</v>
      </c>
    </row>
    <row r="15" spans="1:21" ht="14.45" customHeight="1" x14ac:dyDescent="0.2">
      <c r="A15" s="821">
        <v>5</v>
      </c>
      <c r="B15" s="822" t="s">
        <v>2025</v>
      </c>
      <c r="C15" s="822" t="s">
        <v>2030</v>
      </c>
      <c r="D15" s="823" t="s">
        <v>3453</v>
      </c>
      <c r="E15" s="824" t="s">
        <v>2057</v>
      </c>
      <c r="F15" s="822" t="s">
        <v>2028</v>
      </c>
      <c r="G15" s="822" t="s">
        <v>2077</v>
      </c>
      <c r="H15" s="822" t="s">
        <v>329</v>
      </c>
      <c r="I15" s="822" t="s">
        <v>2078</v>
      </c>
      <c r="J15" s="822" t="s">
        <v>2079</v>
      </c>
      <c r="K15" s="822" t="s">
        <v>2080</v>
      </c>
      <c r="L15" s="825">
        <v>389.82</v>
      </c>
      <c r="M15" s="825">
        <v>389.82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5</v>
      </c>
      <c r="B16" s="822" t="s">
        <v>2025</v>
      </c>
      <c r="C16" s="822" t="s">
        <v>2030</v>
      </c>
      <c r="D16" s="823" t="s">
        <v>3453</v>
      </c>
      <c r="E16" s="824" t="s">
        <v>2057</v>
      </c>
      <c r="F16" s="822" t="s">
        <v>2028</v>
      </c>
      <c r="G16" s="822" t="s">
        <v>2077</v>
      </c>
      <c r="H16" s="822" t="s">
        <v>329</v>
      </c>
      <c r="I16" s="822" t="s">
        <v>2081</v>
      </c>
      <c r="J16" s="822" t="s">
        <v>2082</v>
      </c>
      <c r="K16" s="822" t="s">
        <v>2083</v>
      </c>
      <c r="L16" s="825">
        <v>389.82</v>
      </c>
      <c r="M16" s="825">
        <v>779.64</v>
      </c>
      <c r="N16" s="822">
        <v>2</v>
      </c>
      <c r="O16" s="826">
        <v>2</v>
      </c>
      <c r="P16" s="825">
        <v>779.64</v>
      </c>
      <c r="Q16" s="827">
        <v>1</v>
      </c>
      <c r="R16" s="822">
        <v>2</v>
      </c>
      <c r="S16" s="827">
        <v>1</v>
      </c>
      <c r="T16" s="826">
        <v>2</v>
      </c>
      <c r="U16" s="828">
        <v>1</v>
      </c>
    </row>
    <row r="17" spans="1:21" ht="14.45" customHeight="1" x14ac:dyDescent="0.2">
      <c r="A17" s="821">
        <v>5</v>
      </c>
      <c r="B17" s="822" t="s">
        <v>2025</v>
      </c>
      <c r="C17" s="822" t="s">
        <v>2030</v>
      </c>
      <c r="D17" s="823" t="s">
        <v>3453</v>
      </c>
      <c r="E17" s="824" t="s">
        <v>2057</v>
      </c>
      <c r="F17" s="822" t="s">
        <v>2028</v>
      </c>
      <c r="G17" s="822" t="s">
        <v>2077</v>
      </c>
      <c r="H17" s="822" t="s">
        <v>329</v>
      </c>
      <c r="I17" s="822" t="s">
        <v>2084</v>
      </c>
      <c r="J17" s="822" t="s">
        <v>2085</v>
      </c>
      <c r="K17" s="822" t="s">
        <v>2086</v>
      </c>
      <c r="L17" s="825">
        <v>389.82</v>
      </c>
      <c r="M17" s="825">
        <v>389.82</v>
      </c>
      <c r="N17" s="822">
        <v>1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5</v>
      </c>
      <c r="B18" s="822" t="s">
        <v>2025</v>
      </c>
      <c r="C18" s="822" t="s">
        <v>2030</v>
      </c>
      <c r="D18" s="823" t="s">
        <v>3453</v>
      </c>
      <c r="E18" s="824" t="s">
        <v>2052</v>
      </c>
      <c r="F18" s="822" t="s">
        <v>2026</v>
      </c>
      <c r="G18" s="822" t="s">
        <v>2064</v>
      </c>
      <c r="H18" s="822" t="s">
        <v>329</v>
      </c>
      <c r="I18" s="822" t="s">
        <v>2065</v>
      </c>
      <c r="J18" s="822" t="s">
        <v>630</v>
      </c>
      <c r="K18" s="822" t="s">
        <v>2066</v>
      </c>
      <c r="L18" s="825">
        <v>10.55</v>
      </c>
      <c r="M18" s="825">
        <v>10.55</v>
      </c>
      <c r="N18" s="822">
        <v>1</v>
      </c>
      <c r="O18" s="826">
        <v>0.5</v>
      </c>
      <c r="P18" s="825">
        <v>10.55</v>
      </c>
      <c r="Q18" s="827">
        <v>1</v>
      </c>
      <c r="R18" s="822">
        <v>1</v>
      </c>
      <c r="S18" s="827">
        <v>1</v>
      </c>
      <c r="T18" s="826">
        <v>0.5</v>
      </c>
      <c r="U18" s="828">
        <v>1</v>
      </c>
    </row>
    <row r="19" spans="1:21" ht="14.45" customHeight="1" x14ac:dyDescent="0.2">
      <c r="A19" s="821">
        <v>5</v>
      </c>
      <c r="B19" s="822" t="s">
        <v>2025</v>
      </c>
      <c r="C19" s="822" t="s">
        <v>2030</v>
      </c>
      <c r="D19" s="823" t="s">
        <v>3453</v>
      </c>
      <c r="E19" s="824" t="s">
        <v>2052</v>
      </c>
      <c r="F19" s="822" t="s">
        <v>2026</v>
      </c>
      <c r="G19" s="822" t="s">
        <v>2067</v>
      </c>
      <c r="H19" s="822" t="s">
        <v>611</v>
      </c>
      <c r="I19" s="822" t="s">
        <v>1605</v>
      </c>
      <c r="J19" s="822" t="s">
        <v>755</v>
      </c>
      <c r="K19" s="822" t="s">
        <v>1606</v>
      </c>
      <c r="L19" s="825">
        <v>736.33</v>
      </c>
      <c r="M19" s="825">
        <v>736.33</v>
      </c>
      <c r="N19" s="822">
        <v>1</v>
      </c>
      <c r="O19" s="826">
        <v>0.5</v>
      </c>
      <c r="P19" s="825">
        <v>736.33</v>
      </c>
      <c r="Q19" s="827">
        <v>1</v>
      </c>
      <c r="R19" s="822">
        <v>1</v>
      </c>
      <c r="S19" s="827">
        <v>1</v>
      </c>
      <c r="T19" s="826">
        <v>0.5</v>
      </c>
      <c r="U19" s="828">
        <v>1</v>
      </c>
    </row>
    <row r="20" spans="1:21" ht="14.45" customHeight="1" x14ac:dyDescent="0.2">
      <c r="A20" s="821">
        <v>5</v>
      </c>
      <c r="B20" s="822" t="s">
        <v>2025</v>
      </c>
      <c r="C20" s="822" t="s">
        <v>2030</v>
      </c>
      <c r="D20" s="823" t="s">
        <v>3453</v>
      </c>
      <c r="E20" s="824" t="s">
        <v>2052</v>
      </c>
      <c r="F20" s="822" t="s">
        <v>2028</v>
      </c>
      <c r="G20" s="822" t="s">
        <v>2077</v>
      </c>
      <c r="H20" s="822" t="s">
        <v>329</v>
      </c>
      <c r="I20" s="822" t="s">
        <v>2081</v>
      </c>
      <c r="J20" s="822" t="s">
        <v>2082</v>
      </c>
      <c r="K20" s="822" t="s">
        <v>2083</v>
      </c>
      <c r="L20" s="825">
        <v>389.82</v>
      </c>
      <c r="M20" s="825">
        <v>389.82</v>
      </c>
      <c r="N20" s="822">
        <v>1</v>
      </c>
      <c r="O20" s="826">
        <v>1</v>
      </c>
      <c r="P20" s="825">
        <v>389.82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5</v>
      </c>
      <c r="B21" s="822" t="s">
        <v>2025</v>
      </c>
      <c r="C21" s="822" t="s">
        <v>2030</v>
      </c>
      <c r="D21" s="823" t="s">
        <v>3453</v>
      </c>
      <c r="E21" s="824" t="s">
        <v>2050</v>
      </c>
      <c r="F21" s="822" t="s">
        <v>2028</v>
      </c>
      <c r="G21" s="822" t="s">
        <v>2077</v>
      </c>
      <c r="H21" s="822" t="s">
        <v>329</v>
      </c>
      <c r="I21" s="822" t="s">
        <v>2081</v>
      </c>
      <c r="J21" s="822" t="s">
        <v>2082</v>
      </c>
      <c r="K21" s="822" t="s">
        <v>2083</v>
      </c>
      <c r="L21" s="825">
        <v>389.82</v>
      </c>
      <c r="M21" s="825">
        <v>389.82</v>
      </c>
      <c r="N21" s="822">
        <v>1</v>
      </c>
      <c r="O21" s="826">
        <v>1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5</v>
      </c>
      <c r="B22" s="822" t="s">
        <v>2025</v>
      </c>
      <c r="C22" s="822" t="s">
        <v>2030</v>
      </c>
      <c r="D22" s="823" t="s">
        <v>3453</v>
      </c>
      <c r="E22" s="824" t="s">
        <v>2051</v>
      </c>
      <c r="F22" s="822" t="s">
        <v>2026</v>
      </c>
      <c r="G22" s="822" t="s">
        <v>2061</v>
      </c>
      <c r="H22" s="822" t="s">
        <v>611</v>
      </c>
      <c r="I22" s="822" t="s">
        <v>1610</v>
      </c>
      <c r="J22" s="822" t="s">
        <v>1611</v>
      </c>
      <c r="K22" s="822" t="s">
        <v>1612</v>
      </c>
      <c r="L22" s="825">
        <v>186.87</v>
      </c>
      <c r="M22" s="825">
        <v>186.87</v>
      </c>
      <c r="N22" s="822">
        <v>1</v>
      </c>
      <c r="O22" s="826">
        <v>0.5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5</v>
      </c>
      <c r="B23" s="822" t="s">
        <v>2025</v>
      </c>
      <c r="C23" s="822" t="s">
        <v>2030</v>
      </c>
      <c r="D23" s="823" t="s">
        <v>3453</v>
      </c>
      <c r="E23" s="824" t="s">
        <v>2051</v>
      </c>
      <c r="F23" s="822" t="s">
        <v>2026</v>
      </c>
      <c r="G23" s="822" t="s">
        <v>2064</v>
      </c>
      <c r="H23" s="822" t="s">
        <v>329</v>
      </c>
      <c r="I23" s="822" t="s">
        <v>2087</v>
      </c>
      <c r="J23" s="822" t="s">
        <v>630</v>
      </c>
      <c r="K23" s="822" t="s">
        <v>2088</v>
      </c>
      <c r="L23" s="825">
        <v>31.65</v>
      </c>
      <c r="M23" s="825">
        <v>31.65</v>
      </c>
      <c r="N23" s="822">
        <v>1</v>
      </c>
      <c r="O23" s="826">
        <v>0.5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5</v>
      </c>
      <c r="B24" s="822" t="s">
        <v>2025</v>
      </c>
      <c r="C24" s="822" t="s">
        <v>2030</v>
      </c>
      <c r="D24" s="823" t="s">
        <v>3453</v>
      </c>
      <c r="E24" s="824" t="s">
        <v>2051</v>
      </c>
      <c r="F24" s="822" t="s">
        <v>2026</v>
      </c>
      <c r="G24" s="822" t="s">
        <v>2089</v>
      </c>
      <c r="H24" s="822" t="s">
        <v>611</v>
      </c>
      <c r="I24" s="822" t="s">
        <v>1571</v>
      </c>
      <c r="J24" s="822" t="s">
        <v>682</v>
      </c>
      <c r="K24" s="822" t="s">
        <v>1572</v>
      </c>
      <c r="L24" s="825">
        <v>13.68</v>
      </c>
      <c r="M24" s="825">
        <v>13.68</v>
      </c>
      <c r="N24" s="822">
        <v>1</v>
      </c>
      <c r="O24" s="826">
        <v>1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5</v>
      </c>
      <c r="B25" s="822" t="s">
        <v>2025</v>
      </c>
      <c r="C25" s="822" t="s">
        <v>2032</v>
      </c>
      <c r="D25" s="823" t="s">
        <v>3454</v>
      </c>
      <c r="E25" s="824" t="s">
        <v>2043</v>
      </c>
      <c r="F25" s="822" t="s">
        <v>2028</v>
      </c>
      <c r="G25" s="822" t="s">
        <v>2077</v>
      </c>
      <c r="H25" s="822" t="s">
        <v>329</v>
      </c>
      <c r="I25" s="822" t="s">
        <v>2090</v>
      </c>
      <c r="J25" s="822" t="s">
        <v>2091</v>
      </c>
      <c r="K25" s="822" t="s">
        <v>2092</v>
      </c>
      <c r="L25" s="825">
        <v>600.29999999999995</v>
      </c>
      <c r="M25" s="825">
        <v>600.29999999999995</v>
      </c>
      <c r="N25" s="822">
        <v>1</v>
      </c>
      <c r="O25" s="826">
        <v>1</v>
      </c>
      <c r="P25" s="825">
        <v>600.29999999999995</v>
      </c>
      <c r="Q25" s="827">
        <v>1</v>
      </c>
      <c r="R25" s="822">
        <v>1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5</v>
      </c>
      <c r="B26" s="822" t="s">
        <v>2025</v>
      </c>
      <c r="C26" s="822" t="s">
        <v>2032</v>
      </c>
      <c r="D26" s="823" t="s">
        <v>3454</v>
      </c>
      <c r="E26" s="824" t="s">
        <v>2045</v>
      </c>
      <c r="F26" s="822" t="s">
        <v>2026</v>
      </c>
      <c r="G26" s="822" t="s">
        <v>2093</v>
      </c>
      <c r="H26" s="822" t="s">
        <v>329</v>
      </c>
      <c r="I26" s="822" t="s">
        <v>2094</v>
      </c>
      <c r="J26" s="822" t="s">
        <v>2095</v>
      </c>
      <c r="K26" s="822" t="s">
        <v>677</v>
      </c>
      <c r="L26" s="825">
        <v>78.33</v>
      </c>
      <c r="M26" s="825">
        <v>156.66</v>
      </c>
      <c r="N26" s="822">
        <v>2</v>
      </c>
      <c r="O26" s="826">
        <v>0.5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5</v>
      </c>
      <c r="B27" s="822" t="s">
        <v>2025</v>
      </c>
      <c r="C27" s="822" t="s">
        <v>2032</v>
      </c>
      <c r="D27" s="823" t="s">
        <v>3454</v>
      </c>
      <c r="E27" s="824" t="s">
        <v>2045</v>
      </c>
      <c r="F27" s="822" t="s">
        <v>2026</v>
      </c>
      <c r="G27" s="822" t="s">
        <v>2093</v>
      </c>
      <c r="H27" s="822" t="s">
        <v>329</v>
      </c>
      <c r="I27" s="822" t="s">
        <v>2096</v>
      </c>
      <c r="J27" s="822" t="s">
        <v>2095</v>
      </c>
      <c r="K27" s="822" t="s">
        <v>1741</v>
      </c>
      <c r="L27" s="825">
        <v>39.17</v>
      </c>
      <c r="M27" s="825">
        <v>78.34</v>
      </c>
      <c r="N27" s="822">
        <v>2</v>
      </c>
      <c r="O27" s="826">
        <v>1</v>
      </c>
      <c r="P27" s="825">
        <v>78.34</v>
      </c>
      <c r="Q27" s="827">
        <v>1</v>
      </c>
      <c r="R27" s="822">
        <v>2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5</v>
      </c>
      <c r="B28" s="822" t="s">
        <v>2025</v>
      </c>
      <c r="C28" s="822" t="s">
        <v>2032</v>
      </c>
      <c r="D28" s="823" t="s">
        <v>3454</v>
      </c>
      <c r="E28" s="824" t="s">
        <v>2045</v>
      </c>
      <c r="F28" s="822" t="s">
        <v>2026</v>
      </c>
      <c r="G28" s="822" t="s">
        <v>2097</v>
      </c>
      <c r="H28" s="822" t="s">
        <v>329</v>
      </c>
      <c r="I28" s="822" t="s">
        <v>2098</v>
      </c>
      <c r="J28" s="822" t="s">
        <v>2099</v>
      </c>
      <c r="K28" s="822" t="s">
        <v>2100</v>
      </c>
      <c r="L28" s="825">
        <v>0</v>
      </c>
      <c r="M28" s="825">
        <v>0</v>
      </c>
      <c r="N28" s="822">
        <v>1</v>
      </c>
      <c r="O28" s="826">
        <v>1</v>
      </c>
      <c r="P28" s="825">
        <v>0</v>
      </c>
      <c r="Q28" s="827"/>
      <c r="R28" s="822">
        <v>1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5</v>
      </c>
      <c r="B29" s="822" t="s">
        <v>2025</v>
      </c>
      <c r="C29" s="822" t="s">
        <v>2032</v>
      </c>
      <c r="D29" s="823" t="s">
        <v>3454</v>
      </c>
      <c r="E29" s="824" t="s">
        <v>2045</v>
      </c>
      <c r="F29" s="822" t="s">
        <v>2026</v>
      </c>
      <c r="G29" s="822" t="s">
        <v>2101</v>
      </c>
      <c r="H29" s="822" t="s">
        <v>329</v>
      </c>
      <c r="I29" s="822" t="s">
        <v>2102</v>
      </c>
      <c r="J29" s="822" t="s">
        <v>2103</v>
      </c>
      <c r="K29" s="822" t="s">
        <v>2104</v>
      </c>
      <c r="L29" s="825">
        <v>285.52999999999997</v>
      </c>
      <c r="M29" s="825">
        <v>285.52999999999997</v>
      </c>
      <c r="N29" s="822">
        <v>1</v>
      </c>
      <c r="O29" s="826">
        <v>1</v>
      </c>
      <c r="P29" s="825">
        <v>285.52999999999997</v>
      </c>
      <c r="Q29" s="827">
        <v>1</v>
      </c>
      <c r="R29" s="822">
        <v>1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5</v>
      </c>
      <c r="B30" s="822" t="s">
        <v>2025</v>
      </c>
      <c r="C30" s="822" t="s">
        <v>2032</v>
      </c>
      <c r="D30" s="823" t="s">
        <v>3454</v>
      </c>
      <c r="E30" s="824" t="s">
        <v>2045</v>
      </c>
      <c r="F30" s="822" t="s">
        <v>2026</v>
      </c>
      <c r="G30" s="822" t="s">
        <v>2061</v>
      </c>
      <c r="H30" s="822" t="s">
        <v>611</v>
      </c>
      <c r="I30" s="822" t="s">
        <v>2062</v>
      </c>
      <c r="J30" s="822" t="s">
        <v>1611</v>
      </c>
      <c r="K30" s="822" t="s">
        <v>2063</v>
      </c>
      <c r="L30" s="825">
        <v>93.43</v>
      </c>
      <c r="M30" s="825">
        <v>93.43</v>
      </c>
      <c r="N30" s="822">
        <v>1</v>
      </c>
      <c r="O30" s="826">
        <v>1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5</v>
      </c>
      <c r="B31" s="822" t="s">
        <v>2025</v>
      </c>
      <c r="C31" s="822" t="s">
        <v>2032</v>
      </c>
      <c r="D31" s="823" t="s">
        <v>3454</v>
      </c>
      <c r="E31" s="824" t="s">
        <v>2045</v>
      </c>
      <c r="F31" s="822" t="s">
        <v>2026</v>
      </c>
      <c r="G31" s="822" t="s">
        <v>2061</v>
      </c>
      <c r="H31" s="822" t="s">
        <v>611</v>
      </c>
      <c r="I31" s="822" t="s">
        <v>1610</v>
      </c>
      <c r="J31" s="822" t="s">
        <v>1611</v>
      </c>
      <c r="K31" s="822" t="s">
        <v>1612</v>
      </c>
      <c r="L31" s="825">
        <v>186.87</v>
      </c>
      <c r="M31" s="825">
        <v>934.35</v>
      </c>
      <c r="N31" s="822">
        <v>5</v>
      </c>
      <c r="O31" s="826">
        <v>3</v>
      </c>
      <c r="P31" s="825">
        <v>560.61</v>
      </c>
      <c r="Q31" s="827">
        <v>0.6</v>
      </c>
      <c r="R31" s="822">
        <v>3</v>
      </c>
      <c r="S31" s="827">
        <v>0.6</v>
      </c>
      <c r="T31" s="826">
        <v>2</v>
      </c>
      <c r="U31" s="828">
        <v>0.66666666666666663</v>
      </c>
    </row>
    <row r="32" spans="1:21" ht="14.45" customHeight="1" x14ac:dyDescent="0.2">
      <c r="A32" s="821">
        <v>5</v>
      </c>
      <c r="B32" s="822" t="s">
        <v>2025</v>
      </c>
      <c r="C32" s="822" t="s">
        <v>2032</v>
      </c>
      <c r="D32" s="823" t="s">
        <v>3454</v>
      </c>
      <c r="E32" s="824" t="s">
        <v>2045</v>
      </c>
      <c r="F32" s="822" t="s">
        <v>2026</v>
      </c>
      <c r="G32" s="822" t="s">
        <v>2064</v>
      </c>
      <c r="H32" s="822" t="s">
        <v>329</v>
      </c>
      <c r="I32" s="822" t="s">
        <v>2105</v>
      </c>
      <c r="J32" s="822" t="s">
        <v>2106</v>
      </c>
      <c r="K32" s="822" t="s">
        <v>2107</v>
      </c>
      <c r="L32" s="825">
        <v>31.65</v>
      </c>
      <c r="M32" s="825">
        <v>31.65</v>
      </c>
      <c r="N32" s="822">
        <v>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5</v>
      </c>
      <c r="B33" s="822" t="s">
        <v>2025</v>
      </c>
      <c r="C33" s="822" t="s">
        <v>2032</v>
      </c>
      <c r="D33" s="823" t="s">
        <v>3454</v>
      </c>
      <c r="E33" s="824" t="s">
        <v>2045</v>
      </c>
      <c r="F33" s="822" t="s">
        <v>2026</v>
      </c>
      <c r="G33" s="822" t="s">
        <v>2067</v>
      </c>
      <c r="H33" s="822" t="s">
        <v>611</v>
      </c>
      <c r="I33" s="822" t="s">
        <v>1830</v>
      </c>
      <c r="J33" s="822" t="s">
        <v>759</v>
      </c>
      <c r="K33" s="822" t="s">
        <v>1831</v>
      </c>
      <c r="L33" s="825">
        <v>1385.62</v>
      </c>
      <c r="M33" s="825">
        <v>1385.62</v>
      </c>
      <c r="N33" s="822">
        <v>1</v>
      </c>
      <c r="O33" s="826">
        <v>1</v>
      </c>
      <c r="P33" s="825">
        <v>1385.62</v>
      </c>
      <c r="Q33" s="827">
        <v>1</v>
      </c>
      <c r="R33" s="822">
        <v>1</v>
      </c>
      <c r="S33" s="827">
        <v>1</v>
      </c>
      <c r="T33" s="826">
        <v>1</v>
      </c>
      <c r="U33" s="828">
        <v>1</v>
      </c>
    </row>
    <row r="34" spans="1:21" ht="14.45" customHeight="1" x14ac:dyDescent="0.2">
      <c r="A34" s="821">
        <v>5</v>
      </c>
      <c r="B34" s="822" t="s">
        <v>2025</v>
      </c>
      <c r="C34" s="822" t="s">
        <v>2032</v>
      </c>
      <c r="D34" s="823" t="s">
        <v>3454</v>
      </c>
      <c r="E34" s="824" t="s">
        <v>2045</v>
      </c>
      <c r="F34" s="822" t="s">
        <v>2026</v>
      </c>
      <c r="G34" s="822" t="s">
        <v>2108</v>
      </c>
      <c r="H34" s="822" t="s">
        <v>329</v>
      </c>
      <c r="I34" s="822" t="s">
        <v>2109</v>
      </c>
      <c r="J34" s="822" t="s">
        <v>2110</v>
      </c>
      <c r="K34" s="822" t="s">
        <v>2111</v>
      </c>
      <c r="L34" s="825">
        <v>134.47999999999999</v>
      </c>
      <c r="M34" s="825">
        <v>134.47999999999999</v>
      </c>
      <c r="N34" s="822">
        <v>1</v>
      </c>
      <c r="O34" s="826">
        <v>1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5</v>
      </c>
      <c r="B35" s="822" t="s">
        <v>2025</v>
      </c>
      <c r="C35" s="822" t="s">
        <v>2032</v>
      </c>
      <c r="D35" s="823" t="s">
        <v>3454</v>
      </c>
      <c r="E35" s="824" t="s">
        <v>2045</v>
      </c>
      <c r="F35" s="822" t="s">
        <v>2026</v>
      </c>
      <c r="G35" s="822" t="s">
        <v>2108</v>
      </c>
      <c r="H35" s="822" t="s">
        <v>329</v>
      </c>
      <c r="I35" s="822" t="s">
        <v>2109</v>
      </c>
      <c r="J35" s="822" t="s">
        <v>2110</v>
      </c>
      <c r="K35" s="822" t="s">
        <v>2111</v>
      </c>
      <c r="L35" s="825">
        <v>88.07</v>
      </c>
      <c r="M35" s="825">
        <v>528.41999999999996</v>
      </c>
      <c r="N35" s="822">
        <v>6</v>
      </c>
      <c r="O35" s="826">
        <v>2</v>
      </c>
      <c r="P35" s="825">
        <v>352.28</v>
      </c>
      <c r="Q35" s="827">
        <v>0.66666666666666663</v>
      </c>
      <c r="R35" s="822">
        <v>4</v>
      </c>
      <c r="S35" s="827">
        <v>0.66666666666666663</v>
      </c>
      <c r="T35" s="826">
        <v>1</v>
      </c>
      <c r="U35" s="828">
        <v>0.5</v>
      </c>
    </row>
    <row r="36" spans="1:21" ht="14.45" customHeight="1" x14ac:dyDescent="0.2">
      <c r="A36" s="821">
        <v>5</v>
      </c>
      <c r="B36" s="822" t="s">
        <v>2025</v>
      </c>
      <c r="C36" s="822" t="s">
        <v>2032</v>
      </c>
      <c r="D36" s="823" t="s">
        <v>3454</v>
      </c>
      <c r="E36" s="824" t="s">
        <v>2045</v>
      </c>
      <c r="F36" s="822" t="s">
        <v>2026</v>
      </c>
      <c r="G36" s="822" t="s">
        <v>2112</v>
      </c>
      <c r="H36" s="822" t="s">
        <v>329</v>
      </c>
      <c r="I36" s="822" t="s">
        <v>2113</v>
      </c>
      <c r="J36" s="822" t="s">
        <v>1187</v>
      </c>
      <c r="K36" s="822" t="s">
        <v>2114</v>
      </c>
      <c r="L36" s="825">
        <v>35.25</v>
      </c>
      <c r="M36" s="825">
        <v>35.25</v>
      </c>
      <c r="N36" s="822">
        <v>1</v>
      </c>
      <c r="O36" s="826">
        <v>1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5</v>
      </c>
      <c r="B37" s="822" t="s">
        <v>2025</v>
      </c>
      <c r="C37" s="822" t="s">
        <v>2032</v>
      </c>
      <c r="D37" s="823" t="s">
        <v>3454</v>
      </c>
      <c r="E37" s="824" t="s">
        <v>2045</v>
      </c>
      <c r="F37" s="822" t="s">
        <v>2026</v>
      </c>
      <c r="G37" s="822" t="s">
        <v>2115</v>
      </c>
      <c r="H37" s="822" t="s">
        <v>611</v>
      </c>
      <c r="I37" s="822" t="s">
        <v>1798</v>
      </c>
      <c r="J37" s="822" t="s">
        <v>938</v>
      </c>
      <c r="K37" s="822" t="s">
        <v>939</v>
      </c>
      <c r="L37" s="825">
        <v>0</v>
      </c>
      <c r="M37" s="825">
        <v>0</v>
      </c>
      <c r="N37" s="822">
        <v>2</v>
      </c>
      <c r="O37" s="826">
        <v>2</v>
      </c>
      <c r="P37" s="825">
        <v>0</v>
      </c>
      <c r="Q37" s="827"/>
      <c r="R37" s="822">
        <v>2</v>
      </c>
      <c r="S37" s="827">
        <v>1</v>
      </c>
      <c r="T37" s="826">
        <v>2</v>
      </c>
      <c r="U37" s="828">
        <v>1</v>
      </c>
    </row>
    <row r="38" spans="1:21" ht="14.45" customHeight="1" x14ac:dyDescent="0.2">
      <c r="A38" s="821">
        <v>5</v>
      </c>
      <c r="B38" s="822" t="s">
        <v>2025</v>
      </c>
      <c r="C38" s="822" t="s">
        <v>2032</v>
      </c>
      <c r="D38" s="823" t="s">
        <v>3454</v>
      </c>
      <c r="E38" s="824" t="s">
        <v>2045</v>
      </c>
      <c r="F38" s="822" t="s">
        <v>2026</v>
      </c>
      <c r="G38" s="822" t="s">
        <v>2059</v>
      </c>
      <c r="H38" s="822" t="s">
        <v>329</v>
      </c>
      <c r="I38" s="822" t="s">
        <v>2060</v>
      </c>
      <c r="J38" s="822" t="s">
        <v>1032</v>
      </c>
      <c r="K38" s="822" t="s">
        <v>1033</v>
      </c>
      <c r="L38" s="825">
        <v>657.67</v>
      </c>
      <c r="M38" s="825">
        <v>22360.78</v>
      </c>
      <c r="N38" s="822">
        <v>34</v>
      </c>
      <c r="O38" s="826">
        <v>7</v>
      </c>
      <c r="P38" s="825">
        <v>9865.0499999999993</v>
      </c>
      <c r="Q38" s="827">
        <v>0.44117647058823528</v>
      </c>
      <c r="R38" s="822">
        <v>15</v>
      </c>
      <c r="S38" s="827">
        <v>0.44117647058823528</v>
      </c>
      <c r="T38" s="826">
        <v>3</v>
      </c>
      <c r="U38" s="828">
        <v>0.42857142857142855</v>
      </c>
    </row>
    <row r="39" spans="1:21" ht="14.45" customHeight="1" x14ac:dyDescent="0.2">
      <c r="A39" s="821">
        <v>5</v>
      </c>
      <c r="B39" s="822" t="s">
        <v>2025</v>
      </c>
      <c r="C39" s="822" t="s">
        <v>2032</v>
      </c>
      <c r="D39" s="823" t="s">
        <v>3454</v>
      </c>
      <c r="E39" s="824" t="s">
        <v>2045</v>
      </c>
      <c r="F39" s="822" t="s">
        <v>2026</v>
      </c>
      <c r="G39" s="822" t="s">
        <v>2072</v>
      </c>
      <c r="H39" s="822" t="s">
        <v>611</v>
      </c>
      <c r="I39" s="822" t="s">
        <v>1729</v>
      </c>
      <c r="J39" s="822" t="s">
        <v>1070</v>
      </c>
      <c r="K39" s="822" t="s">
        <v>1730</v>
      </c>
      <c r="L39" s="825">
        <v>154.36000000000001</v>
      </c>
      <c r="M39" s="825">
        <v>154.36000000000001</v>
      </c>
      <c r="N39" s="822">
        <v>1</v>
      </c>
      <c r="O39" s="826">
        <v>1</v>
      </c>
      <c r="P39" s="825">
        <v>154.36000000000001</v>
      </c>
      <c r="Q39" s="827">
        <v>1</v>
      </c>
      <c r="R39" s="822">
        <v>1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5</v>
      </c>
      <c r="B40" s="822" t="s">
        <v>2025</v>
      </c>
      <c r="C40" s="822" t="s">
        <v>2032</v>
      </c>
      <c r="D40" s="823" t="s">
        <v>3454</v>
      </c>
      <c r="E40" s="824" t="s">
        <v>2045</v>
      </c>
      <c r="F40" s="822" t="s">
        <v>2026</v>
      </c>
      <c r="G40" s="822" t="s">
        <v>2072</v>
      </c>
      <c r="H40" s="822" t="s">
        <v>329</v>
      </c>
      <c r="I40" s="822" t="s">
        <v>2073</v>
      </c>
      <c r="J40" s="822" t="s">
        <v>1070</v>
      </c>
      <c r="K40" s="822" t="s">
        <v>2074</v>
      </c>
      <c r="L40" s="825">
        <v>225.06</v>
      </c>
      <c r="M40" s="825">
        <v>225.06</v>
      </c>
      <c r="N40" s="822">
        <v>1</v>
      </c>
      <c r="O40" s="826">
        <v>0.5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5</v>
      </c>
      <c r="B41" s="822" t="s">
        <v>2025</v>
      </c>
      <c r="C41" s="822" t="s">
        <v>2032</v>
      </c>
      <c r="D41" s="823" t="s">
        <v>3454</v>
      </c>
      <c r="E41" s="824" t="s">
        <v>2045</v>
      </c>
      <c r="F41" s="822" t="s">
        <v>2028</v>
      </c>
      <c r="G41" s="822" t="s">
        <v>2077</v>
      </c>
      <c r="H41" s="822" t="s">
        <v>329</v>
      </c>
      <c r="I41" s="822" t="s">
        <v>2116</v>
      </c>
      <c r="J41" s="822" t="s">
        <v>2117</v>
      </c>
      <c r="K41" s="822" t="s">
        <v>2118</v>
      </c>
      <c r="L41" s="825">
        <v>199.81</v>
      </c>
      <c r="M41" s="825">
        <v>799.24</v>
      </c>
      <c r="N41" s="822">
        <v>4</v>
      </c>
      <c r="O41" s="826">
        <v>4</v>
      </c>
      <c r="P41" s="825">
        <v>799.24</v>
      </c>
      <c r="Q41" s="827">
        <v>1</v>
      </c>
      <c r="R41" s="822">
        <v>4</v>
      </c>
      <c r="S41" s="827">
        <v>1</v>
      </c>
      <c r="T41" s="826">
        <v>4</v>
      </c>
      <c r="U41" s="828">
        <v>1</v>
      </c>
    </row>
    <row r="42" spans="1:21" ht="14.45" customHeight="1" x14ac:dyDescent="0.2">
      <c r="A42" s="821">
        <v>5</v>
      </c>
      <c r="B42" s="822" t="s">
        <v>2025</v>
      </c>
      <c r="C42" s="822" t="s">
        <v>2032</v>
      </c>
      <c r="D42" s="823" t="s">
        <v>3454</v>
      </c>
      <c r="E42" s="824" t="s">
        <v>2045</v>
      </c>
      <c r="F42" s="822" t="s">
        <v>2028</v>
      </c>
      <c r="G42" s="822" t="s">
        <v>2077</v>
      </c>
      <c r="H42" s="822" t="s">
        <v>329</v>
      </c>
      <c r="I42" s="822" t="s">
        <v>2119</v>
      </c>
      <c r="J42" s="822" t="s">
        <v>2120</v>
      </c>
      <c r="K42" s="822" t="s">
        <v>2121</v>
      </c>
      <c r="L42" s="825">
        <v>1000.5</v>
      </c>
      <c r="M42" s="825">
        <v>4002</v>
      </c>
      <c r="N42" s="822">
        <v>4</v>
      </c>
      <c r="O42" s="826">
        <v>4</v>
      </c>
      <c r="P42" s="825">
        <v>4002</v>
      </c>
      <c r="Q42" s="827">
        <v>1</v>
      </c>
      <c r="R42" s="822">
        <v>4</v>
      </c>
      <c r="S42" s="827">
        <v>1</v>
      </c>
      <c r="T42" s="826">
        <v>4</v>
      </c>
      <c r="U42" s="828">
        <v>1</v>
      </c>
    </row>
    <row r="43" spans="1:21" ht="14.45" customHeight="1" x14ac:dyDescent="0.2">
      <c r="A43" s="821">
        <v>5</v>
      </c>
      <c r="B43" s="822" t="s">
        <v>2025</v>
      </c>
      <c r="C43" s="822" t="s">
        <v>2032</v>
      </c>
      <c r="D43" s="823" t="s">
        <v>3454</v>
      </c>
      <c r="E43" s="824" t="s">
        <v>2045</v>
      </c>
      <c r="F43" s="822" t="s">
        <v>2028</v>
      </c>
      <c r="G43" s="822" t="s">
        <v>2077</v>
      </c>
      <c r="H43" s="822" t="s">
        <v>329</v>
      </c>
      <c r="I43" s="822" t="s">
        <v>2122</v>
      </c>
      <c r="J43" s="822" t="s">
        <v>2091</v>
      </c>
      <c r="K43" s="822" t="s">
        <v>2123</v>
      </c>
      <c r="L43" s="825">
        <v>600.29999999999995</v>
      </c>
      <c r="M43" s="825">
        <v>600.29999999999995</v>
      </c>
      <c r="N43" s="822">
        <v>1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5</v>
      </c>
      <c r="B44" s="822" t="s">
        <v>2025</v>
      </c>
      <c r="C44" s="822" t="s">
        <v>2032</v>
      </c>
      <c r="D44" s="823" t="s">
        <v>3454</v>
      </c>
      <c r="E44" s="824" t="s">
        <v>2045</v>
      </c>
      <c r="F44" s="822" t="s">
        <v>2028</v>
      </c>
      <c r="G44" s="822" t="s">
        <v>2077</v>
      </c>
      <c r="H44" s="822" t="s">
        <v>329</v>
      </c>
      <c r="I44" s="822" t="s">
        <v>2090</v>
      </c>
      <c r="J44" s="822" t="s">
        <v>2091</v>
      </c>
      <c r="K44" s="822" t="s">
        <v>2124</v>
      </c>
      <c r="L44" s="825">
        <v>600</v>
      </c>
      <c r="M44" s="825">
        <v>600</v>
      </c>
      <c r="N44" s="822">
        <v>1</v>
      </c>
      <c r="O44" s="826">
        <v>1</v>
      </c>
      <c r="P44" s="825">
        <v>600</v>
      </c>
      <c r="Q44" s="827">
        <v>1</v>
      </c>
      <c r="R44" s="822">
        <v>1</v>
      </c>
      <c r="S44" s="827">
        <v>1</v>
      </c>
      <c r="T44" s="826">
        <v>1</v>
      </c>
      <c r="U44" s="828">
        <v>1</v>
      </c>
    </row>
    <row r="45" spans="1:21" ht="14.45" customHeight="1" x14ac:dyDescent="0.2">
      <c r="A45" s="821">
        <v>5</v>
      </c>
      <c r="B45" s="822" t="s">
        <v>2025</v>
      </c>
      <c r="C45" s="822" t="s">
        <v>2032</v>
      </c>
      <c r="D45" s="823" t="s">
        <v>3454</v>
      </c>
      <c r="E45" s="824" t="s">
        <v>2045</v>
      </c>
      <c r="F45" s="822" t="s">
        <v>2028</v>
      </c>
      <c r="G45" s="822" t="s">
        <v>2077</v>
      </c>
      <c r="H45" s="822" t="s">
        <v>329</v>
      </c>
      <c r="I45" s="822" t="s">
        <v>2125</v>
      </c>
      <c r="J45" s="822" t="s">
        <v>2126</v>
      </c>
      <c r="K45" s="822" t="s">
        <v>2127</v>
      </c>
      <c r="L45" s="825">
        <v>180.39</v>
      </c>
      <c r="M45" s="825">
        <v>541.16999999999996</v>
      </c>
      <c r="N45" s="822">
        <v>3</v>
      </c>
      <c r="O45" s="826">
        <v>3</v>
      </c>
      <c r="P45" s="825">
        <v>541.16999999999996</v>
      </c>
      <c r="Q45" s="827">
        <v>1</v>
      </c>
      <c r="R45" s="822">
        <v>3</v>
      </c>
      <c r="S45" s="827">
        <v>1</v>
      </c>
      <c r="T45" s="826">
        <v>3</v>
      </c>
      <c r="U45" s="828">
        <v>1</v>
      </c>
    </row>
    <row r="46" spans="1:21" ht="14.45" customHeight="1" x14ac:dyDescent="0.2">
      <c r="A46" s="821">
        <v>5</v>
      </c>
      <c r="B46" s="822" t="s">
        <v>2025</v>
      </c>
      <c r="C46" s="822" t="s">
        <v>2032</v>
      </c>
      <c r="D46" s="823" t="s">
        <v>3454</v>
      </c>
      <c r="E46" s="824" t="s">
        <v>2045</v>
      </c>
      <c r="F46" s="822" t="s">
        <v>2028</v>
      </c>
      <c r="G46" s="822" t="s">
        <v>2077</v>
      </c>
      <c r="H46" s="822" t="s">
        <v>329</v>
      </c>
      <c r="I46" s="822" t="s">
        <v>2128</v>
      </c>
      <c r="J46" s="822" t="s">
        <v>2129</v>
      </c>
      <c r="K46" s="822" t="s">
        <v>2130</v>
      </c>
      <c r="L46" s="825">
        <v>49.02</v>
      </c>
      <c r="M46" s="825">
        <v>245.10000000000002</v>
      </c>
      <c r="N46" s="822">
        <v>5</v>
      </c>
      <c r="O46" s="826">
        <v>2</v>
      </c>
      <c r="P46" s="825">
        <v>245.10000000000002</v>
      </c>
      <c r="Q46" s="827">
        <v>1</v>
      </c>
      <c r="R46" s="822">
        <v>5</v>
      </c>
      <c r="S46" s="827">
        <v>1</v>
      </c>
      <c r="T46" s="826">
        <v>2</v>
      </c>
      <c r="U46" s="828">
        <v>1</v>
      </c>
    </row>
    <row r="47" spans="1:21" ht="14.45" customHeight="1" x14ac:dyDescent="0.2">
      <c r="A47" s="821">
        <v>5</v>
      </c>
      <c r="B47" s="822" t="s">
        <v>2025</v>
      </c>
      <c r="C47" s="822" t="s">
        <v>2032</v>
      </c>
      <c r="D47" s="823" t="s">
        <v>3454</v>
      </c>
      <c r="E47" s="824" t="s">
        <v>2045</v>
      </c>
      <c r="F47" s="822" t="s">
        <v>2028</v>
      </c>
      <c r="G47" s="822" t="s">
        <v>2077</v>
      </c>
      <c r="H47" s="822" t="s">
        <v>329</v>
      </c>
      <c r="I47" s="822" t="s">
        <v>2131</v>
      </c>
      <c r="J47" s="822" t="s">
        <v>2132</v>
      </c>
      <c r="K47" s="822" t="s">
        <v>2133</v>
      </c>
      <c r="L47" s="825">
        <v>249.55</v>
      </c>
      <c r="M47" s="825">
        <v>249.55</v>
      </c>
      <c r="N47" s="822">
        <v>1</v>
      </c>
      <c r="O47" s="826">
        <v>1</v>
      </c>
      <c r="P47" s="825">
        <v>249.55</v>
      </c>
      <c r="Q47" s="827">
        <v>1</v>
      </c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5</v>
      </c>
      <c r="B48" s="822" t="s">
        <v>2025</v>
      </c>
      <c r="C48" s="822" t="s">
        <v>2032</v>
      </c>
      <c r="D48" s="823" t="s">
        <v>3454</v>
      </c>
      <c r="E48" s="824" t="s">
        <v>2046</v>
      </c>
      <c r="F48" s="822" t="s">
        <v>2026</v>
      </c>
      <c r="G48" s="822" t="s">
        <v>2108</v>
      </c>
      <c r="H48" s="822" t="s">
        <v>329</v>
      </c>
      <c r="I48" s="822" t="s">
        <v>2109</v>
      </c>
      <c r="J48" s="822" t="s">
        <v>2110</v>
      </c>
      <c r="K48" s="822" t="s">
        <v>2111</v>
      </c>
      <c r="L48" s="825">
        <v>88.07</v>
      </c>
      <c r="M48" s="825">
        <v>88.07</v>
      </c>
      <c r="N48" s="822">
        <v>1</v>
      </c>
      <c r="O48" s="826">
        <v>0.5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5</v>
      </c>
      <c r="B49" s="822" t="s">
        <v>2025</v>
      </c>
      <c r="C49" s="822" t="s">
        <v>2032</v>
      </c>
      <c r="D49" s="823" t="s">
        <v>3454</v>
      </c>
      <c r="E49" s="824" t="s">
        <v>2046</v>
      </c>
      <c r="F49" s="822" t="s">
        <v>2026</v>
      </c>
      <c r="G49" s="822" t="s">
        <v>2134</v>
      </c>
      <c r="H49" s="822" t="s">
        <v>329</v>
      </c>
      <c r="I49" s="822" t="s">
        <v>2135</v>
      </c>
      <c r="J49" s="822" t="s">
        <v>2136</v>
      </c>
      <c r="K49" s="822" t="s">
        <v>2137</v>
      </c>
      <c r="L49" s="825">
        <v>97.76</v>
      </c>
      <c r="M49" s="825">
        <v>195.52</v>
      </c>
      <c r="N49" s="822">
        <v>2</v>
      </c>
      <c r="O49" s="826">
        <v>1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5</v>
      </c>
      <c r="B50" s="822" t="s">
        <v>2025</v>
      </c>
      <c r="C50" s="822" t="s">
        <v>2032</v>
      </c>
      <c r="D50" s="823" t="s">
        <v>3454</v>
      </c>
      <c r="E50" s="824" t="s">
        <v>2046</v>
      </c>
      <c r="F50" s="822" t="s">
        <v>2026</v>
      </c>
      <c r="G50" s="822" t="s">
        <v>2059</v>
      </c>
      <c r="H50" s="822" t="s">
        <v>329</v>
      </c>
      <c r="I50" s="822" t="s">
        <v>2138</v>
      </c>
      <c r="J50" s="822" t="s">
        <v>1032</v>
      </c>
      <c r="K50" s="822" t="s">
        <v>2139</v>
      </c>
      <c r="L50" s="825">
        <v>789.2</v>
      </c>
      <c r="M50" s="825">
        <v>1578.4</v>
      </c>
      <c r="N50" s="822">
        <v>2</v>
      </c>
      <c r="O50" s="826">
        <v>0.5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5</v>
      </c>
      <c r="B51" s="822" t="s">
        <v>2025</v>
      </c>
      <c r="C51" s="822" t="s">
        <v>2032</v>
      </c>
      <c r="D51" s="823" t="s">
        <v>3454</v>
      </c>
      <c r="E51" s="824" t="s">
        <v>2046</v>
      </c>
      <c r="F51" s="822" t="s">
        <v>2026</v>
      </c>
      <c r="G51" s="822" t="s">
        <v>2140</v>
      </c>
      <c r="H51" s="822" t="s">
        <v>611</v>
      </c>
      <c r="I51" s="822" t="s">
        <v>2141</v>
      </c>
      <c r="J51" s="822" t="s">
        <v>849</v>
      </c>
      <c r="K51" s="822" t="s">
        <v>2142</v>
      </c>
      <c r="L51" s="825">
        <v>414.07</v>
      </c>
      <c r="M51" s="825">
        <v>828.14</v>
      </c>
      <c r="N51" s="822">
        <v>2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5</v>
      </c>
      <c r="B52" s="822" t="s">
        <v>2025</v>
      </c>
      <c r="C52" s="822" t="s">
        <v>2032</v>
      </c>
      <c r="D52" s="823" t="s">
        <v>3454</v>
      </c>
      <c r="E52" s="824" t="s">
        <v>2046</v>
      </c>
      <c r="F52" s="822" t="s">
        <v>2028</v>
      </c>
      <c r="G52" s="822" t="s">
        <v>2077</v>
      </c>
      <c r="H52" s="822" t="s">
        <v>329</v>
      </c>
      <c r="I52" s="822" t="s">
        <v>2116</v>
      </c>
      <c r="J52" s="822" t="s">
        <v>2117</v>
      </c>
      <c r="K52" s="822" t="s">
        <v>2118</v>
      </c>
      <c r="L52" s="825">
        <v>199.81</v>
      </c>
      <c r="M52" s="825">
        <v>399.62</v>
      </c>
      <c r="N52" s="822">
        <v>2</v>
      </c>
      <c r="O52" s="826">
        <v>1</v>
      </c>
      <c r="P52" s="825">
        <v>399.62</v>
      </c>
      <c r="Q52" s="827">
        <v>1</v>
      </c>
      <c r="R52" s="822">
        <v>2</v>
      </c>
      <c r="S52" s="827">
        <v>1</v>
      </c>
      <c r="T52" s="826">
        <v>1</v>
      </c>
      <c r="U52" s="828">
        <v>1</v>
      </c>
    </row>
    <row r="53" spans="1:21" ht="14.45" customHeight="1" x14ac:dyDescent="0.2">
      <c r="A53" s="821">
        <v>5</v>
      </c>
      <c r="B53" s="822" t="s">
        <v>2025</v>
      </c>
      <c r="C53" s="822" t="s">
        <v>2032</v>
      </c>
      <c r="D53" s="823" t="s">
        <v>3454</v>
      </c>
      <c r="E53" s="824" t="s">
        <v>2046</v>
      </c>
      <c r="F53" s="822" t="s">
        <v>2028</v>
      </c>
      <c r="G53" s="822" t="s">
        <v>2077</v>
      </c>
      <c r="H53" s="822" t="s">
        <v>329</v>
      </c>
      <c r="I53" s="822" t="s">
        <v>2125</v>
      </c>
      <c r="J53" s="822" t="s">
        <v>2126</v>
      </c>
      <c r="K53" s="822" t="s">
        <v>2127</v>
      </c>
      <c r="L53" s="825">
        <v>180.39</v>
      </c>
      <c r="M53" s="825">
        <v>360.78</v>
      </c>
      <c r="N53" s="822">
        <v>2</v>
      </c>
      <c r="O53" s="826">
        <v>1</v>
      </c>
      <c r="P53" s="825">
        <v>360.78</v>
      </c>
      <c r="Q53" s="827">
        <v>1</v>
      </c>
      <c r="R53" s="822">
        <v>2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5</v>
      </c>
      <c r="B54" s="822" t="s">
        <v>2025</v>
      </c>
      <c r="C54" s="822" t="s">
        <v>2032</v>
      </c>
      <c r="D54" s="823" t="s">
        <v>3454</v>
      </c>
      <c r="E54" s="824" t="s">
        <v>2047</v>
      </c>
      <c r="F54" s="822" t="s">
        <v>2026</v>
      </c>
      <c r="G54" s="822" t="s">
        <v>2143</v>
      </c>
      <c r="H54" s="822" t="s">
        <v>611</v>
      </c>
      <c r="I54" s="822" t="s">
        <v>1878</v>
      </c>
      <c r="J54" s="822" t="s">
        <v>1663</v>
      </c>
      <c r="K54" s="822" t="s">
        <v>1682</v>
      </c>
      <c r="L54" s="825">
        <v>31.09</v>
      </c>
      <c r="M54" s="825">
        <v>31.09</v>
      </c>
      <c r="N54" s="822">
        <v>1</v>
      </c>
      <c r="O54" s="826">
        <v>0.5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5</v>
      </c>
      <c r="B55" s="822" t="s">
        <v>2025</v>
      </c>
      <c r="C55" s="822" t="s">
        <v>2032</v>
      </c>
      <c r="D55" s="823" t="s">
        <v>3454</v>
      </c>
      <c r="E55" s="824" t="s">
        <v>2047</v>
      </c>
      <c r="F55" s="822" t="s">
        <v>2026</v>
      </c>
      <c r="G55" s="822" t="s">
        <v>2144</v>
      </c>
      <c r="H55" s="822" t="s">
        <v>611</v>
      </c>
      <c r="I55" s="822" t="s">
        <v>1756</v>
      </c>
      <c r="J55" s="822" t="s">
        <v>1757</v>
      </c>
      <c r="K55" s="822" t="s">
        <v>1758</v>
      </c>
      <c r="L55" s="825">
        <v>119.7</v>
      </c>
      <c r="M55" s="825">
        <v>359.1</v>
      </c>
      <c r="N55" s="822">
        <v>3</v>
      </c>
      <c r="O55" s="826">
        <v>1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5</v>
      </c>
      <c r="B56" s="822" t="s">
        <v>2025</v>
      </c>
      <c r="C56" s="822" t="s">
        <v>2032</v>
      </c>
      <c r="D56" s="823" t="s">
        <v>3454</v>
      </c>
      <c r="E56" s="824" t="s">
        <v>2047</v>
      </c>
      <c r="F56" s="822" t="s">
        <v>2026</v>
      </c>
      <c r="G56" s="822" t="s">
        <v>2144</v>
      </c>
      <c r="H56" s="822" t="s">
        <v>611</v>
      </c>
      <c r="I56" s="822" t="s">
        <v>1756</v>
      </c>
      <c r="J56" s="822" t="s">
        <v>1757</v>
      </c>
      <c r="K56" s="822" t="s">
        <v>1758</v>
      </c>
      <c r="L56" s="825">
        <v>56.06</v>
      </c>
      <c r="M56" s="825">
        <v>224.24</v>
      </c>
      <c r="N56" s="822">
        <v>4</v>
      </c>
      <c r="O56" s="826">
        <v>2</v>
      </c>
      <c r="P56" s="825">
        <v>112.12</v>
      </c>
      <c r="Q56" s="827">
        <v>0.5</v>
      </c>
      <c r="R56" s="822">
        <v>2</v>
      </c>
      <c r="S56" s="827">
        <v>0.5</v>
      </c>
      <c r="T56" s="826">
        <v>1</v>
      </c>
      <c r="U56" s="828">
        <v>0.5</v>
      </c>
    </row>
    <row r="57" spans="1:21" ht="14.45" customHeight="1" x14ac:dyDescent="0.2">
      <c r="A57" s="821">
        <v>5</v>
      </c>
      <c r="B57" s="822" t="s">
        <v>2025</v>
      </c>
      <c r="C57" s="822" t="s">
        <v>2032</v>
      </c>
      <c r="D57" s="823" t="s">
        <v>3454</v>
      </c>
      <c r="E57" s="824" t="s">
        <v>2047</v>
      </c>
      <c r="F57" s="822" t="s">
        <v>2026</v>
      </c>
      <c r="G57" s="822" t="s">
        <v>2145</v>
      </c>
      <c r="H57" s="822" t="s">
        <v>329</v>
      </c>
      <c r="I57" s="822" t="s">
        <v>2146</v>
      </c>
      <c r="J57" s="822" t="s">
        <v>2147</v>
      </c>
      <c r="K57" s="822" t="s">
        <v>2148</v>
      </c>
      <c r="L57" s="825">
        <v>0</v>
      </c>
      <c r="M57" s="825">
        <v>0</v>
      </c>
      <c r="N57" s="822">
        <v>1</v>
      </c>
      <c r="O57" s="826">
        <v>1</v>
      </c>
      <c r="P57" s="825">
        <v>0</v>
      </c>
      <c r="Q57" s="827"/>
      <c r="R57" s="822">
        <v>1</v>
      </c>
      <c r="S57" s="827">
        <v>1</v>
      </c>
      <c r="T57" s="826">
        <v>1</v>
      </c>
      <c r="U57" s="828">
        <v>1</v>
      </c>
    </row>
    <row r="58" spans="1:21" ht="14.45" customHeight="1" x14ac:dyDescent="0.2">
      <c r="A58" s="821">
        <v>5</v>
      </c>
      <c r="B58" s="822" t="s">
        <v>2025</v>
      </c>
      <c r="C58" s="822" t="s">
        <v>2032</v>
      </c>
      <c r="D58" s="823" t="s">
        <v>3454</v>
      </c>
      <c r="E58" s="824" t="s">
        <v>2047</v>
      </c>
      <c r="F58" s="822" t="s">
        <v>2026</v>
      </c>
      <c r="G58" s="822" t="s">
        <v>2145</v>
      </c>
      <c r="H58" s="822" t="s">
        <v>329</v>
      </c>
      <c r="I58" s="822" t="s">
        <v>2149</v>
      </c>
      <c r="J58" s="822" t="s">
        <v>902</v>
      </c>
      <c r="K58" s="822" t="s">
        <v>1295</v>
      </c>
      <c r="L58" s="825">
        <v>52.78</v>
      </c>
      <c r="M58" s="825">
        <v>52.78</v>
      </c>
      <c r="N58" s="822">
        <v>1</v>
      </c>
      <c r="O58" s="826">
        <v>0.5</v>
      </c>
      <c r="P58" s="825">
        <v>52.78</v>
      </c>
      <c r="Q58" s="827">
        <v>1</v>
      </c>
      <c r="R58" s="822">
        <v>1</v>
      </c>
      <c r="S58" s="827">
        <v>1</v>
      </c>
      <c r="T58" s="826">
        <v>0.5</v>
      </c>
      <c r="U58" s="828">
        <v>1</v>
      </c>
    </row>
    <row r="59" spans="1:21" ht="14.45" customHeight="1" x14ac:dyDescent="0.2">
      <c r="A59" s="821">
        <v>5</v>
      </c>
      <c r="B59" s="822" t="s">
        <v>2025</v>
      </c>
      <c r="C59" s="822" t="s">
        <v>2032</v>
      </c>
      <c r="D59" s="823" t="s">
        <v>3454</v>
      </c>
      <c r="E59" s="824" t="s">
        <v>2047</v>
      </c>
      <c r="F59" s="822" t="s">
        <v>2026</v>
      </c>
      <c r="G59" s="822" t="s">
        <v>2145</v>
      </c>
      <c r="H59" s="822" t="s">
        <v>329</v>
      </c>
      <c r="I59" s="822" t="s">
        <v>2150</v>
      </c>
      <c r="J59" s="822" t="s">
        <v>902</v>
      </c>
      <c r="K59" s="822" t="s">
        <v>903</v>
      </c>
      <c r="L59" s="825">
        <v>52.78</v>
      </c>
      <c r="M59" s="825">
        <v>52.78</v>
      </c>
      <c r="N59" s="822">
        <v>1</v>
      </c>
      <c r="O59" s="826">
        <v>0.5</v>
      </c>
      <c r="P59" s="825">
        <v>52.78</v>
      </c>
      <c r="Q59" s="827">
        <v>1</v>
      </c>
      <c r="R59" s="822">
        <v>1</v>
      </c>
      <c r="S59" s="827">
        <v>1</v>
      </c>
      <c r="T59" s="826">
        <v>0.5</v>
      </c>
      <c r="U59" s="828">
        <v>1</v>
      </c>
    </row>
    <row r="60" spans="1:21" ht="14.45" customHeight="1" x14ac:dyDescent="0.2">
      <c r="A60" s="821">
        <v>5</v>
      </c>
      <c r="B60" s="822" t="s">
        <v>2025</v>
      </c>
      <c r="C60" s="822" t="s">
        <v>2032</v>
      </c>
      <c r="D60" s="823" t="s">
        <v>3454</v>
      </c>
      <c r="E60" s="824" t="s">
        <v>2047</v>
      </c>
      <c r="F60" s="822" t="s">
        <v>2026</v>
      </c>
      <c r="G60" s="822" t="s">
        <v>2151</v>
      </c>
      <c r="H60" s="822" t="s">
        <v>329</v>
      </c>
      <c r="I60" s="822" t="s">
        <v>2152</v>
      </c>
      <c r="J60" s="822" t="s">
        <v>2153</v>
      </c>
      <c r="K60" s="822" t="s">
        <v>2154</v>
      </c>
      <c r="L60" s="825">
        <v>159.16999999999999</v>
      </c>
      <c r="M60" s="825">
        <v>159.16999999999999</v>
      </c>
      <c r="N60" s="822">
        <v>1</v>
      </c>
      <c r="O60" s="826">
        <v>0.5</v>
      </c>
      <c r="P60" s="825">
        <v>159.16999999999999</v>
      </c>
      <c r="Q60" s="827">
        <v>1</v>
      </c>
      <c r="R60" s="822">
        <v>1</v>
      </c>
      <c r="S60" s="827">
        <v>1</v>
      </c>
      <c r="T60" s="826">
        <v>0.5</v>
      </c>
      <c r="U60" s="828">
        <v>1</v>
      </c>
    </row>
    <row r="61" spans="1:21" ht="14.45" customHeight="1" x14ac:dyDescent="0.2">
      <c r="A61" s="821">
        <v>5</v>
      </c>
      <c r="B61" s="822" t="s">
        <v>2025</v>
      </c>
      <c r="C61" s="822" t="s">
        <v>2032</v>
      </c>
      <c r="D61" s="823" t="s">
        <v>3454</v>
      </c>
      <c r="E61" s="824" t="s">
        <v>2047</v>
      </c>
      <c r="F61" s="822" t="s">
        <v>2026</v>
      </c>
      <c r="G61" s="822" t="s">
        <v>2155</v>
      </c>
      <c r="H61" s="822" t="s">
        <v>329</v>
      </c>
      <c r="I61" s="822" t="s">
        <v>2156</v>
      </c>
      <c r="J61" s="822" t="s">
        <v>2157</v>
      </c>
      <c r="K61" s="822" t="s">
        <v>2158</v>
      </c>
      <c r="L61" s="825">
        <v>0</v>
      </c>
      <c r="M61" s="825">
        <v>0</v>
      </c>
      <c r="N61" s="822">
        <v>3</v>
      </c>
      <c r="O61" s="826">
        <v>2.5</v>
      </c>
      <c r="P61" s="825">
        <v>0</v>
      </c>
      <c r="Q61" s="827"/>
      <c r="R61" s="822">
        <v>2</v>
      </c>
      <c r="S61" s="827">
        <v>0.66666666666666663</v>
      </c>
      <c r="T61" s="826">
        <v>1.5</v>
      </c>
      <c r="U61" s="828">
        <v>0.6</v>
      </c>
    </row>
    <row r="62" spans="1:21" ht="14.45" customHeight="1" x14ac:dyDescent="0.2">
      <c r="A62" s="821">
        <v>5</v>
      </c>
      <c r="B62" s="822" t="s">
        <v>2025</v>
      </c>
      <c r="C62" s="822" t="s">
        <v>2032</v>
      </c>
      <c r="D62" s="823" t="s">
        <v>3454</v>
      </c>
      <c r="E62" s="824" t="s">
        <v>2047</v>
      </c>
      <c r="F62" s="822" t="s">
        <v>2026</v>
      </c>
      <c r="G62" s="822" t="s">
        <v>2159</v>
      </c>
      <c r="H62" s="822" t="s">
        <v>329</v>
      </c>
      <c r="I62" s="822" t="s">
        <v>2160</v>
      </c>
      <c r="J62" s="822" t="s">
        <v>2161</v>
      </c>
      <c r="K62" s="822" t="s">
        <v>2162</v>
      </c>
      <c r="L62" s="825">
        <v>49.04</v>
      </c>
      <c r="M62" s="825">
        <v>49.04</v>
      </c>
      <c r="N62" s="822">
        <v>1</v>
      </c>
      <c r="O62" s="826">
        <v>1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5</v>
      </c>
      <c r="B63" s="822" t="s">
        <v>2025</v>
      </c>
      <c r="C63" s="822" t="s">
        <v>2032</v>
      </c>
      <c r="D63" s="823" t="s">
        <v>3454</v>
      </c>
      <c r="E63" s="824" t="s">
        <v>2047</v>
      </c>
      <c r="F63" s="822" t="s">
        <v>2026</v>
      </c>
      <c r="G63" s="822" t="s">
        <v>2163</v>
      </c>
      <c r="H63" s="822" t="s">
        <v>329</v>
      </c>
      <c r="I63" s="822" t="s">
        <v>2164</v>
      </c>
      <c r="J63" s="822" t="s">
        <v>1110</v>
      </c>
      <c r="K63" s="822" t="s">
        <v>1741</v>
      </c>
      <c r="L63" s="825">
        <v>28.03</v>
      </c>
      <c r="M63" s="825">
        <v>28.03</v>
      </c>
      <c r="N63" s="822">
        <v>1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5</v>
      </c>
      <c r="B64" s="822" t="s">
        <v>2025</v>
      </c>
      <c r="C64" s="822" t="s">
        <v>2032</v>
      </c>
      <c r="D64" s="823" t="s">
        <v>3454</v>
      </c>
      <c r="E64" s="824" t="s">
        <v>2047</v>
      </c>
      <c r="F64" s="822" t="s">
        <v>2026</v>
      </c>
      <c r="G64" s="822" t="s">
        <v>2061</v>
      </c>
      <c r="H64" s="822" t="s">
        <v>611</v>
      </c>
      <c r="I64" s="822" t="s">
        <v>1610</v>
      </c>
      <c r="J64" s="822" t="s">
        <v>1611</v>
      </c>
      <c r="K64" s="822" t="s">
        <v>1612</v>
      </c>
      <c r="L64" s="825">
        <v>186.87</v>
      </c>
      <c r="M64" s="825">
        <v>186.87</v>
      </c>
      <c r="N64" s="822">
        <v>1</v>
      </c>
      <c r="O64" s="826">
        <v>0.5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5</v>
      </c>
      <c r="B65" s="822" t="s">
        <v>2025</v>
      </c>
      <c r="C65" s="822" t="s">
        <v>2032</v>
      </c>
      <c r="D65" s="823" t="s">
        <v>3454</v>
      </c>
      <c r="E65" s="824" t="s">
        <v>2047</v>
      </c>
      <c r="F65" s="822" t="s">
        <v>2026</v>
      </c>
      <c r="G65" s="822" t="s">
        <v>2165</v>
      </c>
      <c r="H65" s="822" t="s">
        <v>329</v>
      </c>
      <c r="I65" s="822" t="s">
        <v>2166</v>
      </c>
      <c r="J65" s="822" t="s">
        <v>2167</v>
      </c>
      <c r="K65" s="822" t="s">
        <v>2168</v>
      </c>
      <c r="L65" s="825">
        <v>0</v>
      </c>
      <c r="M65" s="825">
        <v>0</v>
      </c>
      <c r="N65" s="822">
        <v>2</v>
      </c>
      <c r="O65" s="826">
        <v>1</v>
      </c>
      <c r="P65" s="825">
        <v>0</v>
      </c>
      <c r="Q65" s="827"/>
      <c r="R65" s="822">
        <v>2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5</v>
      </c>
      <c r="B66" s="822" t="s">
        <v>2025</v>
      </c>
      <c r="C66" s="822" t="s">
        <v>2032</v>
      </c>
      <c r="D66" s="823" t="s">
        <v>3454</v>
      </c>
      <c r="E66" s="824" t="s">
        <v>2047</v>
      </c>
      <c r="F66" s="822" t="s">
        <v>2026</v>
      </c>
      <c r="G66" s="822" t="s">
        <v>2169</v>
      </c>
      <c r="H66" s="822" t="s">
        <v>329</v>
      </c>
      <c r="I66" s="822" t="s">
        <v>2170</v>
      </c>
      <c r="J66" s="822" t="s">
        <v>1214</v>
      </c>
      <c r="K66" s="822" t="s">
        <v>1619</v>
      </c>
      <c r="L66" s="825">
        <v>38.56</v>
      </c>
      <c r="M66" s="825">
        <v>77.12</v>
      </c>
      <c r="N66" s="822">
        <v>2</v>
      </c>
      <c r="O66" s="826">
        <v>1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5</v>
      </c>
      <c r="B67" s="822" t="s">
        <v>2025</v>
      </c>
      <c r="C67" s="822" t="s">
        <v>2032</v>
      </c>
      <c r="D67" s="823" t="s">
        <v>3454</v>
      </c>
      <c r="E67" s="824" t="s">
        <v>2047</v>
      </c>
      <c r="F67" s="822" t="s">
        <v>2026</v>
      </c>
      <c r="G67" s="822" t="s">
        <v>2171</v>
      </c>
      <c r="H67" s="822" t="s">
        <v>329</v>
      </c>
      <c r="I67" s="822" t="s">
        <v>2172</v>
      </c>
      <c r="J67" s="822" t="s">
        <v>2173</v>
      </c>
      <c r="K67" s="822" t="s">
        <v>2174</v>
      </c>
      <c r="L67" s="825">
        <v>54.18</v>
      </c>
      <c r="M67" s="825">
        <v>108.36</v>
      </c>
      <c r="N67" s="822">
        <v>2</v>
      </c>
      <c r="O67" s="826">
        <v>1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5</v>
      </c>
      <c r="B68" s="822" t="s">
        <v>2025</v>
      </c>
      <c r="C68" s="822" t="s">
        <v>2032</v>
      </c>
      <c r="D68" s="823" t="s">
        <v>3454</v>
      </c>
      <c r="E68" s="824" t="s">
        <v>2047</v>
      </c>
      <c r="F68" s="822" t="s">
        <v>2026</v>
      </c>
      <c r="G68" s="822" t="s">
        <v>2171</v>
      </c>
      <c r="H68" s="822" t="s">
        <v>329</v>
      </c>
      <c r="I68" s="822" t="s">
        <v>2175</v>
      </c>
      <c r="J68" s="822" t="s">
        <v>2176</v>
      </c>
      <c r="K68" s="822" t="s">
        <v>2177</v>
      </c>
      <c r="L68" s="825">
        <v>0</v>
      </c>
      <c r="M68" s="825">
        <v>0</v>
      </c>
      <c r="N68" s="822">
        <v>2</v>
      </c>
      <c r="O68" s="826">
        <v>0.5</v>
      </c>
      <c r="P68" s="825">
        <v>0</v>
      </c>
      <c r="Q68" s="827"/>
      <c r="R68" s="822">
        <v>2</v>
      </c>
      <c r="S68" s="827">
        <v>1</v>
      </c>
      <c r="T68" s="826">
        <v>0.5</v>
      </c>
      <c r="U68" s="828">
        <v>1</v>
      </c>
    </row>
    <row r="69" spans="1:21" ht="14.45" customHeight="1" x14ac:dyDescent="0.2">
      <c r="A69" s="821">
        <v>5</v>
      </c>
      <c r="B69" s="822" t="s">
        <v>2025</v>
      </c>
      <c r="C69" s="822" t="s">
        <v>2032</v>
      </c>
      <c r="D69" s="823" t="s">
        <v>3454</v>
      </c>
      <c r="E69" s="824" t="s">
        <v>2047</v>
      </c>
      <c r="F69" s="822" t="s">
        <v>2026</v>
      </c>
      <c r="G69" s="822" t="s">
        <v>2178</v>
      </c>
      <c r="H69" s="822" t="s">
        <v>329</v>
      </c>
      <c r="I69" s="822" t="s">
        <v>2179</v>
      </c>
      <c r="J69" s="822" t="s">
        <v>2180</v>
      </c>
      <c r="K69" s="822" t="s">
        <v>2181</v>
      </c>
      <c r="L69" s="825">
        <v>141.25</v>
      </c>
      <c r="M69" s="825">
        <v>141.25</v>
      </c>
      <c r="N69" s="822">
        <v>1</v>
      </c>
      <c r="O69" s="826">
        <v>0.5</v>
      </c>
      <c r="P69" s="825">
        <v>141.25</v>
      </c>
      <c r="Q69" s="827">
        <v>1</v>
      </c>
      <c r="R69" s="822">
        <v>1</v>
      </c>
      <c r="S69" s="827">
        <v>1</v>
      </c>
      <c r="T69" s="826">
        <v>0.5</v>
      </c>
      <c r="U69" s="828">
        <v>1</v>
      </c>
    </row>
    <row r="70" spans="1:21" ht="14.45" customHeight="1" x14ac:dyDescent="0.2">
      <c r="A70" s="821">
        <v>5</v>
      </c>
      <c r="B70" s="822" t="s">
        <v>2025</v>
      </c>
      <c r="C70" s="822" t="s">
        <v>2032</v>
      </c>
      <c r="D70" s="823" t="s">
        <v>3454</v>
      </c>
      <c r="E70" s="824" t="s">
        <v>2047</v>
      </c>
      <c r="F70" s="822" t="s">
        <v>2026</v>
      </c>
      <c r="G70" s="822" t="s">
        <v>2067</v>
      </c>
      <c r="H70" s="822" t="s">
        <v>611</v>
      </c>
      <c r="I70" s="822" t="s">
        <v>1601</v>
      </c>
      <c r="J70" s="822" t="s">
        <v>759</v>
      </c>
      <c r="K70" s="822" t="s">
        <v>1602</v>
      </c>
      <c r="L70" s="825">
        <v>1847.49</v>
      </c>
      <c r="M70" s="825">
        <v>3694.98</v>
      </c>
      <c r="N70" s="822">
        <v>2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5</v>
      </c>
      <c r="B71" s="822" t="s">
        <v>2025</v>
      </c>
      <c r="C71" s="822" t="s">
        <v>2032</v>
      </c>
      <c r="D71" s="823" t="s">
        <v>3454</v>
      </c>
      <c r="E71" s="824" t="s">
        <v>2047</v>
      </c>
      <c r="F71" s="822" t="s">
        <v>2026</v>
      </c>
      <c r="G71" s="822" t="s">
        <v>2112</v>
      </c>
      <c r="H71" s="822" t="s">
        <v>329</v>
      </c>
      <c r="I71" s="822" t="s">
        <v>2113</v>
      </c>
      <c r="J71" s="822" t="s">
        <v>1187</v>
      </c>
      <c r="K71" s="822" t="s">
        <v>2114</v>
      </c>
      <c r="L71" s="825">
        <v>35.25</v>
      </c>
      <c r="M71" s="825">
        <v>70.5</v>
      </c>
      <c r="N71" s="822">
        <v>2</v>
      </c>
      <c r="O71" s="826">
        <v>1</v>
      </c>
      <c r="P71" s="825">
        <v>70.5</v>
      </c>
      <c r="Q71" s="827">
        <v>1</v>
      </c>
      <c r="R71" s="822">
        <v>2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5</v>
      </c>
      <c r="B72" s="822" t="s">
        <v>2025</v>
      </c>
      <c r="C72" s="822" t="s">
        <v>2032</v>
      </c>
      <c r="D72" s="823" t="s">
        <v>3454</v>
      </c>
      <c r="E72" s="824" t="s">
        <v>2047</v>
      </c>
      <c r="F72" s="822" t="s">
        <v>2026</v>
      </c>
      <c r="G72" s="822" t="s">
        <v>2112</v>
      </c>
      <c r="H72" s="822" t="s">
        <v>329</v>
      </c>
      <c r="I72" s="822" t="s">
        <v>2182</v>
      </c>
      <c r="J72" s="822" t="s">
        <v>1187</v>
      </c>
      <c r="K72" s="822" t="s">
        <v>2183</v>
      </c>
      <c r="L72" s="825">
        <v>35.25</v>
      </c>
      <c r="M72" s="825">
        <v>70.5</v>
      </c>
      <c r="N72" s="822">
        <v>2</v>
      </c>
      <c r="O72" s="826">
        <v>1.5</v>
      </c>
      <c r="P72" s="825">
        <v>70.5</v>
      </c>
      <c r="Q72" s="827">
        <v>1</v>
      </c>
      <c r="R72" s="822">
        <v>2</v>
      </c>
      <c r="S72" s="827">
        <v>1</v>
      </c>
      <c r="T72" s="826">
        <v>1.5</v>
      </c>
      <c r="U72" s="828">
        <v>1</v>
      </c>
    </row>
    <row r="73" spans="1:21" ht="14.45" customHeight="1" x14ac:dyDescent="0.2">
      <c r="A73" s="821">
        <v>5</v>
      </c>
      <c r="B73" s="822" t="s">
        <v>2025</v>
      </c>
      <c r="C73" s="822" t="s">
        <v>2032</v>
      </c>
      <c r="D73" s="823" t="s">
        <v>3454</v>
      </c>
      <c r="E73" s="824" t="s">
        <v>2047</v>
      </c>
      <c r="F73" s="822" t="s">
        <v>2026</v>
      </c>
      <c r="G73" s="822" t="s">
        <v>2134</v>
      </c>
      <c r="H73" s="822" t="s">
        <v>329</v>
      </c>
      <c r="I73" s="822" t="s">
        <v>2184</v>
      </c>
      <c r="J73" s="822" t="s">
        <v>2185</v>
      </c>
      <c r="K73" s="822" t="s">
        <v>2186</v>
      </c>
      <c r="L73" s="825">
        <v>27.37</v>
      </c>
      <c r="M73" s="825">
        <v>27.37</v>
      </c>
      <c r="N73" s="822">
        <v>1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5</v>
      </c>
      <c r="B74" s="822" t="s">
        <v>2025</v>
      </c>
      <c r="C74" s="822" t="s">
        <v>2032</v>
      </c>
      <c r="D74" s="823" t="s">
        <v>3454</v>
      </c>
      <c r="E74" s="824" t="s">
        <v>2047</v>
      </c>
      <c r="F74" s="822" t="s">
        <v>2026</v>
      </c>
      <c r="G74" s="822" t="s">
        <v>2134</v>
      </c>
      <c r="H74" s="822" t="s">
        <v>329</v>
      </c>
      <c r="I74" s="822" t="s">
        <v>2187</v>
      </c>
      <c r="J74" s="822" t="s">
        <v>2185</v>
      </c>
      <c r="K74" s="822" t="s">
        <v>2188</v>
      </c>
      <c r="L74" s="825">
        <v>185.26</v>
      </c>
      <c r="M74" s="825">
        <v>185.26</v>
      </c>
      <c r="N74" s="822">
        <v>1</v>
      </c>
      <c r="O74" s="826">
        <v>1</v>
      </c>
      <c r="P74" s="825">
        <v>185.26</v>
      </c>
      <c r="Q74" s="827">
        <v>1</v>
      </c>
      <c r="R74" s="822">
        <v>1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5</v>
      </c>
      <c r="B75" s="822" t="s">
        <v>2025</v>
      </c>
      <c r="C75" s="822" t="s">
        <v>2032</v>
      </c>
      <c r="D75" s="823" t="s">
        <v>3454</v>
      </c>
      <c r="E75" s="824" t="s">
        <v>2047</v>
      </c>
      <c r="F75" s="822" t="s">
        <v>2026</v>
      </c>
      <c r="G75" s="822" t="s">
        <v>2134</v>
      </c>
      <c r="H75" s="822" t="s">
        <v>329</v>
      </c>
      <c r="I75" s="822" t="s">
        <v>2189</v>
      </c>
      <c r="J75" s="822" t="s">
        <v>2185</v>
      </c>
      <c r="K75" s="822" t="s">
        <v>2188</v>
      </c>
      <c r="L75" s="825">
        <v>87.98</v>
      </c>
      <c r="M75" s="825">
        <v>175.96</v>
      </c>
      <c r="N75" s="822">
        <v>2</v>
      </c>
      <c r="O75" s="826">
        <v>1.5</v>
      </c>
      <c r="P75" s="825">
        <v>175.96</v>
      </c>
      <c r="Q75" s="827">
        <v>1</v>
      </c>
      <c r="R75" s="822">
        <v>2</v>
      </c>
      <c r="S75" s="827">
        <v>1</v>
      </c>
      <c r="T75" s="826">
        <v>1.5</v>
      </c>
      <c r="U75" s="828">
        <v>1</v>
      </c>
    </row>
    <row r="76" spans="1:21" ht="14.45" customHeight="1" x14ac:dyDescent="0.2">
      <c r="A76" s="821">
        <v>5</v>
      </c>
      <c r="B76" s="822" t="s">
        <v>2025</v>
      </c>
      <c r="C76" s="822" t="s">
        <v>2032</v>
      </c>
      <c r="D76" s="823" t="s">
        <v>3454</v>
      </c>
      <c r="E76" s="824" t="s">
        <v>2047</v>
      </c>
      <c r="F76" s="822" t="s">
        <v>2026</v>
      </c>
      <c r="G76" s="822" t="s">
        <v>2089</v>
      </c>
      <c r="H76" s="822" t="s">
        <v>329</v>
      </c>
      <c r="I76" s="822" t="s">
        <v>2190</v>
      </c>
      <c r="J76" s="822" t="s">
        <v>682</v>
      </c>
      <c r="K76" s="822" t="s">
        <v>2191</v>
      </c>
      <c r="L76" s="825">
        <v>27.37</v>
      </c>
      <c r="M76" s="825">
        <v>27.37</v>
      </c>
      <c r="N76" s="822">
        <v>1</v>
      </c>
      <c r="O76" s="826">
        <v>0.5</v>
      </c>
      <c r="P76" s="825">
        <v>27.37</v>
      </c>
      <c r="Q76" s="827">
        <v>1</v>
      </c>
      <c r="R76" s="822">
        <v>1</v>
      </c>
      <c r="S76" s="827">
        <v>1</v>
      </c>
      <c r="T76" s="826">
        <v>0.5</v>
      </c>
      <c r="U76" s="828">
        <v>1</v>
      </c>
    </row>
    <row r="77" spans="1:21" ht="14.45" customHeight="1" x14ac:dyDescent="0.2">
      <c r="A77" s="821">
        <v>5</v>
      </c>
      <c r="B77" s="822" t="s">
        <v>2025</v>
      </c>
      <c r="C77" s="822" t="s">
        <v>2032</v>
      </c>
      <c r="D77" s="823" t="s">
        <v>3454</v>
      </c>
      <c r="E77" s="824" t="s">
        <v>2047</v>
      </c>
      <c r="F77" s="822" t="s">
        <v>2026</v>
      </c>
      <c r="G77" s="822" t="s">
        <v>2192</v>
      </c>
      <c r="H77" s="822" t="s">
        <v>329</v>
      </c>
      <c r="I77" s="822" t="s">
        <v>2193</v>
      </c>
      <c r="J77" s="822" t="s">
        <v>2194</v>
      </c>
      <c r="K77" s="822" t="s">
        <v>2195</v>
      </c>
      <c r="L77" s="825">
        <v>130.51</v>
      </c>
      <c r="M77" s="825">
        <v>130.51</v>
      </c>
      <c r="N77" s="822">
        <v>1</v>
      </c>
      <c r="O77" s="826">
        <v>0.5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5</v>
      </c>
      <c r="B78" s="822" t="s">
        <v>2025</v>
      </c>
      <c r="C78" s="822" t="s">
        <v>2032</v>
      </c>
      <c r="D78" s="823" t="s">
        <v>3454</v>
      </c>
      <c r="E78" s="824" t="s">
        <v>2047</v>
      </c>
      <c r="F78" s="822" t="s">
        <v>2026</v>
      </c>
      <c r="G78" s="822" t="s">
        <v>2196</v>
      </c>
      <c r="H78" s="822" t="s">
        <v>329</v>
      </c>
      <c r="I78" s="822" t="s">
        <v>2197</v>
      </c>
      <c r="J78" s="822" t="s">
        <v>2198</v>
      </c>
      <c r="K78" s="822" t="s">
        <v>2199</v>
      </c>
      <c r="L78" s="825">
        <v>120.14</v>
      </c>
      <c r="M78" s="825">
        <v>120.14</v>
      </c>
      <c r="N78" s="822">
        <v>1</v>
      </c>
      <c r="O78" s="826">
        <v>0.5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5</v>
      </c>
      <c r="B79" s="822" t="s">
        <v>2025</v>
      </c>
      <c r="C79" s="822" t="s">
        <v>2032</v>
      </c>
      <c r="D79" s="823" t="s">
        <v>3454</v>
      </c>
      <c r="E79" s="824" t="s">
        <v>2047</v>
      </c>
      <c r="F79" s="822" t="s">
        <v>2026</v>
      </c>
      <c r="G79" s="822" t="s">
        <v>2200</v>
      </c>
      <c r="H79" s="822" t="s">
        <v>611</v>
      </c>
      <c r="I79" s="822" t="s">
        <v>2201</v>
      </c>
      <c r="J79" s="822" t="s">
        <v>2202</v>
      </c>
      <c r="K79" s="822" t="s">
        <v>2203</v>
      </c>
      <c r="L79" s="825">
        <v>120.61</v>
      </c>
      <c r="M79" s="825">
        <v>120.61</v>
      </c>
      <c r="N79" s="822">
        <v>1</v>
      </c>
      <c r="O79" s="826">
        <v>1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5</v>
      </c>
      <c r="B80" s="822" t="s">
        <v>2025</v>
      </c>
      <c r="C80" s="822" t="s">
        <v>2032</v>
      </c>
      <c r="D80" s="823" t="s">
        <v>3454</v>
      </c>
      <c r="E80" s="824" t="s">
        <v>2047</v>
      </c>
      <c r="F80" s="822" t="s">
        <v>2026</v>
      </c>
      <c r="G80" s="822" t="s">
        <v>2072</v>
      </c>
      <c r="H80" s="822" t="s">
        <v>611</v>
      </c>
      <c r="I80" s="822" t="s">
        <v>1729</v>
      </c>
      <c r="J80" s="822" t="s">
        <v>1070</v>
      </c>
      <c r="K80" s="822" t="s">
        <v>1730</v>
      </c>
      <c r="L80" s="825">
        <v>154.36000000000001</v>
      </c>
      <c r="M80" s="825">
        <v>154.36000000000001</v>
      </c>
      <c r="N80" s="822">
        <v>1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5</v>
      </c>
      <c r="B81" s="822" t="s">
        <v>2025</v>
      </c>
      <c r="C81" s="822" t="s">
        <v>2032</v>
      </c>
      <c r="D81" s="823" t="s">
        <v>3454</v>
      </c>
      <c r="E81" s="824" t="s">
        <v>2047</v>
      </c>
      <c r="F81" s="822" t="s">
        <v>2026</v>
      </c>
      <c r="G81" s="822" t="s">
        <v>2072</v>
      </c>
      <c r="H81" s="822" t="s">
        <v>611</v>
      </c>
      <c r="I81" s="822" t="s">
        <v>1731</v>
      </c>
      <c r="J81" s="822" t="s">
        <v>1732</v>
      </c>
      <c r="K81" s="822" t="s">
        <v>1733</v>
      </c>
      <c r="L81" s="825">
        <v>149.52000000000001</v>
      </c>
      <c r="M81" s="825">
        <v>149.52000000000001</v>
      </c>
      <c r="N81" s="822">
        <v>1</v>
      </c>
      <c r="O81" s="826">
        <v>0.5</v>
      </c>
      <c r="P81" s="825">
        <v>149.52000000000001</v>
      </c>
      <c r="Q81" s="827">
        <v>1</v>
      </c>
      <c r="R81" s="822">
        <v>1</v>
      </c>
      <c r="S81" s="827">
        <v>1</v>
      </c>
      <c r="T81" s="826">
        <v>0.5</v>
      </c>
      <c r="U81" s="828">
        <v>1</v>
      </c>
    </row>
    <row r="82" spans="1:21" ht="14.45" customHeight="1" x14ac:dyDescent="0.2">
      <c r="A82" s="821">
        <v>5</v>
      </c>
      <c r="B82" s="822" t="s">
        <v>2025</v>
      </c>
      <c r="C82" s="822" t="s">
        <v>2032</v>
      </c>
      <c r="D82" s="823" t="s">
        <v>3454</v>
      </c>
      <c r="E82" s="824" t="s">
        <v>2047</v>
      </c>
      <c r="F82" s="822" t="s">
        <v>2026</v>
      </c>
      <c r="G82" s="822" t="s">
        <v>2068</v>
      </c>
      <c r="H82" s="822" t="s">
        <v>329</v>
      </c>
      <c r="I82" s="822" t="s">
        <v>2069</v>
      </c>
      <c r="J82" s="822" t="s">
        <v>2070</v>
      </c>
      <c r="K82" s="822" t="s">
        <v>2071</v>
      </c>
      <c r="L82" s="825">
        <v>0</v>
      </c>
      <c r="M82" s="825">
        <v>0</v>
      </c>
      <c r="N82" s="822">
        <v>1</v>
      </c>
      <c r="O82" s="826">
        <v>1</v>
      </c>
      <c r="P82" s="825"/>
      <c r="Q82" s="827"/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5</v>
      </c>
      <c r="B83" s="822" t="s">
        <v>2025</v>
      </c>
      <c r="C83" s="822" t="s">
        <v>2032</v>
      </c>
      <c r="D83" s="823" t="s">
        <v>3454</v>
      </c>
      <c r="E83" s="824" t="s">
        <v>2047</v>
      </c>
      <c r="F83" s="822" t="s">
        <v>2026</v>
      </c>
      <c r="G83" s="822" t="s">
        <v>2068</v>
      </c>
      <c r="H83" s="822" t="s">
        <v>329</v>
      </c>
      <c r="I83" s="822" t="s">
        <v>2075</v>
      </c>
      <c r="J83" s="822" t="s">
        <v>2070</v>
      </c>
      <c r="K83" s="822" t="s">
        <v>2076</v>
      </c>
      <c r="L83" s="825">
        <v>0</v>
      </c>
      <c r="M83" s="825">
        <v>0</v>
      </c>
      <c r="N83" s="822">
        <v>1</v>
      </c>
      <c r="O83" s="826">
        <v>1</v>
      </c>
      <c r="P83" s="825">
        <v>0</v>
      </c>
      <c r="Q83" s="827"/>
      <c r="R83" s="822">
        <v>1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5</v>
      </c>
      <c r="B84" s="822" t="s">
        <v>2025</v>
      </c>
      <c r="C84" s="822" t="s">
        <v>2032</v>
      </c>
      <c r="D84" s="823" t="s">
        <v>3454</v>
      </c>
      <c r="E84" s="824" t="s">
        <v>2047</v>
      </c>
      <c r="F84" s="822" t="s">
        <v>2026</v>
      </c>
      <c r="G84" s="822" t="s">
        <v>2204</v>
      </c>
      <c r="H84" s="822" t="s">
        <v>329</v>
      </c>
      <c r="I84" s="822" t="s">
        <v>2205</v>
      </c>
      <c r="J84" s="822" t="s">
        <v>2206</v>
      </c>
      <c r="K84" s="822" t="s">
        <v>2207</v>
      </c>
      <c r="L84" s="825">
        <v>79.069999999999993</v>
      </c>
      <c r="M84" s="825">
        <v>158.13999999999999</v>
      </c>
      <c r="N84" s="822">
        <v>2</v>
      </c>
      <c r="O84" s="826">
        <v>0.5</v>
      </c>
      <c r="P84" s="825">
        <v>158.13999999999999</v>
      </c>
      <c r="Q84" s="827">
        <v>1</v>
      </c>
      <c r="R84" s="822">
        <v>2</v>
      </c>
      <c r="S84" s="827">
        <v>1</v>
      </c>
      <c r="T84" s="826">
        <v>0.5</v>
      </c>
      <c r="U84" s="828">
        <v>1</v>
      </c>
    </row>
    <row r="85" spans="1:21" ht="14.45" customHeight="1" x14ac:dyDescent="0.2">
      <c r="A85" s="821">
        <v>5</v>
      </c>
      <c r="B85" s="822" t="s">
        <v>2025</v>
      </c>
      <c r="C85" s="822" t="s">
        <v>2032</v>
      </c>
      <c r="D85" s="823" t="s">
        <v>3454</v>
      </c>
      <c r="E85" s="824" t="s">
        <v>2047</v>
      </c>
      <c r="F85" s="822" t="s">
        <v>2026</v>
      </c>
      <c r="G85" s="822" t="s">
        <v>2204</v>
      </c>
      <c r="H85" s="822" t="s">
        <v>329</v>
      </c>
      <c r="I85" s="822" t="s">
        <v>2208</v>
      </c>
      <c r="J85" s="822" t="s">
        <v>2206</v>
      </c>
      <c r="K85" s="822" t="s">
        <v>2207</v>
      </c>
      <c r="L85" s="825">
        <v>79.069999999999993</v>
      </c>
      <c r="M85" s="825">
        <v>158.13999999999999</v>
      </c>
      <c r="N85" s="822">
        <v>2</v>
      </c>
      <c r="O85" s="826">
        <v>0.5</v>
      </c>
      <c r="P85" s="825">
        <v>158.13999999999999</v>
      </c>
      <c r="Q85" s="827">
        <v>1</v>
      </c>
      <c r="R85" s="822">
        <v>2</v>
      </c>
      <c r="S85" s="827">
        <v>1</v>
      </c>
      <c r="T85" s="826">
        <v>0.5</v>
      </c>
      <c r="U85" s="828">
        <v>1</v>
      </c>
    </row>
    <row r="86" spans="1:21" ht="14.45" customHeight="1" x14ac:dyDescent="0.2">
      <c r="A86" s="821">
        <v>5</v>
      </c>
      <c r="B86" s="822" t="s">
        <v>2025</v>
      </c>
      <c r="C86" s="822" t="s">
        <v>2032</v>
      </c>
      <c r="D86" s="823" t="s">
        <v>3454</v>
      </c>
      <c r="E86" s="824" t="s">
        <v>2047</v>
      </c>
      <c r="F86" s="822" t="s">
        <v>2026</v>
      </c>
      <c r="G86" s="822" t="s">
        <v>2209</v>
      </c>
      <c r="H86" s="822" t="s">
        <v>611</v>
      </c>
      <c r="I86" s="822" t="s">
        <v>2210</v>
      </c>
      <c r="J86" s="822" t="s">
        <v>2211</v>
      </c>
      <c r="K86" s="822" t="s">
        <v>2212</v>
      </c>
      <c r="L86" s="825">
        <v>38.99</v>
      </c>
      <c r="M86" s="825">
        <v>155.96</v>
      </c>
      <c r="N86" s="822">
        <v>4</v>
      </c>
      <c r="O86" s="826">
        <v>1</v>
      </c>
      <c r="P86" s="825">
        <v>155.96</v>
      </c>
      <c r="Q86" s="827">
        <v>1</v>
      </c>
      <c r="R86" s="822">
        <v>4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5</v>
      </c>
      <c r="B87" s="822" t="s">
        <v>2025</v>
      </c>
      <c r="C87" s="822" t="s">
        <v>2032</v>
      </c>
      <c r="D87" s="823" t="s">
        <v>3454</v>
      </c>
      <c r="E87" s="824" t="s">
        <v>2047</v>
      </c>
      <c r="F87" s="822" t="s">
        <v>2026</v>
      </c>
      <c r="G87" s="822" t="s">
        <v>2209</v>
      </c>
      <c r="H87" s="822" t="s">
        <v>611</v>
      </c>
      <c r="I87" s="822" t="s">
        <v>2213</v>
      </c>
      <c r="J87" s="822" t="s">
        <v>2214</v>
      </c>
      <c r="K87" s="822" t="s">
        <v>2212</v>
      </c>
      <c r="L87" s="825">
        <v>38.99</v>
      </c>
      <c r="M87" s="825">
        <v>389.90000000000003</v>
      </c>
      <c r="N87" s="822">
        <v>10</v>
      </c>
      <c r="O87" s="826">
        <v>1</v>
      </c>
      <c r="P87" s="825">
        <v>389.90000000000003</v>
      </c>
      <c r="Q87" s="827">
        <v>1</v>
      </c>
      <c r="R87" s="822">
        <v>10</v>
      </c>
      <c r="S87" s="827">
        <v>1</v>
      </c>
      <c r="T87" s="826">
        <v>1</v>
      </c>
      <c r="U87" s="828">
        <v>1</v>
      </c>
    </row>
    <row r="88" spans="1:21" ht="14.45" customHeight="1" x14ac:dyDescent="0.2">
      <c r="A88" s="821">
        <v>5</v>
      </c>
      <c r="B88" s="822" t="s">
        <v>2025</v>
      </c>
      <c r="C88" s="822" t="s">
        <v>2032</v>
      </c>
      <c r="D88" s="823" t="s">
        <v>3454</v>
      </c>
      <c r="E88" s="824" t="s">
        <v>2047</v>
      </c>
      <c r="F88" s="822" t="s">
        <v>2026</v>
      </c>
      <c r="G88" s="822" t="s">
        <v>2209</v>
      </c>
      <c r="H88" s="822" t="s">
        <v>611</v>
      </c>
      <c r="I88" s="822" t="s">
        <v>2215</v>
      </c>
      <c r="J88" s="822" t="s">
        <v>2216</v>
      </c>
      <c r="K88" s="822" t="s">
        <v>2217</v>
      </c>
      <c r="L88" s="825">
        <v>0</v>
      </c>
      <c r="M88" s="825">
        <v>0</v>
      </c>
      <c r="N88" s="822">
        <v>11</v>
      </c>
      <c r="O88" s="826">
        <v>2</v>
      </c>
      <c r="P88" s="825">
        <v>0</v>
      </c>
      <c r="Q88" s="827"/>
      <c r="R88" s="822">
        <v>10</v>
      </c>
      <c r="S88" s="827">
        <v>0.90909090909090906</v>
      </c>
      <c r="T88" s="826">
        <v>1</v>
      </c>
      <c r="U88" s="828">
        <v>0.5</v>
      </c>
    </row>
    <row r="89" spans="1:21" ht="14.45" customHeight="1" x14ac:dyDescent="0.2">
      <c r="A89" s="821">
        <v>5</v>
      </c>
      <c r="B89" s="822" t="s">
        <v>2025</v>
      </c>
      <c r="C89" s="822" t="s">
        <v>2032</v>
      </c>
      <c r="D89" s="823" t="s">
        <v>3454</v>
      </c>
      <c r="E89" s="824" t="s">
        <v>2047</v>
      </c>
      <c r="F89" s="822" t="s">
        <v>2026</v>
      </c>
      <c r="G89" s="822" t="s">
        <v>2209</v>
      </c>
      <c r="H89" s="822" t="s">
        <v>611</v>
      </c>
      <c r="I89" s="822" t="s">
        <v>2215</v>
      </c>
      <c r="J89" s="822" t="s">
        <v>2216</v>
      </c>
      <c r="K89" s="822" t="s">
        <v>2217</v>
      </c>
      <c r="L89" s="825">
        <v>233.96</v>
      </c>
      <c r="M89" s="825">
        <v>153243.79999999996</v>
      </c>
      <c r="N89" s="822">
        <v>655</v>
      </c>
      <c r="O89" s="826">
        <v>54.5</v>
      </c>
      <c r="P89" s="825">
        <v>109727.23999999996</v>
      </c>
      <c r="Q89" s="827">
        <v>0.71603053435114494</v>
      </c>
      <c r="R89" s="822">
        <v>469</v>
      </c>
      <c r="S89" s="827">
        <v>0.71603053435114505</v>
      </c>
      <c r="T89" s="826">
        <v>32.5</v>
      </c>
      <c r="U89" s="828">
        <v>0.59633027522935778</v>
      </c>
    </row>
    <row r="90" spans="1:21" ht="14.45" customHeight="1" x14ac:dyDescent="0.2">
      <c r="A90" s="821">
        <v>5</v>
      </c>
      <c r="B90" s="822" t="s">
        <v>2025</v>
      </c>
      <c r="C90" s="822" t="s">
        <v>2032</v>
      </c>
      <c r="D90" s="823" t="s">
        <v>3454</v>
      </c>
      <c r="E90" s="824" t="s">
        <v>2047</v>
      </c>
      <c r="F90" s="822" t="s">
        <v>2026</v>
      </c>
      <c r="G90" s="822" t="s">
        <v>2209</v>
      </c>
      <c r="H90" s="822" t="s">
        <v>611</v>
      </c>
      <c r="I90" s="822" t="s">
        <v>2218</v>
      </c>
      <c r="J90" s="822" t="s">
        <v>2219</v>
      </c>
      <c r="K90" s="822" t="s">
        <v>1423</v>
      </c>
      <c r="L90" s="825">
        <v>155.97</v>
      </c>
      <c r="M90" s="825">
        <v>779.85</v>
      </c>
      <c r="N90" s="822">
        <v>5</v>
      </c>
      <c r="O90" s="826">
        <v>0.5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5</v>
      </c>
      <c r="B91" s="822" t="s">
        <v>2025</v>
      </c>
      <c r="C91" s="822" t="s">
        <v>2032</v>
      </c>
      <c r="D91" s="823" t="s">
        <v>3454</v>
      </c>
      <c r="E91" s="824" t="s">
        <v>2047</v>
      </c>
      <c r="F91" s="822" t="s">
        <v>2026</v>
      </c>
      <c r="G91" s="822" t="s">
        <v>2209</v>
      </c>
      <c r="H91" s="822" t="s">
        <v>611</v>
      </c>
      <c r="I91" s="822" t="s">
        <v>2008</v>
      </c>
      <c r="J91" s="822" t="s">
        <v>2009</v>
      </c>
      <c r="K91" s="822" t="s">
        <v>1416</v>
      </c>
      <c r="L91" s="825">
        <v>84.89</v>
      </c>
      <c r="M91" s="825">
        <v>1358.24</v>
      </c>
      <c r="N91" s="822">
        <v>16</v>
      </c>
      <c r="O91" s="826">
        <v>4</v>
      </c>
      <c r="P91" s="825">
        <v>1358.24</v>
      </c>
      <c r="Q91" s="827">
        <v>1</v>
      </c>
      <c r="R91" s="822">
        <v>16</v>
      </c>
      <c r="S91" s="827">
        <v>1</v>
      </c>
      <c r="T91" s="826">
        <v>4</v>
      </c>
      <c r="U91" s="828">
        <v>1</v>
      </c>
    </row>
    <row r="92" spans="1:21" ht="14.45" customHeight="1" x14ac:dyDescent="0.2">
      <c r="A92" s="821">
        <v>5</v>
      </c>
      <c r="B92" s="822" t="s">
        <v>2025</v>
      </c>
      <c r="C92" s="822" t="s">
        <v>2032</v>
      </c>
      <c r="D92" s="823" t="s">
        <v>3454</v>
      </c>
      <c r="E92" s="824" t="s">
        <v>2047</v>
      </c>
      <c r="F92" s="822" t="s">
        <v>2026</v>
      </c>
      <c r="G92" s="822" t="s">
        <v>2209</v>
      </c>
      <c r="H92" s="822" t="s">
        <v>611</v>
      </c>
      <c r="I92" s="822" t="s">
        <v>2008</v>
      </c>
      <c r="J92" s="822" t="s">
        <v>2009</v>
      </c>
      <c r="K92" s="822" t="s">
        <v>1416</v>
      </c>
      <c r="L92" s="825">
        <v>119.77</v>
      </c>
      <c r="M92" s="825">
        <v>958.16</v>
      </c>
      <c r="N92" s="822">
        <v>8</v>
      </c>
      <c r="O92" s="826">
        <v>0.5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5</v>
      </c>
      <c r="B93" s="822" t="s">
        <v>2025</v>
      </c>
      <c r="C93" s="822" t="s">
        <v>2032</v>
      </c>
      <c r="D93" s="823" t="s">
        <v>3454</v>
      </c>
      <c r="E93" s="824" t="s">
        <v>2047</v>
      </c>
      <c r="F93" s="822" t="s">
        <v>2026</v>
      </c>
      <c r="G93" s="822" t="s">
        <v>2209</v>
      </c>
      <c r="H93" s="822" t="s">
        <v>611</v>
      </c>
      <c r="I93" s="822" t="s">
        <v>2007</v>
      </c>
      <c r="J93" s="822" t="s">
        <v>1429</v>
      </c>
      <c r="K93" s="822" t="s">
        <v>1416</v>
      </c>
      <c r="L93" s="825">
        <v>84.89</v>
      </c>
      <c r="M93" s="825">
        <v>4584.0600000000004</v>
      </c>
      <c r="N93" s="822">
        <v>54</v>
      </c>
      <c r="O93" s="826">
        <v>9.5</v>
      </c>
      <c r="P93" s="825">
        <v>3565.38</v>
      </c>
      <c r="Q93" s="827">
        <v>0.77777777777777768</v>
      </c>
      <c r="R93" s="822">
        <v>42</v>
      </c>
      <c r="S93" s="827">
        <v>0.77777777777777779</v>
      </c>
      <c r="T93" s="826">
        <v>8</v>
      </c>
      <c r="U93" s="828">
        <v>0.84210526315789469</v>
      </c>
    </row>
    <row r="94" spans="1:21" ht="14.45" customHeight="1" x14ac:dyDescent="0.2">
      <c r="A94" s="821">
        <v>5</v>
      </c>
      <c r="B94" s="822" t="s">
        <v>2025</v>
      </c>
      <c r="C94" s="822" t="s">
        <v>2032</v>
      </c>
      <c r="D94" s="823" t="s">
        <v>3454</v>
      </c>
      <c r="E94" s="824" t="s">
        <v>2047</v>
      </c>
      <c r="F94" s="822" t="s">
        <v>2026</v>
      </c>
      <c r="G94" s="822" t="s">
        <v>2209</v>
      </c>
      <c r="H94" s="822" t="s">
        <v>611</v>
      </c>
      <c r="I94" s="822" t="s">
        <v>2007</v>
      </c>
      <c r="J94" s="822" t="s">
        <v>1429</v>
      </c>
      <c r="K94" s="822" t="s">
        <v>1416</v>
      </c>
      <c r="L94" s="825">
        <v>119.77</v>
      </c>
      <c r="M94" s="825">
        <v>5988.5</v>
      </c>
      <c r="N94" s="822">
        <v>50</v>
      </c>
      <c r="O94" s="826">
        <v>4.5</v>
      </c>
      <c r="P94" s="825">
        <v>5269.88</v>
      </c>
      <c r="Q94" s="827">
        <v>0.88</v>
      </c>
      <c r="R94" s="822">
        <v>44</v>
      </c>
      <c r="S94" s="827">
        <v>0.88</v>
      </c>
      <c r="T94" s="826">
        <v>3</v>
      </c>
      <c r="U94" s="828">
        <v>0.66666666666666663</v>
      </c>
    </row>
    <row r="95" spans="1:21" ht="14.45" customHeight="1" x14ac:dyDescent="0.2">
      <c r="A95" s="821">
        <v>5</v>
      </c>
      <c r="B95" s="822" t="s">
        <v>2025</v>
      </c>
      <c r="C95" s="822" t="s">
        <v>2032</v>
      </c>
      <c r="D95" s="823" t="s">
        <v>3454</v>
      </c>
      <c r="E95" s="824" t="s">
        <v>2047</v>
      </c>
      <c r="F95" s="822" t="s">
        <v>2026</v>
      </c>
      <c r="G95" s="822" t="s">
        <v>2209</v>
      </c>
      <c r="H95" s="822" t="s">
        <v>611</v>
      </c>
      <c r="I95" s="822" t="s">
        <v>2003</v>
      </c>
      <c r="J95" s="822" t="s">
        <v>1427</v>
      </c>
      <c r="K95" s="822" t="s">
        <v>1423</v>
      </c>
      <c r="L95" s="825">
        <v>179.65</v>
      </c>
      <c r="M95" s="825">
        <v>898.25</v>
      </c>
      <c r="N95" s="822">
        <v>5</v>
      </c>
      <c r="O95" s="826">
        <v>0.5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5</v>
      </c>
      <c r="B96" s="822" t="s">
        <v>2025</v>
      </c>
      <c r="C96" s="822" t="s">
        <v>2032</v>
      </c>
      <c r="D96" s="823" t="s">
        <v>3454</v>
      </c>
      <c r="E96" s="824" t="s">
        <v>2047</v>
      </c>
      <c r="F96" s="822" t="s">
        <v>2026</v>
      </c>
      <c r="G96" s="822" t="s">
        <v>2209</v>
      </c>
      <c r="H96" s="822" t="s">
        <v>611</v>
      </c>
      <c r="I96" s="822" t="s">
        <v>2220</v>
      </c>
      <c r="J96" s="822" t="s">
        <v>2221</v>
      </c>
      <c r="K96" s="822" t="s">
        <v>1416</v>
      </c>
      <c r="L96" s="825">
        <v>84.89</v>
      </c>
      <c r="M96" s="825">
        <v>2376.92</v>
      </c>
      <c r="N96" s="822">
        <v>28</v>
      </c>
      <c r="O96" s="826">
        <v>4</v>
      </c>
      <c r="P96" s="825">
        <v>1018.6800000000001</v>
      </c>
      <c r="Q96" s="827">
        <v>0.4285714285714286</v>
      </c>
      <c r="R96" s="822">
        <v>12</v>
      </c>
      <c r="S96" s="827">
        <v>0.42857142857142855</v>
      </c>
      <c r="T96" s="826">
        <v>2.5</v>
      </c>
      <c r="U96" s="828">
        <v>0.625</v>
      </c>
    </row>
    <row r="97" spans="1:21" ht="14.45" customHeight="1" x14ac:dyDescent="0.2">
      <c r="A97" s="821">
        <v>5</v>
      </c>
      <c r="B97" s="822" t="s">
        <v>2025</v>
      </c>
      <c r="C97" s="822" t="s">
        <v>2032</v>
      </c>
      <c r="D97" s="823" t="s">
        <v>3454</v>
      </c>
      <c r="E97" s="824" t="s">
        <v>2047</v>
      </c>
      <c r="F97" s="822" t="s">
        <v>2026</v>
      </c>
      <c r="G97" s="822" t="s">
        <v>2209</v>
      </c>
      <c r="H97" s="822" t="s">
        <v>611</v>
      </c>
      <c r="I97" s="822" t="s">
        <v>2220</v>
      </c>
      <c r="J97" s="822" t="s">
        <v>2221</v>
      </c>
      <c r="K97" s="822" t="s">
        <v>1416</v>
      </c>
      <c r="L97" s="825">
        <v>119.77</v>
      </c>
      <c r="M97" s="825">
        <v>5030.34</v>
      </c>
      <c r="N97" s="822">
        <v>42</v>
      </c>
      <c r="O97" s="826">
        <v>3</v>
      </c>
      <c r="P97" s="825">
        <v>3114.02</v>
      </c>
      <c r="Q97" s="827">
        <v>0.61904761904761907</v>
      </c>
      <c r="R97" s="822">
        <v>26</v>
      </c>
      <c r="S97" s="827">
        <v>0.61904761904761907</v>
      </c>
      <c r="T97" s="826">
        <v>2</v>
      </c>
      <c r="U97" s="828">
        <v>0.66666666666666663</v>
      </c>
    </row>
    <row r="98" spans="1:21" ht="14.45" customHeight="1" x14ac:dyDescent="0.2">
      <c r="A98" s="821">
        <v>5</v>
      </c>
      <c r="B98" s="822" t="s">
        <v>2025</v>
      </c>
      <c r="C98" s="822" t="s">
        <v>2032</v>
      </c>
      <c r="D98" s="823" t="s">
        <v>3454</v>
      </c>
      <c r="E98" s="824" t="s">
        <v>2047</v>
      </c>
      <c r="F98" s="822" t="s">
        <v>2026</v>
      </c>
      <c r="G98" s="822" t="s">
        <v>2209</v>
      </c>
      <c r="H98" s="822" t="s">
        <v>611</v>
      </c>
      <c r="I98" s="822" t="s">
        <v>2006</v>
      </c>
      <c r="J98" s="822" t="s">
        <v>1433</v>
      </c>
      <c r="K98" s="822" t="s">
        <v>1416</v>
      </c>
      <c r="L98" s="825">
        <v>84.89</v>
      </c>
      <c r="M98" s="825">
        <v>11714.82</v>
      </c>
      <c r="N98" s="822">
        <v>138</v>
      </c>
      <c r="O98" s="826">
        <v>17</v>
      </c>
      <c r="P98" s="825">
        <v>5772.5199999999995</v>
      </c>
      <c r="Q98" s="827">
        <v>0.49275362318840576</v>
      </c>
      <c r="R98" s="822">
        <v>68</v>
      </c>
      <c r="S98" s="827">
        <v>0.49275362318840582</v>
      </c>
      <c r="T98" s="826">
        <v>11</v>
      </c>
      <c r="U98" s="828">
        <v>0.6470588235294118</v>
      </c>
    </row>
    <row r="99" spans="1:21" ht="14.45" customHeight="1" x14ac:dyDescent="0.2">
      <c r="A99" s="821">
        <v>5</v>
      </c>
      <c r="B99" s="822" t="s">
        <v>2025</v>
      </c>
      <c r="C99" s="822" t="s">
        <v>2032</v>
      </c>
      <c r="D99" s="823" t="s">
        <v>3454</v>
      </c>
      <c r="E99" s="824" t="s">
        <v>2047</v>
      </c>
      <c r="F99" s="822" t="s">
        <v>2026</v>
      </c>
      <c r="G99" s="822" t="s">
        <v>2209</v>
      </c>
      <c r="H99" s="822" t="s">
        <v>611</v>
      </c>
      <c r="I99" s="822" t="s">
        <v>2006</v>
      </c>
      <c r="J99" s="822" t="s">
        <v>1433</v>
      </c>
      <c r="K99" s="822" t="s">
        <v>1416</v>
      </c>
      <c r="L99" s="825">
        <v>119.77</v>
      </c>
      <c r="M99" s="825">
        <v>20839.98</v>
      </c>
      <c r="N99" s="822">
        <v>174</v>
      </c>
      <c r="O99" s="826">
        <v>12</v>
      </c>
      <c r="P99" s="825">
        <v>11857.23</v>
      </c>
      <c r="Q99" s="827">
        <v>0.56896551724137934</v>
      </c>
      <c r="R99" s="822">
        <v>99</v>
      </c>
      <c r="S99" s="827">
        <v>0.56896551724137934</v>
      </c>
      <c r="T99" s="826">
        <v>6.5</v>
      </c>
      <c r="U99" s="828">
        <v>0.54166666666666663</v>
      </c>
    </row>
    <row r="100" spans="1:21" ht="14.45" customHeight="1" x14ac:dyDescent="0.2">
      <c r="A100" s="821">
        <v>5</v>
      </c>
      <c r="B100" s="822" t="s">
        <v>2025</v>
      </c>
      <c r="C100" s="822" t="s">
        <v>2032</v>
      </c>
      <c r="D100" s="823" t="s">
        <v>3454</v>
      </c>
      <c r="E100" s="824" t="s">
        <v>2047</v>
      </c>
      <c r="F100" s="822" t="s">
        <v>2026</v>
      </c>
      <c r="G100" s="822" t="s">
        <v>2209</v>
      </c>
      <c r="H100" s="822" t="s">
        <v>611</v>
      </c>
      <c r="I100" s="822" t="s">
        <v>2222</v>
      </c>
      <c r="J100" s="822" t="s">
        <v>2223</v>
      </c>
      <c r="K100" s="822" t="s">
        <v>1423</v>
      </c>
      <c r="L100" s="825">
        <v>155.97</v>
      </c>
      <c r="M100" s="825">
        <v>779.85</v>
      </c>
      <c r="N100" s="822">
        <v>5</v>
      </c>
      <c r="O100" s="826">
        <v>0.5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5</v>
      </c>
      <c r="B101" s="822" t="s">
        <v>2025</v>
      </c>
      <c r="C101" s="822" t="s">
        <v>2032</v>
      </c>
      <c r="D101" s="823" t="s">
        <v>3454</v>
      </c>
      <c r="E101" s="824" t="s">
        <v>2047</v>
      </c>
      <c r="F101" s="822" t="s">
        <v>2026</v>
      </c>
      <c r="G101" s="822" t="s">
        <v>2209</v>
      </c>
      <c r="H101" s="822" t="s">
        <v>611</v>
      </c>
      <c r="I101" s="822" t="s">
        <v>2224</v>
      </c>
      <c r="J101" s="822" t="s">
        <v>2225</v>
      </c>
      <c r="K101" s="822" t="s">
        <v>1423</v>
      </c>
      <c r="L101" s="825">
        <v>179.65</v>
      </c>
      <c r="M101" s="825">
        <v>898.25</v>
      </c>
      <c r="N101" s="822">
        <v>5</v>
      </c>
      <c r="O101" s="826">
        <v>0.5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5</v>
      </c>
      <c r="B102" s="822" t="s">
        <v>2025</v>
      </c>
      <c r="C102" s="822" t="s">
        <v>2032</v>
      </c>
      <c r="D102" s="823" t="s">
        <v>3454</v>
      </c>
      <c r="E102" s="824" t="s">
        <v>2047</v>
      </c>
      <c r="F102" s="822" t="s">
        <v>2026</v>
      </c>
      <c r="G102" s="822" t="s">
        <v>2209</v>
      </c>
      <c r="H102" s="822" t="s">
        <v>611</v>
      </c>
      <c r="I102" s="822" t="s">
        <v>2226</v>
      </c>
      <c r="J102" s="822" t="s">
        <v>2227</v>
      </c>
      <c r="K102" s="822" t="s">
        <v>2228</v>
      </c>
      <c r="L102" s="825">
        <v>242.63</v>
      </c>
      <c r="M102" s="825">
        <v>271502.96999999997</v>
      </c>
      <c r="N102" s="822">
        <v>1119</v>
      </c>
      <c r="O102" s="826">
        <v>31</v>
      </c>
      <c r="P102" s="825">
        <v>176877.26999999996</v>
      </c>
      <c r="Q102" s="827">
        <v>0.65147453083109907</v>
      </c>
      <c r="R102" s="822">
        <v>729</v>
      </c>
      <c r="S102" s="827">
        <v>0.65147453083109919</v>
      </c>
      <c r="T102" s="826">
        <v>19.5</v>
      </c>
      <c r="U102" s="828">
        <v>0.62903225806451613</v>
      </c>
    </row>
    <row r="103" spans="1:21" ht="14.45" customHeight="1" x14ac:dyDescent="0.2">
      <c r="A103" s="821">
        <v>5</v>
      </c>
      <c r="B103" s="822" t="s">
        <v>2025</v>
      </c>
      <c r="C103" s="822" t="s">
        <v>2032</v>
      </c>
      <c r="D103" s="823" t="s">
        <v>3454</v>
      </c>
      <c r="E103" s="824" t="s">
        <v>2047</v>
      </c>
      <c r="F103" s="822" t="s">
        <v>2026</v>
      </c>
      <c r="G103" s="822" t="s">
        <v>2209</v>
      </c>
      <c r="H103" s="822" t="s">
        <v>611</v>
      </c>
      <c r="I103" s="822" t="s">
        <v>2226</v>
      </c>
      <c r="J103" s="822" t="s">
        <v>2227</v>
      </c>
      <c r="K103" s="822" t="s">
        <v>2228</v>
      </c>
      <c r="L103" s="825">
        <v>334.46</v>
      </c>
      <c r="M103" s="825">
        <v>236128.76</v>
      </c>
      <c r="N103" s="822">
        <v>706</v>
      </c>
      <c r="O103" s="826">
        <v>19</v>
      </c>
      <c r="P103" s="825">
        <v>150507</v>
      </c>
      <c r="Q103" s="827">
        <v>0.63739376770538236</v>
      </c>
      <c r="R103" s="822">
        <v>450</v>
      </c>
      <c r="S103" s="827">
        <v>0.63739376770538247</v>
      </c>
      <c r="T103" s="826">
        <v>12</v>
      </c>
      <c r="U103" s="828">
        <v>0.63157894736842102</v>
      </c>
    </row>
    <row r="104" spans="1:21" ht="14.45" customHeight="1" x14ac:dyDescent="0.2">
      <c r="A104" s="821">
        <v>5</v>
      </c>
      <c r="B104" s="822" t="s">
        <v>2025</v>
      </c>
      <c r="C104" s="822" t="s">
        <v>2032</v>
      </c>
      <c r="D104" s="823" t="s">
        <v>3454</v>
      </c>
      <c r="E104" s="824" t="s">
        <v>2047</v>
      </c>
      <c r="F104" s="822" t="s">
        <v>2026</v>
      </c>
      <c r="G104" s="822" t="s">
        <v>2209</v>
      </c>
      <c r="H104" s="822" t="s">
        <v>611</v>
      </c>
      <c r="I104" s="822" t="s">
        <v>2229</v>
      </c>
      <c r="J104" s="822" t="s">
        <v>2230</v>
      </c>
      <c r="K104" s="822" t="s">
        <v>2231</v>
      </c>
      <c r="L104" s="825">
        <v>79.17</v>
      </c>
      <c r="M104" s="825">
        <v>1187.55</v>
      </c>
      <c r="N104" s="822">
        <v>15</v>
      </c>
      <c r="O104" s="826">
        <v>1</v>
      </c>
      <c r="P104" s="825">
        <v>1187.55</v>
      </c>
      <c r="Q104" s="827">
        <v>1</v>
      </c>
      <c r="R104" s="822">
        <v>15</v>
      </c>
      <c r="S104" s="827">
        <v>1</v>
      </c>
      <c r="T104" s="826">
        <v>1</v>
      </c>
      <c r="U104" s="828">
        <v>1</v>
      </c>
    </row>
    <row r="105" spans="1:21" ht="14.45" customHeight="1" x14ac:dyDescent="0.2">
      <c r="A105" s="821">
        <v>5</v>
      </c>
      <c r="B105" s="822" t="s">
        <v>2025</v>
      </c>
      <c r="C105" s="822" t="s">
        <v>2032</v>
      </c>
      <c r="D105" s="823" t="s">
        <v>3454</v>
      </c>
      <c r="E105" s="824" t="s">
        <v>2047</v>
      </c>
      <c r="F105" s="822" t="s">
        <v>2026</v>
      </c>
      <c r="G105" s="822" t="s">
        <v>2209</v>
      </c>
      <c r="H105" s="822" t="s">
        <v>611</v>
      </c>
      <c r="I105" s="822" t="s">
        <v>2232</v>
      </c>
      <c r="J105" s="822" t="s">
        <v>2233</v>
      </c>
      <c r="K105" s="822" t="s">
        <v>2217</v>
      </c>
      <c r="L105" s="825">
        <v>233.96</v>
      </c>
      <c r="M105" s="825">
        <v>111832.87999999998</v>
      </c>
      <c r="N105" s="822">
        <v>478</v>
      </c>
      <c r="O105" s="826">
        <v>27.5</v>
      </c>
      <c r="P105" s="825">
        <v>80248.279999999984</v>
      </c>
      <c r="Q105" s="827">
        <v>0.71757322175732219</v>
      </c>
      <c r="R105" s="822">
        <v>343</v>
      </c>
      <c r="S105" s="827">
        <v>0.71757322175732219</v>
      </c>
      <c r="T105" s="826">
        <v>17</v>
      </c>
      <c r="U105" s="828">
        <v>0.61818181818181817</v>
      </c>
    </row>
    <row r="106" spans="1:21" ht="14.45" customHeight="1" x14ac:dyDescent="0.2">
      <c r="A106" s="821">
        <v>5</v>
      </c>
      <c r="B106" s="822" t="s">
        <v>2025</v>
      </c>
      <c r="C106" s="822" t="s">
        <v>2032</v>
      </c>
      <c r="D106" s="823" t="s">
        <v>3454</v>
      </c>
      <c r="E106" s="824" t="s">
        <v>2047</v>
      </c>
      <c r="F106" s="822" t="s">
        <v>2026</v>
      </c>
      <c r="G106" s="822" t="s">
        <v>2209</v>
      </c>
      <c r="H106" s="822" t="s">
        <v>329</v>
      </c>
      <c r="I106" s="822" t="s">
        <v>2234</v>
      </c>
      <c r="J106" s="822" t="s">
        <v>2235</v>
      </c>
      <c r="K106" s="822" t="s">
        <v>2236</v>
      </c>
      <c r="L106" s="825">
        <v>42.9</v>
      </c>
      <c r="M106" s="825">
        <v>7722</v>
      </c>
      <c r="N106" s="822">
        <v>180</v>
      </c>
      <c r="O106" s="826">
        <v>2.5</v>
      </c>
      <c r="P106" s="825">
        <v>7722</v>
      </c>
      <c r="Q106" s="827">
        <v>1</v>
      </c>
      <c r="R106" s="822">
        <v>180</v>
      </c>
      <c r="S106" s="827">
        <v>1</v>
      </c>
      <c r="T106" s="826">
        <v>2.5</v>
      </c>
      <c r="U106" s="828">
        <v>1</v>
      </c>
    </row>
    <row r="107" spans="1:21" ht="14.45" customHeight="1" x14ac:dyDescent="0.2">
      <c r="A107" s="821">
        <v>5</v>
      </c>
      <c r="B107" s="822" t="s">
        <v>2025</v>
      </c>
      <c r="C107" s="822" t="s">
        <v>2032</v>
      </c>
      <c r="D107" s="823" t="s">
        <v>3454</v>
      </c>
      <c r="E107" s="824" t="s">
        <v>2047</v>
      </c>
      <c r="F107" s="822" t="s">
        <v>2026</v>
      </c>
      <c r="G107" s="822" t="s">
        <v>2209</v>
      </c>
      <c r="H107" s="822" t="s">
        <v>329</v>
      </c>
      <c r="I107" s="822" t="s">
        <v>2237</v>
      </c>
      <c r="J107" s="822" t="s">
        <v>2238</v>
      </c>
      <c r="K107" s="822" t="s">
        <v>2236</v>
      </c>
      <c r="L107" s="825">
        <v>42.9</v>
      </c>
      <c r="M107" s="825">
        <v>7722</v>
      </c>
      <c r="N107" s="822">
        <v>180</v>
      </c>
      <c r="O107" s="826">
        <v>1.5</v>
      </c>
      <c r="P107" s="825">
        <v>7722</v>
      </c>
      <c r="Q107" s="827">
        <v>1</v>
      </c>
      <c r="R107" s="822">
        <v>180</v>
      </c>
      <c r="S107" s="827">
        <v>1</v>
      </c>
      <c r="T107" s="826">
        <v>1.5</v>
      </c>
      <c r="U107" s="828">
        <v>1</v>
      </c>
    </row>
    <row r="108" spans="1:21" ht="14.45" customHeight="1" x14ac:dyDescent="0.2">
      <c r="A108" s="821">
        <v>5</v>
      </c>
      <c r="B108" s="822" t="s">
        <v>2025</v>
      </c>
      <c r="C108" s="822" t="s">
        <v>2032</v>
      </c>
      <c r="D108" s="823" t="s">
        <v>3454</v>
      </c>
      <c r="E108" s="824" t="s">
        <v>2047</v>
      </c>
      <c r="F108" s="822" t="s">
        <v>2026</v>
      </c>
      <c r="G108" s="822" t="s">
        <v>2209</v>
      </c>
      <c r="H108" s="822" t="s">
        <v>611</v>
      </c>
      <c r="I108" s="822" t="s">
        <v>2239</v>
      </c>
      <c r="J108" s="822" t="s">
        <v>2240</v>
      </c>
      <c r="K108" s="822" t="s">
        <v>1245</v>
      </c>
      <c r="L108" s="825">
        <v>155.97</v>
      </c>
      <c r="M108" s="825">
        <v>1091.79</v>
      </c>
      <c r="N108" s="822">
        <v>7</v>
      </c>
      <c r="O108" s="826">
        <v>2</v>
      </c>
      <c r="P108" s="825">
        <v>467.90999999999997</v>
      </c>
      <c r="Q108" s="827">
        <v>0.42857142857142855</v>
      </c>
      <c r="R108" s="822">
        <v>3</v>
      </c>
      <c r="S108" s="827">
        <v>0.42857142857142855</v>
      </c>
      <c r="T108" s="826">
        <v>1.5</v>
      </c>
      <c r="U108" s="828">
        <v>0.75</v>
      </c>
    </row>
    <row r="109" spans="1:21" ht="14.45" customHeight="1" x14ac:dyDescent="0.2">
      <c r="A109" s="821">
        <v>5</v>
      </c>
      <c r="B109" s="822" t="s">
        <v>2025</v>
      </c>
      <c r="C109" s="822" t="s">
        <v>2032</v>
      </c>
      <c r="D109" s="823" t="s">
        <v>3454</v>
      </c>
      <c r="E109" s="824" t="s">
        <v>2047</v>
      </c>
      <c r="F109" s="822" t="s">
        <v>2026</v>
      </c>
      <c r="G109" s="822" t="s">
        <v>2209</v>
      </c>
      <c r="H109" s="822" t="s">
        <v>611</v>
      </c>
      <c r="I109" s="822" t="s">
        <v>2241</v>
      </c>
      <c r="J109" s="822" t="s">
        <v>2242</v>
      </c>
      <c r="K109" s="822" t="s">
        <v>1245</v>
      </c>
      <c r="L109" s="825">
        <v>155.97</v>
      </c>
      <c r="M109" s="825">
        <v>1871.6399999999999</v>
      </c>
      <c r="N109" s="822">
        <v>12</v>
      </c>
      <c r="O109" s="826">
        <v>2.5</v>
      </c>
      <c r="P109" s="825">
        <v>1247.76</v>
      </c>
      <c r="Q109" s="827">
        <v>0.66666666666666674</v>
      </c>
      <c r="R109" s="822">
        <v>8</v>
      </c>
      <c r="S109" s="827">
        <v>0.66666666666666663</v>
      </c>
      <c r="T109" s="826">
        <v>2</v>
      </c>
      <c r="U109" s="828">
        <v>0.8</v>
      </c>
    </row>
    <row r="110" spans="1:21" ht="14.45" customHeight="1" x14ac:dyDescent="0.2">
      <c r="A110" s="821">
        <v>5</v>
      </c>
      <c r="B110" s="822" t="s">
        <v>2025</v>
      </c>
      <c r="C110" s="822" t="s">
        <v>2032</v>
      </c>
      <c r="D110" s="823" t="s">
        <v>3454</v>
      </c>
      <c r="E110" s="824" t="s">
        <v>2047</v>
      </c>
      <c r="F110" s="822" t="s">
        <v>2026</v>
      </c>
      <c r="G110" s="822" t="s">
        <v>2209</v>
      </c>
      <c r="H110" s="822" t="s">
        <v>611</v>
      </c>
      <c r="I110" s="822" t="s">
        <v>2243</v>
      </c>
      <c r="J110" s="822" t="s">
        <v>2244</v>
      </c>
      <c r="K110" s="822" t="s">
        <v>1245</v>
      </c>
      <c r="L110" s="825">
        <v>155.97</v>
      </c>
      <c r="M110" s="825">
        <v>935.81999999999994</v>
      </c>
      <c r="N110" s="822">
        <v>6</v>
      </c>
      <c r="O110" s="826">
        <v>1.5</v>
      </c>
      <c r="P110" s="825">
        <v>311.94</v>
      </c>
      <c r="Q110" s="827">
        <v>0.33333333333333337</v>
      </c>
      <c r="R110" s="822">
        <v>2</v>
      </c>
      <c r="S110" s="827">
        <v>0.33333333333333331</v>
      </c>
      <c r="T110" s="826">
        <v>1</v>
      </c>
      <c r="U110" s="828">
        <v>0.66666666666666663</v>
      </c>
    </row>
    <row r="111" spans="1:21" ht="14.45" customHeight="1" x14ac:dyDescent="0.2">
      <c r="A111" s="821">
        <v>5</v>
      </c>
      <c r="B111" s="822" t="s">
        <v>2025</v>
      </c>
      <c r="C111" s="822" t="s">
        <v>2032</v>
      </c>
      <c r="D111" s="823" t="s">
        <v>3454</v>
      </c>
      <c r="E111" s="824" t="s">
        <v>2047</v>
      </c>
      <c r="F111" s="822" t="s">
        <v>2026</v>
      </c>
      <c r="G111" s="822" t="s">
        <v>2209</v>
      </c>
      <c r="H111" s="822" t="s">
        <v>611</v>
      </c>
      <c r="I111" s="822" t="s">
        <v>2245</v>
      </c>
      <c r="J111" s="822" t="s">
        <v>2246</v>
      </c>
      <c r="K111" s="822" t="s">
        <v>1245</v>
      </c>
      <c r="L111" s="825">
        <v>238.89</v>
      </c>
      <c r="M111" s="825">
        <v>3105.5699999999997</v>
      </c>
      <c r="N111" s="822">
        <v>13</v>
      </c>
      <c r="O111" s="826">
        <v>1</v>
      </c>
      <c r="P111" s="825">
        <v>3105.5699999999997</v>
      </c>
      <c r="Q111" s="827">
        <v>1</v>
      </c>
      <c r="R111" s="822">
        <v>13</v>
      </c>
      <c r="S111" s="827">
        <v>1</v>
      </c>
      <c r="T111" s="826">
        <v>1</v>
      </c>
      <c r="U111" s="828">
        <v>1</v>
      </c>
    </row>
    <row r="112" spans="1:21" ht="14.45" customHeight="1" x14ac:dyDescent="0.2">
      <c r="A112" s="821">
        <v>5</v>
      </c>
      <c r="B112" s="822" t="s">
        <v>2025</v>
      </c>
      <c r="C112" s="822" t="s">
        <v>2032</v>
      </c>
      <c r="D112" s="823" t="s">
        <v>3454</v>
      </c>
      <c r="E112" s="824" t="s">
        <v>2047</v>
      </c>
      <c r="F112" s="822" t="s">
        <v>2026</v>
      </c>
      <c r="G112" s="822" t="s">
        <v>2209</v>
      </c>
      <c r="H112" s="822" t="s">
        <v>611</v>
      </c>
      <c r="I112" s="822" t="s">
        <v>2247</v>
      </c>
      <c r="J112" s="822" t="s">
        <v>2248</v>
      </c>
      <c r="K112" s="822" t="s">
        <v>1245</v>
      </c>
      <c r="L112" s="825">
        <v>238.89</v>
      </c>
      <c r="M112" s="825">
        <v>9555.5999999999985</v>
      </c>
      <c r="N112" s="822">
        <v>40</v>
      </c>
      <c r="O112" s="826">
        <v>6.5</v>
      </c>
      <c r="P112" s="825">
        <v>8361.1499999999978</v>
      </c>
      <c r="Q112" s="827">
        <v>0.87499999999999989</v>
      </c>
      <c r="R112" s="822">
        <v>35</v>
      </c>
      <c r="S112" s="827">
        <v>0.875</v>
      </c>
      <c r="T112" s="826">
        <v>6</v>
      </c>
      <c r="U112" s="828">
        <v>0.92307692307692313</v>
      </c>
    </row>
    <row r="113" spans="1:21" ht="14.45" customHeight="1" x14ac:dyDescent="0.2">
      <c r="A113" s="821">
        <v>5</v>
      </c>
      <c r="B113" s="822" t="s">
        <v>2025</v>
      </c>
      <c r="C113" s="822" t="s">
        <v>2032</v>
      </c>
      <c r="D113" s="823" t="s">
        <v>3454</v>
      </c>
      <c r="E113" s="824" t="s">
        <v>2047</v>
      </c>
      <c r="F113" s="822" t="s">
        <v>2026</v>
      </c>
      <c r="G113" s="822" t="s">
        <v>2209</v>
      </c>
      <c r="H113" s="822" t="s">
        <v>329</v>
      </c>
      <c r="I113" s="822" t="s">
        <v>2249</v>
      </c>
      <c r="J113" s="822" t="s">
        <v>2250</v>
      </c>
      <c r="K113" s="822" t="s">
        <v>2236</v>
      </c>
      <c r="L113" s="825">
        <v>83.91</v>
      </c>
      <c r="M113" s="825">
        <v>839.09999999999991</v>
      </c>
      <c r="N113" s="822">
        <v>10</v>
      </c>
      <c r="O113" s="826">
        <v>1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5</v>
      </c>
      <c r="B114" s="822" t="s">
        <v>2025</v>
      </c>
      <c r="C114" s="822" t="s">
        <v>2032</v>
      </c>
      <c r="D114" s="823" t="s">
        <v>3454</v>
      </c>
      <c r="E114" s="824" t="s">
        <v>2047</v>
      </c>
      <c r="F114" s="822" t="s">
        <v>2026</v>
      </c>
      <c r="G114" s="822" t="s">
        <v>2209</v>
      </c>
      <c r="H114" s="822" t="s">
        <v>611</v>
      </c>
      <c r="I114" s="822" t="s">
        <v>2251</v>
      </c>
      <c r="J114" s="822" t="s">
        <v>2252</v>
      </c>
      <c r="K114" s="822" t="s">
        <v>1245</v>
      </c>
      <c r="L114" s="825">
        <v>132.34</v>
      </c>
      <c r="M114" s="825">
        <v>1985.1000000000001</v>
      </c>
      <c r="N114" s="822">
        <v>15</v>
      </c>
      <c r="O114" s="826">
        <v>2.5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5</v>
      </c>
      <c r="B115" s="822" t="s">
        <v>2025</v>
      </c>
      <c r="C115" s="822" t="s">
        <v>2032</v>
      </c>
      <c r="D115" s="823" t="s">
        <v>3454</v>
      </c>
      <c r="E115" s="824" t="s">
        <v>2047</v>
      </c>
      <c r="F115" s="822" t="s">
        <v>2026</v>
      </c>
      <c r="G115" s="822" t="s">
        <v>2209</v>
      </c>
      <c r="H115" s="822" t="s">
        <v>611</v>
      </c>
      <c r="I115" s="822" t="s">
        <v>2251</v>
      </c>
      <c r="J115" s="822" t="s">
        <v>2252</v>
      </c>
      <c r="K115" s="822" t="s">
        <v>1245</v>
      </c>
      <c r="L115" s="825">
        <v>179.54</v>
      </c>
      <c r="M115" s="825">
        <v>3949.88</v>
      </c>
      <c r="N115" s="822">
        <v>22</v>
      </c>
      <c r="O115" s="826">
        <v>2.5</v>
      </c>
      <c r="P115" s="825">
        <v>359.08</v>
      </c>
      <c r="Q115" s="827">
        <v>9.0909090909090898E-2</v>
      </c>
      <c r="R115" s="822">
        <v>2</v>
      </c>
      <c r="S115" s="827">
        <v>9.0909090909090912E-2</v>
      </c>
      <c r="T115" s="826">
        <v>0.5</v>
      </c>
      <c r="U115" s="828">
        <v>0.2</v>
      </c>
    </row>
    <row r="116" spans="1:21" ht="14.45" customHeight="1" x14ac:dyDescent="0.2">
      <c r="A116" s="821">
        <v>5</v>
      </c>
      <c r="B116" s="822" t="s">
        <v>2025</v>
      </c>
      <c r="C116" s="822" t="s">
        <v>2032</v>
      </c>
      <c r="D116" s="823" t="s">
        <v>3454</v>
      </c>
      <c r="E116" s="824" t="s">
        <v>2047</v>
      </c>
      <c r="F116" s="822" t="s">
        <v>2026</v>
      </c>
      <c r="G116" s="822" t="s">
        <v>2209</v>
      </c>
      <c r="H116" s="822" t="s">
        <v>611</v>
      </c>
      <c r="I116" s="822" t="s">
        <v>2253</v>
      </c>
      <c r="J116" s="822" t="s">
        <v>2254</v>
      </c>
      <c r="K116" s="822" t="s">
        <v>1245</v>
      </c>
      <c r="L116" s="825">
        <v>132.34</v>
      </c>
      <c r="M116" s="825">
        <v>6352.3200000000006</v>
      </c>
      <c r="N116" s="822">
        <v>48</v>
      </c>
      <c r="O116" s="826">
        <v>6.5</v>
      </c>
      <c r="P116" s="825">
        <v>2646.8</v>
      </c>
      <c r="Q116" s="827">
        <v>0.41666666666666663</v>
      </c>
      <c r="R116" s="822">
        <v>20</v>
      </c>
      <c r="S116" s="827">
        <v>0.41666666666666669</v>
      </c>
      <c r="T116" s="826">
        <v>3.5</v>
      </c>
      <c r="U116" s="828">
        <v>0.53846153846153844</v>
      </c>
    </row>
    <row r="117" spans="1:21" ht="14.45" customHeight="1" x14ac:dyDescent="0.2">
      <c r="A117" s="821">
        <v>5</v>
      </c>
      <c r="B117" s="822" t="s">
        <v>2025</v>
      </c>
      <c r="C117" s="822" t="s">
        <v>2032</v>
      </c>
      <c r="D117" s="823" t="s">
        <v>3454</v>
      </c>
      <c r="E117" s="824" t="s">
        <v>2047</v>
      </c>
      <c r="F117" s="822" t="s">
        <v>2026</v>
      </c>
      <c r="G117" s="822" t="s">
        <v>2209</v>
      </c>
      <c r="H117" s="822" t="s">
        <v>611</v>
      </c>
      <c r="I117" s="822" t="s">
        <v>2253</v>
      </c>
      <c r="J117" s="822" t="s">
        <v>2254</v>
      </c>
      <c r="K117" s="822" t="s">
        <v>1245</v>
      </c>
      <c r="L117" s="825">
        <v>179.54</v>
      </c>
      <c r="M117" s="825">
        <v>1436.32</v>
      </c>
      <c r="N117" s="822">
        <v>8</v>
      </c>
      <c r="O117" s="826">
        <v>0.5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5</v>
      </c>
      <c r="B118" s="822" t="s">
        <v>2025</v>
      </c>
      <c r="C118" s="822" t="s">
        <v>2032</v>
      </c>
      <c r="D118" s="823" t="s">
        <v>3454</v>
      </c>
      <c r="E118" s="824" t="s">
        <v>2047</v>
      </c>
      <c r="F118" s="822" t="s">
        <v>2026</v>
      </c>
      <c r="G118" s="822" t="s">
        <v>2209</v>
      </c>
      <c r="H118" s="822" t="s">
        <v>611</v>
      </c>
      <c r="I118" s="822" t="s">
        <v>2010</v>
      </c>
      <c r="J118" s="822" t="s">
        <v>1412</v>
      </c>
      <c r="K118" s="822" t="s">
        <v>1245</v>
      </c>
      <c r="L118" s="825">
        <v>87.82</v>
      </c>
      <c r="M118" s="825">
        <v>2458.9599999999996</v>
      </c>
      <c r="N118" s="822">
        <v>28</v>
      </c>
      <c r="O118" s="826">
        <v>5.5</v>
      </c>
      <c r="P118" s="825">
        <v>1405.1199999999997</v>
      </c>
      <c r="Q118" s="827">
        <v>0.5714285714285714</v>
      </c>
      <c r="R118" s="822">
        <v>16</v>
      </c>
      <c r="S118" s="827">
        <v>0.5714285714285714</v>
      </c>
      <c r="T118" s="826">
        <v>3.5</v>
      </c>
      <c r="U118" s="828">
        <v>0.63636363636363635</v>
      </c>
    </row>
    <row r="119" spans="1:21" ht="14.45" customHeight="1" x14ac:dyDescent="0.2">
      <c r="A119" s="821">
        <v>5</v>
      </c>
      <c r="B119" s="822" t="s">
        <v>2025</v>
      </c>
      <c r="C119" s="822" t="s">
        <v>2032</v>
      </c>
      <c r="D119" s="823" t="s">
        <v>3454</v>
      </c>
      <c r="E119" s="824" t="s">
        <v>2047</v>
      </c>
      <c r="F119" s="822" t="s">
        <v>2026</v>
      </c>
      <c r="G119" s="822" t="s">
        <v>2209</v>
      </c>
      <c r="H119" s="822" t="s">
        <v>611</v>
      </c>
      <c r="I119" s="822" t="s">
        <v>2255</v>
      </c>
      <c r="J119" s="822" t="s">
        <v>2256</v>
      </c>
      <c r="K119" s="822" t="s">
        <v>1245</v>
      </c>
      <c r="L119" s="825">
        <v>132.34</v>
      </c>
      <c r="M119" s="825">
        <v>6352.32</v>
      </c>
      <c r="N119" s="822">
        <v>48</v>
      </c>
      <c r="O119" s="826">
        <v>7</v>
      </c>
      <c r="P119" s="825">
        <v>1455.74</v>
      </c>
      <c r="Q119" s="827">
        <v>0.22916666666666669</v>
      </c>
      <c r="R119" s="822">
        <v>11</v>
      </c>
      <c r="S119" s="827">
        <v>0.22916666666666666</v>
      </c>
      <c r="T119" s="826">
        <v>2.5</v>
      </c>
      <c r="U119" s="828">
        <v>0.35714285714285715</v>
      </c>
    </row>
    <row r="120" spans="1:21" ht="14.45" customHeight="1" x14ac:dyDescent="0.2">
      <c r="A120" s="821">
        <v>5</v>
      </c>
      <c r="B120" s="822" t="s">
        <v>2025</v>
      </c>
      <c r="C120" s="822" t="s">
        <v>2032</v>
      </c>
      <c r="D120" s="823" t="s">
        <v>3454</v>
      </c>
      <c r="E120" s="824" t="s">
        <v>2047</v>
      </c>
      <c r="F120" s="822" t="s">
        <v>2026</v>
      </c>
      <c r="G120" s="822" t="s">
        <v>2209</v>
      </c>
      <c r="H120" s="822" t="s">
        <v>611</v>
      </c>
      <c r="I120" s="822" t="s">
        <v>2255</v>
      </c>
      <c r="J120" s="822" t="s">
        <v>2256</v>
      </c>
      <c r="K120" s="822" t="s">
        <v>1245</v>
      </c>
      <c r="L120" s="825">
        <v>179.54</v>
      </c>
      <c r="M120" s="825">
        <v>5386.2</v>
      </c>
      <c r="N120" s="822">
        <v>30</v>
      </c>
      <c r="O120" s="826">
        <v>3</v>
      </c>
      <c r="P120" s="825">
        <v>359.08</v>
      </c>
      <c r="Q120" s="827">
        <v>6.6666666666666666E-2</v>
      </c>
      <c r="R120" s="822">
        <v>2</v>
      </c>
      <c r="S120" s="827">
        <v>6.6666666666666666E-2</v>
      </c>
      <c r="T120" s="826">
        <v>0.5</v>
      </c>
      <c r="U120" s="828">
        <v>0.16666666666666666</v>
      </c>
    </row>
    <row r="121" spans="1:21" ht="14.45" customHeight="1" x14ac:dyDescent="0.2">
      <c r="A121" s="821">
        <v>5</v>
      </c>
      <c r="B121" s="822" t="s">
        <v>2025</v>
      </c>
      <c r="C121" s="822" t="s">
        <v>2032</v>
      </c>
      <c r="D121" s="823" t="s">
        <v>3454</v>
      </c>
      <c r="E121" s="824" t="s">
        <v>2047</v>
      </c>
      <c r="F121" s="822" t="s">
        <v>2026</v>
      </c>
      <c r="G121" s="822" t="s">
        <v>2209</v>
      </c>
      <c r="H121" s="822" t="s">
        <v>329</v>
      </c>
      <c r="I121" s="822" t="s">
        <v>2257</v>
      </c>
      <c r="J121" s="822" t="s">
        <v>2258</v>
      </c>
      <c r="K121" s="822" t="s">
        <v>2236</v>
      </c>
      <c r="L121" s="825">
        <v>83.91</v>
      </c>
      <c r="M121" s="825">
        <v>1342.56</v>
      </c>
      <c r="N121" s="822">
        <v>16</v>
      </c>
      <c r="O121" s="826">
        <v>2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5</v>
      </c>
      <c r="B122" s="822" t="s">
        <v>2025</v>
      </c>
      <c r="C122" s="822" t="s">
        <v>2032</v>
      </c>
      <c r="D122" s="823" t="s">
        <v>3454</v>
      </c>
      <c r="E122" s="824" t="s">
        <v>2047</v>
      </c>
      <c r="F122" s="822" t="s">
        <v>2026</v>
      </c>
      <c r="G122" s="822" t="s">
        <v>2209</v>
      </c>
      <c r="H122" s="822" t="s">
        <v>611</v>
      </c>
      <c r="I122" s="822" t="s">
        <v>2259</v>
      </c>
      <c r="J122" s="822" t="s">
        <v>2260</v>
      </c>
      <c r="K122" s="822" t="s">
        <v>1245</v>
      </c>
      <c r="L122" s="825">
        <v>179.65</v>
      </c>
      <c r="M122" s="825">
        <v>898.25</v>
      </c>
      <c r="N122" s="822">
        <v>5</v>
      </c>
      <c r="O122" s="826">
        <v>1</v>
      </c>
      <c r="P122" s="825">
        <v>898.25</v>
      </c>
      <c r="Q122" s="827">
        <v>1</v>
      </c>
      <c r="R122" s="822">
        <v>5</v>
      </c>
      <c r="S122" s="827">
        <v>1</v>
      </c>
      <c r="T122" s="826">
        <v>1</v>
      </c>
      <c r="U122" s="828">
        <v>1</v>
      </c>
    </row>
    <row r="123" spans="1:21" ht="14.45" customHeight="1" x14ac:dyDescent="0.2">
      <c r="A123" s="821">
        <v>5</v>
      </c>
      <c r="B123" s="822" t="s">
        <v>2025</v>
      </c>
      <c r="C123" s="822" t="s">
        <v>2032</v>
      </c>
      <c r="D123" s="823" t="s">
        <v>3454</v>
      </c>
      <c r="E123" s="824" t="s">
        <v>2047</v>
      </c>
      <c r="F123" s="822" t="s">
        <v>2026</v>
      </c>
      <c r="G123" s="822" t="s">
        <v>2209</v>
      </c>
      <c r="H123" s="822" t="s">
        <v>611</v>
      </c>
      <c r="I123" s="822" t="s">
        <v>2261</v>
      </c>
      <c r="J123" s="822" t="s">
        <v>2262</v>
      </c>
      <c r="K123" s="822" t="s">
        <v>1245</v>
      </c>
      <c r="L123" s="825">
        <v>132.34</v>
      </c>
      <c r="M123" s="825">
        <v>5558.2799999999988</v>
      </c>
      <c r="N123" s="822">
        <v>42</v>
      </c>
      <c r="O123" s="826">
        <v>9.5</v>
      </c>
      <c r="P123" s="825">
        <v>5028.9199999999992</v>
      </c>
      <c r="Q123" s="827">
        <v>0.90476190476190477</v>
      </c>
      <c r="R123" s="822">
        <v>38</v>
      </c>
      <c r="S123" s="827">
        <v>0.90476190476190477</v>
      </c>
      <c r="T123" s="826">
        <v>9</v>
      </c>
      <c r="U123" s="828">
        <v>0.94736842105263153</v>
      </c>
    </row>
    <row r="124" spans="1:21" ht="14.45" customHeight="1" x14ac:dyDescent="0.2">
      <c r="A124" s="821">
        <v>5</v>
      </c>
      <c r="B124" s="822" t="s">
        <v>2025</v>
      </c>
      <c r="C124" s="822" t="s">
        <v>2032</v>
      </c>
      <c r="D124" s="823" t="s">
        <v>3454</v>
      </c>
      <c r="E124" s="824" t="s">
        <v>2047</v>
      </c>
      <c r="F124" s="822" t="s">
        <v>2026</v>
      </c>
      <c r="G124" s="822" t="s">
        <v>2209</v>
      </c>
      <c r="H124" s="822" t="s">
        <v>329</v>
      </c>
      <c r="I124" s="822" t="s">
        <v>2263</v>
      </c>
      <c r="J124" s="822" t="s">
        <v>2264</v>
      </c>
      <c r="K124" s="822" t="s">
        <v>1219</v>
      </c>
      <c r="L124" s="825">
        <v>197.61</v>
      </c>
      <c r="M124" s="825">
        <v>395.22</v>
      </c>
      <c r="N124" s="822">
        <v>2</v>
      </c>
      <c r="O124" s="826">
        <v>0.5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5</v>
      </c>
      <c r="B125" s="822" t="s">
        <v>2025</v>
      </c>
      <c r="C125" s="822" t="s">
        <v>2032</v>
      </c>
      <c r="D125" s="823" t="s">
        <v>3454</v>
      </c>
      <c r="E125" s="824" t="s">
        <v>2047</v>
      </c>
      <c r="F125" s="822" t="s">
        <v>2026</v>
      </c>
      <c r="G125" s="822" t="s">
        <v>2209</v>
      </c>
      <c r="H125" s="822" t="s">
        <v>329</v>
      </c>
      <c r="I125" s="822" t="s">
        <v>2265</v>
      </c>
      <c r="J125" s="822" t="s">
        <v>2266</v>
      </c>
      <c r="K125" s="822" t="s">
        <v>1219</v>
      </c>
      <c r="L125" s="825">
        <v>253.43</v>
      </c>
      <c r="M125" s="825">
        <v>506.86</v>
      </c>
      <c r="N125" s="822">
        <v>2</v>
      </c>
      <c r="O125" s="826"/>
      <c r="P125" s="825"/>
      <c r="Q125" s="827">
        <v>0</v>
      </c>
      <c r="R125" s="822"/>
      <c r="S125" s="827">
        <v>0</v>
      </c>
      <c r="T125" s="826"/>
      <c r="U125" s="828"/>
    </row>
    <row r="126" spans="1:21" ht="14.45" customHeight="1" x14ac:dyDescent="0.2">
      <c r="A126" s="821">
        <v>5</v>
      </c>
      <c r="B126" s="822" t="s">
        <v>2025</v>
      </c>
      <c r="C126" s="822" t="s">
        <v>2032</v>
      </c>
      <c r="D126" s="823" t="s">
        <v>3454</v>
      </c>
      <c r="E126" s="824" t="s">
        <v>2047</v>
      </c>
      <c r="F126" s="822" t="s">
        <v>2026</v>
      </c>
      <c r="G126" s="822" t="s">
        <v>2209</v>
      </c>
      <c r="H126" s="822" t="s">
        <v>329</v>
      </c>
      <c r="I126" s="822" t="s">
        <v>2267</v>
      </c>
      <c r="J126" s="822" t="s">
        <v>2268</v>
      </c>
      <c r="K126" s="822" t="s">
        <v>1219</v>
      </c>
      <c r="L126" s="825">
        <v>197.61</v>
      </c>
      <c r="M126" s="825">
        <v>1580.88</v>
      </c>
      <c r="N126" s="822">
        <v>8</v>
      </c>
      <c r="O126" s="826">
        <v>2</v>
      </c>
      <c r="P126" s="825">
        <v>395.22</v>
      </c>
      <c r="Q126" s="827">
        <v>0.25</v>
      </c>
      <c r="R126" s="822">
        <v>2</v>
      </c>
      <c r="S126" s="827">
        <v>0.25</v>
      </c>
      <c r="T126" s="826">
        <v>1</v>
      </c>
      <c r="U126" s="828">
        <v>0.5</v>
      </c>
    </row>
    <row r="127" spans="1:21" ht="14.45" customHeight="1" x14ac:dyDescent="0.2">
      <c r="A127" s="821">
        <v>5</v>
      </c>
      <c r="B127" s="822" t="s">
        <v>2025</v>
      </c>
      <c r="C127" s="822" t="s">
        <v>2032</v>
      </c>
      <c r="D127" s="823" t="s">
        <v>3454</v>
      </c>
      <c r="E127" s="824" t="s">
        <v>2047</v>
      </c>
      <c r="F127" s="822" t="s">
        <v>2026</v>
      </c>
      <c r="G127" s="822" t="s">
        <v>2209</v>
      </c>
      <c r="H127" s="822" t="s">
        <v>329</v>
      </c>
      <c r="I127" s="822" t="s">
        <v>2269</v>
      </c>
      <c r="J127" s="822" t="s">
        <v>1421</v>
      </c>
      <c r="K127" s="822" t="s">
        <v>1245</v>
      </c>
      <c r="L127" s="825">
        <v>172.67</v>
      </c>
      <c r="M127" s="825">
        <v>1381.36</v>
      </c>
      <c r="N127" s="822">
        <v>8</v>
      </c>
      <c r="O127" s="826">
        <v>1.5</v>
      </c>
      <c r="P127" s="825">
        <v>690.68</v>
      </c>
      <c r="Q127" s="827">
        <v>0.5</v>
      </c>
      <c r="R127" s="822">
        <v>4</v>
      </c>
      <c r="S127" s="827">
        <v>0.5</v>
      </c>
      <c r="T127" s="826">
        <v>0.5</v>
      </c>
      <c r="U127" s="828">
        <v>0.33333333333333331</v>
      </c>
    </row>
    <row r="128" spans="1:21" ht="14.45" customHeight="1" x14ac:dyDescent="0.2">
      <c r="A128" s="821">
        <v>5</v>
      </c>
      <c r="B128" s="822" t="s">
        <v>2025</v>
      </c>
      <c r="C128" s="822" t="s">
        <v>2032</v>
      </c>
      <c r="D128" s="823" t="s">
        <v>3454</v>
      </c>
      <c r="E128" s="824" t="s">
        <v>2047</v>
      </c>
      <c r="F128" s="822" t="s">
        <v>2026</v>
      </c>
      <c r="G128" s="822" t="s">
        <v>2209</v>
      </c>
      <c r="H128" s="822" t="s">
        <v>329</v>
      </c>
      <c r="I128" s="822" t="s">
        <v>2269</v>
      </c>
      <c r="J128" s="822" t="s">
        <v>1421</v>
      </c>
      <c r="K128" s="822" t="s">
        <v>1245</v>
      </c>
      <c r="L128" s="825">
        <v>239.53</v>
      </c>
      <c r="M128" s="825">
        <v>9102.14</v>
      </c>
      <c r="N128" s="822">
        <v>38</v>
      </c>
      <c r="O128" s="826">
        <v>3.5</v>
      </c>
      <c r="P128" s="825">
        <v>6467.3099999999995</v>
      </c>
      <c r="Q128" s="827">
        <v>0.71052631578947367</v>
      </c>
      <c r="R128" s="822">
        <v>27</v>
      </c>
      <c r="S128" s="827">
        <v>0.71052631578947367</v>
      </c>
      <c r="T128" s="826">
        <v>2</v>
      </c>
      <c r="U128" s="828">
        <v>0.5714285714285714</v>
      </c>
    </row>
    <row r="129" spans="1:21" ht="14.45" customHeight="1" x14ac:dyDescent="0.2">
      <c r="A129" s="821">
        <v>5</v>
      </c>
      <c r="B129" s="822" t="s">
        <v>2025</v>
      </c>
      <c r="C129" s="822" t="s">
        <v>2032</v>
      </c>
      <c r="D129" s="823" t="s">
        <v>3454</v>
      </c>
      <c r="E129" s="824" t="s">
        <v>2047</v>
      </c>
      <c r="F129" s="822" t="s">
        <v>2026</v>
      </c>
      <c r="G129" s="822" t="s">
        <v>2209</v>
      </c>
      <c r="H129" s="822" t="s">
        <v>611</v>
      </c>
      <c r="I129" s="822" t="s">
        <v>2270</v>
      </c>
      <c r="J129" s="822" t="s">
        <v>2227</v>
      </c>
      <c r="K129" s="822" t="s">
        <v>2271</v>
      </c>
      <c r="L129" s="825">
        <v>1298.21</v>
      </c>
      <c r="M129" s="825">
        <v>2596.42</v>
      </c>
      <c r="N129" s="822">
        <v>2</v>
      </c>
      <c r="O129" s="826">
        <v>1</v>
      </c>
      <c r="P129" s="825">
        <v>2596.42</v>
      </c>
      <c r="Q129" s="827">
        <v>1</v>
      </c>
      <c r="R129" s="822">
        <v>2</v>
      </c>
      <c r="S129" s="827">
        <v>1</v>
      </c>
      <c r="T129" s="826">
        <v>1</v>
      </c>
      <c r="U129" s="828">
        <v>1</v>
      </c>
    </row>
    <row r="130" spans="1:21" ht="14.45" customHeight="1" x14ac:dyDescent="0.2">
      <c r="A130" s="821">
        <v>5</v>
      </c>
      <c r="B130" s="822" t="s">
        <v>2025</v>
      </c>
      <c r="C130" s="822" t="s">
        <v>2032</v>
      </c>
      <c r="D130" s="823" t="s">
        <v>3454</v>
      </c>
      <c r="E130" s="824" t="s">
        <v>2047</v>
      </c>
      <c r="F130" s="822" t="s">
        <v>2026</v>
      </c>
      <c r="G130" s="822" t="s">
        <v>2209</v>
      </c>
      <c r="H130" s="822" t="s">
        <v>611</v>
      </c>
      <c r="I130" s="822" t="s">
        <v>2272</v>
      </c>
      <c r="J130" s="822" t="s">
        <v>2273</v>
      </c>
      <c r="K130" s="822" t="s">
        <v>1245</v>
      </c>
      <c r="L130" s="825">
        <v>131.93</v>
      </c>
      <c r="M130" s="825">
        <v>1319.3000000000002</v>
      </c>
      <c r="N130" s="822">
        <v>10</v>
      </c>
      <c r="O130" s="826">
        <v>2</v>
      </c>
      <c r="P130" s="825">
        <v>1319.3000000000002</v>
      </c>
      <c r="Q130" s="827">
        <v>1</v>
      </c>
      <c r="R130" s="822">
        <v>10</v>
      </c>
      <c r="S130" s="827">
        <v>1</v>
      </c>
      <c r="T130" s="826">
        <v>2</v>
      </c>
      <c r="U130" s="828">
        <v>1</v>
      </c>
    </row>
    <row r="131" spans="1:21" ht="14.45" customHeight="1" x14ac:dyDescent="0.2">
      <c r="A131" s="821">
        <v>5</v>
      </c>
      <c r="B131" s="822" t="s">
        <v>2025</v>
      </c>
      <c r="C131" s="822" t="s">
        <v>2032</v>
      </c>
      <c r="D131" s="823" t="s">
        <v>3454</v>
      </c>
      <c r="E131" s="824" t="s">
        <v>2047</v>
      </c>
      <c r="F131" s="822" t="s">
        <v>2026</v>
      </c>
      <c r="G131" s="822" t="s">
        <v>2209</v>
      </c>
      <c r="H131" s="822" t="s">
        <v>329</v>
      </c>
      <c r="I131" s="822" t="s">
        <v>2274</v>
      </c>
      <c r="J131" s="822" t="s">
        <v>1415</v>
      </c>
      <c r="K131" s="822" t="s">
        <v>1416</v>
      </c>
      <c r="L131" s="825">
        <v>143.59</v>
      </c>
      <c r="M131" s="825">
        <v>1435.9</v>
      </c>
      <c r="N131" s="822">
        <v>10</v>
      </c>
      <c r="O131" s="826">
        <v>2</v>
      </c>
      <c r="P131" s="825">
        <v>1435.9</v>
      </c>
      <c r="Q131" s="827">
        <v>1</v>
      </c>
      <c r="R131" s="822">
        <v>10</v>
      </c>
      <c r="S131" s="827">
        <v>1</v>
      </c>
      <c r="T131" s="826">
        <v>2</v>
      </c>
      <c r="U131" s="828">
        <v>1</v>
      </c>
    </row>
    <row r="132" spans="1:21" ht="14.45" customHeight="1" x14ac:dyDescent="0.2">
      <c r="A132" s="821">
        <v>5</v>
      </c>
      <c r="B132" s="822" t="s">
        <v>2025</v>
      </c>
      <c r="C132" s="822" t="s">
        <v>2032</v>
      </c>
      <c r="D132" s="823" t="s">
        <v>3454</v>
      </c>
      <c r="E132" s="824" t="s">
        <v>2047</v>
      </c>
      <c r="F132" s="822" t="s">
        <v>2026</v>
      </c>
      <c r="G132" s="822" t="s">
        <v>2209</v>
      </c>
      <c r="H132" s="822" t="s">
        <v>329</v>
      </c>
      <c r="I132" s="822" t="s">
        <v>2274</v>
      </c>
      <c r="J132" s="822" t="s">
        <v>1415</v>
      </c>
      <c r="K132" s="822" t="s">
        <v>1416</v>
      </c>
      <c r="L132" s="825">
        <v>149.71</v>
      </c>
      <c r="M132" s="825">
        <v>5688.9800000000005</v>
      </c>
      <c r="N132" s="822">
        <v>38</v>
      </c>
      <c r="O132" s="826">
        <v>4.5</v>
      </c>
      <c r="P132" s="825">
        <v>4641.01</v>
      </c>
      <c r="Q132" s="827">
        <v>0.81578947368421051</v>
      </c>
      <c r="R132" s="822">
        <v>31</v>
      </c>
      <c r="S132" s="827">
        <v>0.81578947368421051</v>
      </c>
      <c r="T132" s="826">
        <v>3</v>
      </c>
      <c r="U132" s="828">
        <v>0.66666666666666663</v>
      </c>
    </row>
    <row r="133" spans="1:21" ht="14.45" customHeight="1" x14ac:dyDescent="0.2">
      <c r="A133" s="821">
        <v>5</v>
      </c>
      <c r="B133" s="822" t="s">
        <v>2025</v>
      </c>
      <c r="C133" s="822" t="s">
        <v>2032</v>
      </c>
      <c r="D133" s="823" t="s">
        <v>3454</v>
      </c>
      <c r="E133" s="824" t="s">
        <v>2047</v>
      </c>
      <c r="F133" s="822" t="s">
        <v>2026</v>
      </c>
      <c r="G133" s="822" t="s">
        <v>2209</v>
      </c>
      <c r="H133" s="822" t="s">
        <v>329</v>
      </c>
      <c r="I133" s="822" t="s">
        <v>2275</v>
      </c>
      <c r="J133" s="822" t="s">
        <v>2276</v>
      </c>
      <c r="K133" s="822" t="s">
        <v>1245</v>
      </c>
      <c r="L133" s="825">
        <v>87.82</v>
      </c>
      <c r="M133" s="825">
        <v>2634.5999999999995</v>
      </c>
      <c r="N133" s="822">
        <v>30</v>
      </c>
      <c r="O133" s="826">
        <v>5.5</v>
      </c>
      <c r="P133" s="825">
        <v>878.19999999999982</v>
      </c>
      <c r="Q133" s="827">
        <v>0.33333333333333331</v>
      </c>
      <c r="R133" s="822">
        <v>10</v>
      </c>
      <c r="S133" s="827">
        <v>0.33333333333333331</v>
      </c>
      <c r="T133" s="826">
        <v>3</v>
      </c>
      <c r="U133" s="828">
        <v>0.54545454545454541</v>
      </c>
    </row>
    <row r="134" spans="1:21" ht="14.45" customHeight="1" x14ac:dyDescent="0.2">
      <c r="A134" s="821">
        <v>5</v>
      </c>
      <c r="B134" s="822" t="s">
        <v>2025</v>
      </c>
      <c r="C134" s="822" t="s">
        <v>2032</v>
      </c>
      <c r="D134" s="823" t="s">
        <v>3454</v>
      </c>
      <c r="E134" s="824" t="s">
        <v>2047</v>
      </c>
      <c r="F134" s="822" t="s">
        <v>2026</v>
      </c>
      <c r="G134" s="822" t="s">
        <v>2209</v>
      </c>
      <c r="H134" s="822" t="s">
        <v>329</v>
      </c>
      <c r="I134" s="822" t="s">
        <v>2277</v>
      </c>
      <c r="J134" s="822" t="s">
        <v>1417</v>
      </c>
      <c r="K134" s="822" t="s">
        <v>1416</v>
      </c>
      <c r="L134" s="825">
        <v>143.59</v>
      </c>
      <c r="M134" s="825">
        <v>1723.08</v>
      </c>
      <c r="N134" s="822">
        <v>12</v>
      </c>
      <c r="O134" s="826">
        <v>3</v>
      </c>
      <c r="P134" s="825">
        <v>861.54</v>
      </c>
      <c r="Q134" s="827">
        <v>0.5</v>
      </c>
      <c r="R134" s="822">
        <v>6</v>
      </c>
      <c r="S134" s="827">
        <v>0.5</v>
      </c>
      <c r="T134" s="826">
        <v>2</v>
      </c>
      <c r="U134" s="828">
        <v>0.66666666666666663</v>
      </c>
    </row>
    <row r="135" spans="1:21" ht="14.45" customHeight="1" x14ac:dyDescent="0.2">
      <c r="A135" s="821">
        <v>5</v>
      </c>
      <c r="B135" s="822" t="s">
        <v>2025</v>
      </c>
      <c r="C135" s="822" t="s">
        <v>2032</v>
      </c>
      <c r="D135" s="823" t="s">
        <v>3454</v>
      </c>
      <c r="E135" s="824" t="s">
        <v>2047</v>
      </c>
      <c r="F135" s="822" t="s">
        <v>2026</v>
      </c>
      <c r="G135" s="822" t="s">
        <v>2209</v>
      </c>
      <c r="H135" s="822" t="s">
        <v>329</v>
      </c>
      <c r="I135" s="822" t="s">
        <v>2277</v>
      </c>
      <c r="J135" s="822" t="s">
        <v>1417</v>
      </c>
      <c r="K135" s="822" t="s">
        <v>1416</v>
      </c>
      <c r="L135" s="825">
        <v>149.71</v>
      </c>
      <c r="M135" s="825">
        <v>898.26</v>
      </c>
      <c r="N135" s="822">
        <v>6</v>
      </c>
      <c r="O135" s="826">
        <v>1</v>
      </c>
      <c r="P135" s="825">
        <v>898.26</v>
      </c>
      <c r="Q135" s="827">
        <v>1</v>
      </c>
      <c r="R135" s="822">
        <v>6</v>
      </c>
      <c r="S135" s="827">
        <v>1</v>
      </c>
      <c r="T135" s="826">
        <v>1</v>
      </c>
      <c r="U135" s="828">
        <v>1</v>
      </c>
    </row>
    <row r="136" spans="1:21" ht="14.45" customHeight="1" x14ac:dyDescent="0.2">
      <c r="A136" s="821">
        <v>5</v>
      </c>
      <c r="B136" s="822" t="s">
        <v>2025</v>
      </c>
      <c r="C136" s="822" t="s">
        <v>2032</v>
      </c>
      <c r="D136" s="823" t="s">
        <v>3454</v>
      </c>
      <c r="E136" s="824" t="s">
        <v>2047</v>
      </c>
      <c r="F136" s="822" t="s">
        <v>2026</v>
      </c>
      <c r="G136" s="822" t="s">
        <v>2209</v>
      </c>
      <c r="H136" s="822" t="s">
        <v>611</v>
      </c>
      <c r="I136" s="822" t="s">
        <v>2278</v>
      </c>
      <c r="J136" s="822" t="s">
        <v>2279</v>
      </c>
      <c r="K136" s="822" t="s">
        <v>1245</v>
      </c>
      <c r="L136" s="825">
        <v>131.93</v>
      </c>
      <c r="M136" s="825">
        <v>1319.3000000000002</v>
      </c>
      <c r="N136" s="822">
        <v>10</v>
      </c>
      <c r="O136" s="826">
        <v>1.5</v>
      </c>
      <c r="P136" s="825">
        <v>1319.3000000000002</v>
      </c>
      <c r="Q136" s="827">
        <v>1</v>
      </c>
      <c r="R136" s="822">
        <v>10</v>
      </c>
      <c r="S136" s="827">
        <v>1</v>
      </c>
      <c r="T136" s="826">
        <v>1.5</v>
      </c>
      <c r="U136" s="828">
        <v>1</v>
      </c>
    </row>
    <row r="137" spans="1:21" ht="14.45" customHeight="1" x14ac:dyDescent="0.2">
      <c r="A137" s="821">
        <v>5</v>
      </c>
      <c r="B137" s="822" t="s">
        <v>2025</v>
      </c>
      <c r="C137" s="822" t="s">
        <v>2032</v>
      </c>
      <c r="D137" s="823" t="s">
        <v>3454</v>
      </c>
      <c r="E137" s="824" t="s">
        <v>2047</v>
      </c>
      <c r="F137" s="822" t="s">
        <v>2026</v>
      </c>
      <c r="G137" s="822" t="s">
        <v>2209</v>
      </c>
      <c r="H137" s="822" t="s">
        <v>611</v>
      </c>
      <c r="I137" s="822" t="s">
        <v>2278</v>
      </c>
      <c r="J137" s="822" t="s">
        <v>2279</v>
      </c>
      <c r="K137" s="822" t="s">
        <v>1245</v>
      </c>
      <c r="L137" s="825">
        <v>179.65</v>
      </c>
      <c r="M137" s="825">
        <v>4131.9500000000007</v>
      </c>
      <c r="N137" s="822">
        <v>23</v>
      </c>
      <c r="O137" s="826">
        <v>1</v>
      </c>
      <c r="P137" s="825">
        <v>4131.9500000000007</v>
      </c>
      <c r="Q137" s="827">
        <v>1</v>
      </c>
      <c r="R137" s="822">
        <v>23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5</v>
      </c>
      <c r="B138" s="822" t="s">
        <v>2025</v>
      </c>
      <c r="C138" s="822" t="s">
        <v>2032</v>
      </c>
      <c r="D138" s="823" t="s">
        <v>3454</v>
      </c>
      <c r="E138" s="824" t="s">
        <v>2047</v>
      </c>
      <c r="F138" s="822" t="s">
        <v>2026</v>
      </c>
      <c r="G138" s="822" t="s">
        <v>2209</v>
      </c>
      <c r="H138" s="822" t="s">
        <v>329</v>
      </c>
      <c r="I138" s="822" t="s">
        <v>2280</v>
      </c>
      <c r="J138" s="822" t="s">
        <v>2281</v>
      </c>
      <c r="K138" s="822" t="s">
        <v>1219</v>
      </c>
      <c r="L138" s="825">
        <v>197.61</v>
      </c>
      <c r="M138" s="825">
        <v>1185.6600000000001</v>
      </c>
      <c r="N138" s="822">
        <v>6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5</v>
      </c>
      <c r="B139" s="822" t="s">
        <v>2025</v>
      </c>
      <c r="C139" s="822" t="s">
        <v>2032</v>
      </c>
      <c r="D139" s="823" t="s">
        <v>3454</v>
      </c>
      <c r="E139" s="824" t="s">
        <v>2047</v>
      </c>
      <c r="F139" s="822" t="s">
        <v>2026</v>
      </c>
      <c r="G139" s="822" t="s">
        <v>2209</v>
      </c>
      <c r="H139" s="822" t="s">
        <v>329</v>
      </c>
      <c r="I139" s="822" t="s">
        <v>2282</v>
      </c>
      <c r="J139" s="822" t="s">
        <v>1218</v>
      </c>
      <c r="K139" s="822" t="s">
        <v>1219</v>
      </c>
      <c r="L139" s="825">
        <v>197.61</v>
      </c>
      <c r="M139" s="825">
        <v>395.22</v>
      </c>
      <c r="N139" s="822">
        <v>2</v>
      </c>
      <c r="O139" s="826">
        <v>0.5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5</v>
      </c>
      <c r="B140" s="822" t="s">
        <v>2025</v>
      </c>
      <c r="C140" s="822" t="s">
        <v>2032</v>
      </c>
      <c r="D140" s="823" t="s">
        <v>3454</v>
      </c>
      <c r="E140" s="824" t="s">
        <v>2047</v>
      </c>
      <c r="F140" s="822" t="s">
        <v>2026</v>
      </c>
      <c r="G140" s="822" t="s">
        <v>2209</v>
      </c>
      <c r="H140" s="822" t="s">
        <v>329</v>
      </c>
      <c r="I140" s="822" t="s">
        <v>2283</v>
      </c>
      <c r="J140" s="822" t="s">
        <v>2284</v>
      </c>
      <c r="K140" s="822" t="s">
        <v>1245</v>
      </c>
      <c r="L140" s="825">
        <v>172.67</v>
      </c>
      <c r="M140" s="825">
        <v>1381.36</v>
      </c>
      <c r="N140" s="822">
        <v>8</v>
      </c>
      <c r="O140" s="826">
        <v>1.5</v>
      </c>
      <c r="P140" s="825">
        <v>690.68</v>
      </c>
      <c r="Q140" s="827">
        <v>0.5</v>
      </c>
      <c r="R140" s="822">
        <v>4</v>
      </c>
      <c r="S140" s="827">
        <v>0.5</v>
      </c>
      <c r="T140" s="826">
        <v>0.5</v>
      </c>
      <c r="U140" s="828">
        <v>0.33333333333333331</v>
      </c>
    </row>
    <row r="141" spans="1:21" ht="14.45" customHeight="1" x14ac:dyDescent="0.2">
      <c r="A141" s="821">
        <v>5</v>
      </c>
      <c r="B141" s="822" t="s">
        <v>2025</v>
      </c>
      <c r="C141" s="822" t="s">
        <v>2032</v>
      </c>
      <c r="D141" s="823" t="s">
        <v>3454</v>
      </c>
      <c r="E141" s="824" t="s">
        <v>2047</v>
      </c>
      <c r="F141" s="822" t="s">
        <v>2026</v>
      </c>
      <c r="G141" s="822" t="s">
        <v>2209</v>
      </c>
      <c r="H141" s="822" t="s">
        <v>329</v>
      </c>
      <c r="I141" s="822" t="s">
        <v>2283</v>
      </c>
      <c r="J141" s="822" t="s">
        <v>2284</v>
      </c>
      <c r="K141" s="822" t="s">
        <v>1245</v>
      </c>
      <c r="L141" s="825">
        <v>239.53</v>
      </c>
      <c r="M141" s="825">
        <v>5030.13</v>
      </c>
      <c r="N141" s="822">
        <v>21</v>
      </c>
      <c r="O141" s="826">
        <v>2.5</v>
      </c>
      <c r="P141" s="825">
        <v>2634.83</v>
      </c>
      <c r="Q141" s="827">
        <v>0.52380952380952384</v>
      </c>
      <c r="R141" s="822">
        <v>11</v>
      </c>
      <c r="S141" s="827">
        <v>0.52380952380952384</v>
      </c>
      <c r="T141" s="826">
        <v>1.5</v>
      </c>
      <c r="U141" s="828">
        <v>0.6</v>
      </c>
    </row>
    <row r="142" spans="1:21" ht="14.45" customHeight="1" x14ac:dyDescent="0.2">
      <c r="A142" s="821">
        <v>5</v>
      </c>
      <c r="B142" s="822" t="s">
        <v>2025</v>
      </c>
      <c r="C142" s="822" t="s">
        <v>2032</v>
      </c>
      <c r="D142" s="823" t="s">
        <v>3454</v>
      </c>
      <c r="E142" s="824" t="s">
        <v>2047</v>
      </c>
      <c r="F142" s="822" t="s">
        <v>2026</v>
      </c>
      <c r="G142" s="822" t="s">
        <v>2209</v>
      </c>
      <c r="H142" s="822" t="s">
        <v>329</v>
      </c>
      <c r="I142" s="822" t="s">
        <v>2285</v>
      </c>
      <c r="J142" s="822" t="s">
        <v>2286</v>
      </c>
      <c r="K142" s="822" t="s">
        <v>1245</v>
      </c>
      <c r="L142" s="825">
        <v>172.67</v>
      </c>
      <c r="M142" s="825">
        <v>690.68</v>
      </c>
      <c r="N142" s="822">
        <v>4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5</v>
      </c>
      <c r="B143" s="822" t="s">
        <v>2025</v>
      </c>
      <c r="C143" s="822" t="s">
        <v>2032</v>
      </c>
      <c r="D143" s="823" t="s">
        <v>3454</v>
      </c>
      <c r="E143" s="824" t="s">
        <v>2047</v>
      </c>
      <c r="F143" s="822" t="s">
        <v>2026</v>
      </c>
      <c r="G143" s="822" t="s">
        <v>2209</v>
      </c>
      <c r="H143" s="822" t="s">
        <v>329</v>
      </c>
      <c r="I143" s="822" t="s">
        <v>2285</v>
      </c>
      <c r="J143" s="822" t="s">
        <v>2286</v>
      </c>
      <c r="K143" s="822" t="s">
        <v>1245</v>
      </c>
      <c r="L143" s="825">
        <v>239.53</v>
      </c>
      <c r="M143" s="825">
        <v>6227.78</v>
      </c>
      <c r="N143" s="822">
        <v>26</v>
      </c>
      <c r="O143" s="826">
        <v>2.5</v>
      </c>
      <c r="P143" s="825">
        <v>3592.95</v>
      </c>
      <c r="Q143" s="827">
        <v>0.57692307692307687</v>
      </c>
      <c r="R143" s="822">
        <v>15</v>
      </c>
      <c r="S143" s="827">
        <v>0.57692307692307687</v>
      </c>
      <c r="T143" s="826">
        <v>1.5</v>
      </c>
      <c r="U143" s="828">
        <v>0.6</v>
      </c>
    </row>
    <row r="144" spans="1:21" ht="14.45" customHeight="1" x14ac:dyDescent="0.2">
      <c r="A144" s="821">
        <v>5</v>
      </c>
      <c r="B144" s="822" t="s">
        <v>2025</v>
      </c>
      <c r="C144" s="822" t="s">
        <v>2032</v>
      </c>
      <c r="D144" s="823" t="s">
        <v>3454</v>
      </c>
      <c r="E144" s="824" t="s">
        <v>2047</v>
      </c>
      <c r="F144" s="822" t="s">
        <v>2026</v>
      </c>
      <c r="G144" s="822" t="s">
        <v>2209</v>
      </c>
      <c r="H144" s="822" t="s">
        <v>329</v>
      </c>
      <c r="I144" s="822" t="s">
        <v>2287</v>
      </c>
      <c r="J144" s="822" t="s">
        <v>1418</v>
      </c>
      <c r="K144" s="822" t="s">
        <v>1416</v>
      </c>
      <c r="L144" s="825">
        <v>143.59</v>
      </c>
      <c r="M144" s="825">
        <v>2584.62</v>
      </c>
      <c r="N144" s="822">
        <v>18</v>
      </c>
      <c r="O144" s="826">
        <v>3</v>
      </c>
      <c r="P144" s="825">
        <v>1723.08</v>
      </c>
      <c r="Q144" s="827">
        <v>0.66666666666666663</v>
      </c>
      <c r="R144" s="822">
        <v>12</v>
      </c>
      <c r="S144" s="827">
        <v>0.66666666666666663</v>
      </c>
      <c r="T144" s="826">
        <v>2</v>
      </c>
      <c r="U144" s="828">
        <v>0.66666666666666663</v>
      </c>
    </row>
    <row r="145" spans="1:21" ht="14.45" customHeight="1" x14ac:dyDescent="0.2">
      <c r="A145" s="821">
        <v>5</v>
      </c>
      <c r="B145" s="822" t="s">
        <v>2025</v>
      </c>
      <c r="C145" s="822" t="s">
        <v>2032</v>
      </c>
      <c r="D145" s="823" t="s">
        <v>3454</v>
      </c>
      <c r="E145" s="824" t="s">
        <v>2047</v>
      </c>
      <c r="F145" s="822" t="s">
        <v>2026</v>
      </c>
      <c r="G145" s="822" t="s">
        <v>2209</v>
      </c>
      <c r="H145" s="822" t="s">
        <v>329</v>
      </c>
      <c r="I145" s="822" t="s">
        <v>2287</v>
      </c>
      <c r="J145" s="822" t="s">
        <v>1418</v>
      </c>
      <c r="K145" s="822" t="s">
        <v>1416</v>
      </c>
      <c r="L145" s="825">
        <v>149.71</v>
      </c>
      <c r="M145" s="825">
        <v>2245.65</v>
      </c>
      <c r="N145" s="822">
        <v>15</v>
      </c>
      <c r="O145" s="826">
        <v>1.5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5</v>
      </c>
      <c r="B146" s="822" t="s">
        <v>2025</v>
      </c>
      <c r="C146" s="822" t="s">
        <v>2032</v>
      </c>
      <c r="D146" s="823" t="s">
        <v>3454</v>
      </c>
      <c r="E146" s="824" t="s">
        <v>2047</v>
      </c>
      <c r="F146" s="822" t="s">
        <v>2026</v>
      </c>
      <c r="G146" s="822" t="s">
        <v>2209</v>
      </c>
      <c r="H146" s="822" t="s">
        <v>329</v>
      </c>
      <c r="I146" s="822" t="s">
        <v>2288</v>
      </c>
      <c r="J146" s="822" t="s">
        <v>1420</v>
      </c>
      <c r="K146" s="822" t="s">
        <v>1245</v>
      </c>
      <c r="L146" s="825">
        <v>239.53</v>
      </c>
      <c r="M146" s="825">
        <v>1676.71</v>
      </c>
      <c r="N146" s="822">
        <v>7</v>
      </c>
      <c r="O146" s="826">
        <v>0.5</v>
      </c>
      <c r="P146" s="825">
        <v>239.53</v>
      </c>
      <c r="Q146" s="827">
        <v>0.14285714285714285</v>
      </c>
      <c r="R146" s="822">
        <v>1</v>
      </c>
      <c r="S146" s="827">
        <v>0.14285714285714285</v>
      </c>
      <c r="T146" s="826"/>
      <c r="U146" s="828">
        <v>0</v>
      </c>
    </row>
    <row r="147" spans="1:21" ht="14.45" customHeight="1" x14ac:dyDescent="0.2">
      <c r="A147" s="821">
        <v>5</v>
      </c>
      <c r="B147" s="822" t="s">
        <v>2025</v>
      </c>
      <c r="C147" s="822" t="s">
        <v>2032</v>
      </c>
      <c r="D147" s="823" t="s">
        <v>3454</v>
      </c>
      <c r="E147" s="824" t="s">
        <v>2047</v>
      </c>
      <c r="F147" s="822" t="s">
        <v>2026</v>
      </c>
      <c r="G147" s="822" t="s">
        <v>2209</v>
      </c>
      <c r="H147" s="822" t="s">
        <v>329</v>
      </c>
      <c r="I147" s="822" t="s">
        <v>2289</v>
      </c>
      <c r="J147" s="822" t="s">
        <v>1419</v>
      </c>
      <c r="K147" s="822" t="s">
        <v>1416</v>
      </c>
      <c r="L147" s="825">
        <v>143.59</v>
      </c>
      <c r="M147" s="825">
        <v>1148.72</v>
      </c>
      <c r="N147" s="822">
        <v>8</v>
      </c>
      <c r="O147" s="826">
        <v>1.5</v>
      </c>
      <c r="P147" s="825">
        <v>287.18</v>
      </c>
      <c r="Q147" s="827">
        <v>0.25</v>
      </c>
      <c r="R147" s="822">
        <v>2</v>
      </c>
      <c r="S147" s="827">
        <v>0.25</v>
      </c>
      <c r="T147" s="826">
        <v>0.5</v>
      </c>
      <c r="U147" s="828">
        <v>0.33333333333333331</v>
      </c>
    </row>
    <row r="148" spans="1:21" ht="14.45" customHeight="1" x14ac:dyDescent="0.2">
      <c r="A148" s="821">
        <v>5</v>
      </c>
      <c r="B148" s="822" t="s">
        <v>2025</v>
      </c>
      <c r="C148" s="822" t="s">
        <v>2032</v>
      </c>
      <c r="D148" s="823" t="s">
        <v>3454</v>
      </c>
      <c r="E148" s="824" t="s">
        <v>2047</v>
      </c>
      <c r="F148" s="822" t="s">
        <v>2026</v>
      </c>
      <c r="G148" s="822" t="s">
        <v>2209</v>
      </c>
      <c r="H148" s="822" t="s">
        <v>329</v>
      </c>
      <c r="I148" s="822" t="s">
        <v>2289</v>
      </c>
      <c r="J148" s="822" t="s">
        <v>1419</v>
      </c>
      <c r="K148" s="822" t="s">
        <v>1416</v>
      </c>
      <c r="L148" s="825">
        <v>149.71</v>
      </c>
      <c r="M148" s="825">
        <v>1497.1000000000001</v>
      </c>
      <c r="N148" s="822">
        <v>10</v>
      </c>
      <c r="O148" s="826">
        <v>1.5</v>
      </c>
      <c r="P148" s="825">
        <v>1197.68</v>
      </c>
      <c r="Q148" s="827">
        <v>0.79999999999999993</v>
      </c>
      <c r="R148" s="822">
        <v>8</v>
      </c>
      <c r="S148" s="827">
        <v>0.8</v>
      </c>
      <c r="T148" s="826">
        <v>1</v>
      </c>
      <c r="U148" s="828">
        <v>0.66666666666666663</v>
      </c>
    </row>
    <row r="149" spans="1:21" ht="14.45" customHeight="1" x14ac:dyDescent="0.2">
      <c r="A149" s="821">
        <v>5</v>
      </c>
      <c r="B149" s="822" t="s">
        <v>2025</v>
      </c>
      <c r="C149" s="822" t="s">
        <v>2032</v>
      </c>
      <c r="D149" s="823" t="s">
        <v>3454</v>
      </c>
      <c r="E149" s="824" t="s">
        <v>2047</v>
      </c>
      <c r="F149" s="822" t="s">
        <v>2026</v>
      </c>
      <c r="G149" s="822" t="s">
        <v>2209</v>
      </c>
      <c r="H149" s="822" t="s">
        <v>329</v>
      </c>
      <c r="I149" s="822" t="s">
        <v>2290</v>
      </c>
      <c r="J149" s="822" t="s">
        <v>2291</v>
      </c>
      <c r="K149" s="822" t="s">
        <v>1245</v>
      </c>
      <c r="L149" s="825">
        <v>87.82</v>
      </c>
      <c r="M149" s="825">
        <v>702.56</v>
      </c>
      <c r="N149" s="822">
        <v>8</v>
      </c>
      <c r="O149" s="826">
        <v>2</v>
      </c>
      <c r="P149" s="825">
        <v>263.45999999999998</v>
      </c>
      <c r="Q149" s="827">
        <v>0.375</v>
      </c>
      <c r="R149" s="822">
        <v>3</v>
      </c>
      <c r="S149" s="827">
        <v>0.375</v>
      </c>
      <c r="T149" s="826">
        <v>1.5</v>
      </c>
      <c r="U149" s="828">
        <v>0.75</v>
      </c>
    </row>
    <row r="150" spans="1:21" ht="14.45" customHeight="1" x14ac:dyDescent="0.2">
      <c r="A150" s="821">
        <v>5</v>
      </c>
      <c r="B150" s="822" t="s">
        <v>2025</v>
      </c>
      <c r="C150" s="822" t="s">
        <v>2032</v>
      </c>
      <c r="D150" s="823" t="s">
        <v>3454</v>
      </c>
      <c r="E150" s="824" t="s">
        <v>2047</v>
      </c>
      <c r="F150" s="822" t="s">
        <v>2026</v>
      </c>
      <c r="G150" s="822" t="s">
        <v>2209</v>
      </c>
      <c r="H150" s="822" t="s">
        <v>329</v>
      </c>
      <c r="I150" s="822" t="s">
        <v>2292</v>
      </c>
      <c r="J150" s="822" t="s">
        <v>2293</v>
      </c>
      <c r="K150" s="822" t="s">
        <v>2294</v>
      </c>
      <c r="L150" s="825">
        <v>310.81</v>
      </c>
      <c r="M150" s="825">
        <v>1243.24</v>
      </c>
      <c r="N150" s="822">
        <v>4</v>
      </c>
      <c r="O150" s="826">
        <v>2</v>
      </c>
      <c r="P150" s="825">
        <v>1243.24</v>
      </c>
      <c r="Q150" s="827">
        <v>1</v>
      </c>
      <c r="R150" s="822">
        <v>4</v>
      </c>
      <c r="S150" s="827">
        <v>1</v>
      </c>
      <c r="T150" s="826">
        <v>2</v>
      </c>
      <c r="U150" s="828">
        <v>1</v>
      </c>
    </row>
    <row r="151" spans="1:21" ht="14.45" customHeight="1" x14ac:dyDescent="0.2">
      <c r="A151" s="821">
        <v>5</v>
      </c>
      <c r="B151" s="822" t="s">
        <v>2025</v>
      </c>
      <c r="C151" s="822" t="s">
        <v>2032</v>
      </c>
      <c r="D151" s="823" t="s">
        <v>3454</v>
      </c>
      <c r="E151" s="824" t="s">
        <v>2047</v>
      </c>
      <c r="F151" s="822" t="s">
        <v>2026</v>
      </c>
      <c r="G151" s="822" t="s">
        <v>2209</v>
      </c>
      <c r="H151" s="822" t="s">
        <v>329</v>
      </c>
      <c r="I151" s="822" t="s">
        <v>2292</v>
      </c>
      <c r="J151" s="822" t="s">
        <v>2293</v>
      </c>
      <c r="K151" s="822" t="s">
        <v>2294</v>
      </c>
      <c r="L151" s="825">
        <v>374.34</v>
      </c>
      <c r="M151" s="825">
        <v>1497.36</v>
      </c>
      <c r="N151" s="822">
        <v>4</v>
      </c>
      <c r="O151" s="826">
        <v>1</v>
      </c>
      <c r="P151" s="825">
        <v>1497.36</v>
      </c>
      <c r="Q151" s="827">
        <v>1</v>
      </c>
      <c r="R151" s="822">
        <v>4</v>
      </c>
      <c r="S151" s="827">
        <v>1</v>
      </c>
      <c r="T151" s="826">
        <v>1</v>
      </c>
      <c r="U151" s="828">
        <v>1</v>
      </c>
    </row>
    <row r="152" spans="1:21" ht="14.45" customHeight="1" x14ac:dyDescent="0.2">
      <c r="A152" s="821">
        <v>5</v>
      </c>
      <c r="B152" s="822" t="s">
        <v>2025</v>
      </c>
      <c r="C152" s="822" t="s">
        <v>2032</v>
      </c>
      <c r="D152" s="823" t="s">
        <v>3454</v>
      </c>
      <c r="E152" s="824" t="s">
        <v>2047</v>
      </c>
      <c r="F152" s="822" t="s">
        <v>2026</v>
      </c>
      <c r="G152" s="822" t="s">
        <v>2209</v>
      </c>
      <c r="H152" s="822" t="s">
        <v>329</v>
      </c>
      <c r="I152" s="822" t="s">
        <v>2295</v>
      </c>
      <c r="J152" s="822" t="s">
        <v>2296</v>
      </c>
      <c r="K152" s="822" t="s">
        <v>1245</v>
      </c>
      <c r="L152" s="825">
        <v>126.7</v>
      </c>
      <c r="M152" s="825">
        <v>1013.6</v>
      </c>
      <c r="N152" s="822">
        <v>8</v>
      </c>
      <c r="O152" s="826">
        <v>1.5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5</v>
      </c>
      <c r="B153" s="822" t="s">
        <v>2025</v>
      </c>
      <c r="C153" s="822" t="s">
        <v>2032</v>
      </c>
      <c r="D153" s="823" t="s">
        <v>3454</v>
      </c>
      <c r="E153" s="824" t="s">
        <v>2047</v>
      </c>
      <c r="F153" s="822" t="s">
        <v>2026</v>
      </c>
      <c r="G153" s="822" t="s">
        <v>2209</v>
      </c>
      <c r="H153" s="822" t="s">
        <v>329</v>
      </c>
      <c r="I153" s="822" t="s">
        <v>2297</v>
      </c>
      <c r="J153" s="822" t="s">
        <v>2298</v>
      </c>
      <c r="K153" s="822" t="s">
        <v>2294</v>
      </c>
      <c r="L153" s="825">
        <v>310.81</v>
      </c>
      <c r="M153" s="825">
        <v>932.43000000000006</v>
      </c>
      <c r="N153" s="822">
        <v>3</v>
      </c>
      <c r="O153" s="826">
        <v>1</v>
      </c>
      <c r="P153" s="825">
        <v>932.43000000000006</v>
      </c>
      <c r="Q153" s="827">
        <v>1</v>
      </c>
      <c r="R153" s="822">
        <v>3</v>
      </c>
      <c r="S153" s="827">
        <v>1</v>
      </c>
      <c r="T153" s="826">
        <v>1</v>
      </c>
      <c r="U153" s="828">
        <v>1</v>
      </c>
    </row>
    <row r="154" spans="1:21" ht="14.45" customHeight="1" x14ac:dyDescent="0.2">
      <c r="A154" s="821">
        <v>5</v>
      </c>
      <c r="B154" s="822" t="s">
        <v>2025</v>
      </c>
      <c r="C154" s="822" t="s">
        <v>2032</v>
      </c>
      <c r="D154" s="823" t="s">
        <v>3454</v>
      </c>
      <c r="E154" s="824" t="s">
        <v>2047</v>
      </c>
      <c r="F154" s="822" t="s">
        <v>2026</v>
      </c>
      <c r="G154" s="822" t="s">
        <v>2209</v>
      </c>
      <c r="H154" s="822" t="s">
        <v>329</v>
      </c>
      <c r="I154" s="822" t="s">
        <v>2299</v>
      </c>
      <c r="J154" s="822" t="s">
        <v>1306</v>
      </c>
      <c r="K154" s="822" t="s">
        <v>1245</v>
      </c>
      <c r="L154" s="825">
        <v>176.46</v>
      </c>
      <c r="M154" s="825">
        <v>2293.98</v>
      </c>
      <c r="N154" s="822">
        <v>13</v>
      </c>
      <c r="O154" s="826">
        <v>2</v>
      </c>
      <c r="P154" s="825">
        <v>2293.98</v>
      </c>
      <c r="Q154" s="827">
        <v>1</v>
      </c>
      <c r="R154" s="822">
        <v>13</v>
      </c>
      <c r="S154" s="827">
        <v>1</v>
      </c>
      <c r="T154" s="826">
        <v>2</v>
      </c>
      <c r="U154" s="828">
        <v>1</v>
      </c>
    </row>
    <row r="155" spans="1:21" ht="14.45" customHeight="1" x14ac:dyDescent="0.2">
      <c r="A155" s="821">
        <v>5</v>
      </c>
      <c r="B155" s="822" t="s">
        <v>2025</v>
      </c>
      <c r="C155" s="822" t="s">
        <v>2032</v>
      </c>
      <c r="D155" s="823" t="s">
        <v>3454</v>
      </c>
      <c r="E155" s="824" t="s">
        <v>2047</v>
      </c>
      <c r="F155" s="822" t="s">
        <v>2026</v>
      </c>
      <c r="G155" s="822" t="s">
        <v>2209</v>
      </c>
      <c r="H155" s="822" t="s">
        <v>329</v>
      </c>
      <c r="I155" s="822" t="s">
        <v>2300</v>
      </c>
      <c r="J155" s="822" t="s">
        <v>2301</v>
      </c>
      <c r="K155" s="822" t="s">
        <v>2302</v>
      </c>
      <c r="L155" s="825">
        <v>1058.74</v>
      </c>
      <c r="M155" s="825">
        <v>2117.48</v>
      </c>
      <c r="N155" s="822">
        <v>2</v>
      </c>
      <c r="O155" s="826">
        <v>0.5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5</v>
      </c>
      <c r="B156" s="822" t="s">
        <v>2025</v>
      </c>
      <c r="C156" s="822" t="s">
        <v>2032</v>
      </c>
      <c r="D156" s="823" t="s">
        <v>3454</v>
      </c>
      <c r="E156" s="824" t="s">
        <v>2047</v>
      </c>
      <c r="F156" s="822" t="s">
        <v>2026</v>
      </c>
      <c r="G156" s="822" t="s">
        <v>2209</v>
      </c>
      <c r="H156" s="822" t="s">
        <v>329</v>
      </c>
      <c r="I156" s="822" t="s">
        <v>2303</v>
      </c>
      <c r="J156" s="822" t="s">
        <v>1308</v>
      </c>
      <c r="K156" s="822" t="s">
        <v>1245</v>
      </c>
      <c r="L156" s="825">
        <v>176.46</v>
      </c>
      <c r="M156" s="825">
        <v>2823.36</v>
      </c>
      <c r="N156" s="822">
        <v>16</v>
      </c>
      <c r="O156" s="826">
        <v>2</v>
      </c>
      <c r="P156" s="825">
        <v>176.46</v>
      </c>
      <c r="Q156" s="827">
        <v>6.25E-2</v>
      </c>
      <c r="R156" s="822">
        <v>1</v>
      </c>
      <c r="S156" s="827">
        <v>6.25E-2</v>
      </c>
      <c r="T156" s="826">
        <v>1</v>
      </c>
      <c r="U156" s="828">
        <v>0.5</v>
      </c>
    </row>
    <row r="157" spans="1:21" ht="14.45" customHeight="1" x14ac:dyDescent="0.2">
      <c r="A157" s="821">
        <v>5</v>
      </c>
      <c r="B157" s="822" t="s">
        <v>2025</v>
      </c>
      <c r="C157" s="822" t="s">
        <v>2032</v>
      </c>
      <c r="D157" s="823" t="s">
        <v>3454</v>
      </c>
      <c r="E157" s="824" t="s">
        <v>2047</v>
      </c>
      <c r="F157" s="822" t="s">
        <v>2026</v>
      </c>
      <c r="G157" s="822" t="s">
        <v>2209</v>
      </c>
      <c r="H157" s="822" t="s">
        <v>329</v>
      </c>
      <c r="I157" s="822" t="s">
        <v>2304</v>
      </c>
      <c r="J157" s="822" t="s">
        <v>2305</v>
      </c>
      <c r="K157" s="822" t="s">
        <v>1245</v>
      </c>
      <c r="L157" s="825">
        <v>126.37</v>
      </c>
      <c r="M157" s="825">
        <v>1010.96</v>
      </c>
      <c r="N157" s="822">
        <v>8</v>
      </c>
      <c r="O157" s="826">
        <v>1.5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5</v>
      </c>
      <c r="B158" s="822" t="s">
        <v>2025</v>
      </c>
      <c r="C158" s="822" t="s">
        <v>2032</v>
      </c>
      <c r="D158" s="823" t="s">
        <v>3454</v>
      </c>
      <c r="E158" s="824" t="s">
        <v>2047</v>
      </c>
      <c r="F158" s="822" t="s">
        <v>2026</v>
      </c>
      <c r="G158" s="822" t="s">
        <v>2209</v>
      </c>
      <c r="H158" s="822" t="s">
        <v>329</v>
      </c>
      <c r="I158" s="822" t="s">
        <v>2306</v>
      </c>
      <c r="J158" s="822" t="s">
        <v>2307</v>
      </c>
      <c r="K158" s="822" t="s">
        <v>2308</v>
      </c>
      <c r="L158" s="825">
        <v>1236.83</v>
      </c>
      <c r="M158" s="825">
        <v>4947.32</v>
      </c>
      <c r="N158" s="822">
        <v>4</v>
      </c>
      <c r="O158" s="826"/>
      <c r="P158" s="825"/>
      <c r="Q158" s="827">
        <v>0</v>
      </c>
      <c r="R158" s="822"/>
      <c r="S158" s="827">
        <v>0</v>
      </c>
      <c r="T158" s="826"/>
      <c r="U158" s="828"/>
    </row>
    <row r="159" spans="1:21" ht="14.45" customHeight="1" x14ac:dyDescent="0.2">
      <c r="A159" s="821">
        <v>5</v>
      </c>
      <c r="B159" s="822" t="s">
        <v>2025</v>
      </c>
      <c r="C159" s="822" t="s">
        <v>2032</v>
      </c>
      <c r="D159" s="823" t="s">
        <v>3454</v>
      </c>
      <c r="E159" s="824" t="s">
        <v>2047</v>
      </c>
      <c r="F159" s="822" t="s">
        <v>2026</v>
      </c>
      <c r="G159" s="822" t="s">
        <v>2209</v>
      </c>
      <c r="H159" s="822" t="s">
        <v>329</v>
      </c>
      <c r="I159" s="822" t="s">
        <v>2309</v>
      </c>
      <c r="J159" s="822" t="s">
        <v>1307</v>
      </c>
      <c r="K159" s="822" t="s">
        <v>1245</v>
      </c>
      <c r="L159" s="825">
        <v>176.46</v>
      </c>
      <c r="M159" s="825">
        <v>176.46</v>
      </c>
      <c r="N159" s="822">
        <v>1</v>
      </c>
      <c r="O159" s="826">
        <v>0.5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5</v>
      </c>
      <c r="B160" s="822" t="s">
        <v>2025</v>
      </c>
      <c r="C160" s="822" t="s">
        <v>2032</v>
      </c>
      <c r="D160" s="823" t="s">
        <v>3454</v>
      </c>
      <c r="E160" s="824" t="s">
        <v>2047</v>
      </c>
      <c r="F160" s="822" t="s">
        <v>2026</v>
      </c>
      <c r="G160" s="822" t="s">
        <v>2209</v>
      </c>
      <c r="H160" s="822" t="s">
        <v>329</v>
      </c>
      <c r="I160" s="822" t="s">
        <v>2310</v>
      </c>
      <c r="J160" s="822" t="s">
        <v>2311</v>
      </c>
      <c r="K160" s="822" t="s">
        <v>1245</v>
      </c>
      <c r="L160" s="825">
        <v>131.93</v>
      </c>
      <c r="M160" s="825">
        <v>131.93</v>
      </c>
      <c r="N160" s="822">
        <v>1</v>
      </c>
      <c r="O160" s="826">
        <v>0.5</v>
      </c>
      <c r="P160" s="825">
        <v>131.93</v>
      </c>
      <c r="Q160" s="827">
        <v>1</v>
      </c>
      <c r="R160" s="822">
        <v>1</v>
      </c>
      <c r="S160" s="827">
        <v>1</v>
      </c>
      <c r="T160" s="826">
        <v>0.5</v>
      </c>
      <c r="U160" s="828">
        <v>1</v>
      </c>
    </row>
    <row r="161" spans="1:21" ht="14.45" customHeight="1" x14ac:dyDescent="0.2">
      <c r="A161" s="821">
        <v>5</v>
      </c>
      <c r="B161" s="822" t="s">
        <v>2025</v>
      </c>
      <c r="C161" s="822" t="s">
        <v>2032</v>
      </c>
      <c r="D161" s="823" t="s">
        <v>3454</v>
      </c>
      <c r="E161" s="824" t="s">
        <v>2047</v>
      </c>
      <c r="F161" s="822" t="s">
        <v>2026</v>
      </c>
      <c r="G161" s="822" t="s">
        <v>2209</v>
      </c>
      <c r="H161" s="822" t="s">
        <v>329</v>
      </c>
      <c r="I161" s="822" t="s">
        <v>2310</v>
      </c>
      <c r="J161" s="822" t="s">
        <v>2311</v>
      </c>
      <c r="K161" s="822" t="s">
        <v>1245</v>
      </c>
      <c r="L161" s="825">
        <v>179.65</v>
      </c>
      <c r="M161" s="825">
        <v>359.3</v>
      </c>
      <c r="N161" s="822">
        <v>2</v>
      </c>
      <c r="O161" s="826">
        <v>0.5</v>
      </c>
      <c r="P161" s="825">
        <v>359.3</v>
      </c>
      <c r="Q161" s="827">
        <v>1</v>
      </c>
      <c r="R161" s="822">
        <v>2</v>
      </c>
      <c r="S161" s="827">
        <v>1</v>
      </c>
      <c r="T161" s="826">
        <v>0.5</v>
      </c>
      <c r="U161" s="828">
        <v>1</v>
      </c>
    </row>
    <row r="162" spans="1:21" ht="14.45" customHeight="1" x14ac:dyDescent="0.2">
      <c r="A162" s="821">
        <v>5</v>
      </c>
      <c r="B162" s="822" t="s">
        <v>2025</v>
      </c>
      <c r="C162" s="822" t="s">
        <v>2032</v>
      </c>
      <c r="D162" s="823" t="s">
        <v>3454</v>
      </c>
      <c r="E162" s="824" t="s">
        <v>2047</v>
      </c>
      <c r="F162" s="822" t="s">
        <v>2026</v>
      </c>
      <c r="G162" s="822" t="s">
        <v>2209</v>
      </c>
      <c r="H162" s="822" t="s">
        <v>329</v>
      </c>
      <c r="I162" s="822" t="s">
        <v>2312</v>
      </c>
      <c r="J162" s="822" t="s">
        <v>2313</v>
      </c>
      <c r="K162" s="822" t="s">
        <v>2294</v>
      </c>
      <c r="L162" s="825">
        <v>310.81</v>
      </c>
      <c r="M162" s="825">
        <v>1243.24</v>
      </c>
      <c r="N162" s="822">
        <v>4</v>
      </c>
      <c r="O162" s="826">
        <v>2</v>
      </c>
      <c r="P162" s="825">
        <v>1243.24</v>
      </c>
      <c r="Q162" s="827">
        <v>1</v>
      </c>
      <c r="R162" s="822">
        <v>4</v>
      </c>
      <c r="S162" s="827">
        <v>1</v>
      </c>
      <c r="T162" s="826">
        <v>2</v>
      </c>
      <c r="U162" s="828">
        <v>1</v>
      </c>
    </row>
    <row r="163" spans="1:21" ht="14.45" customHeight="1" x14ac:dyDescent="0.2">
      <c r="A163" s="821">
        <v>5</v>
      </c>
      <c r="B163" s="822" t="s">
        <v>2025</v>
      </c>
      <c r="C163" s="822" t="s">
        <v>2032</v>
      </c>
      <c r="D163" s="823" t="s">
        <v>3454</v>
      </c>
      <c r="E163" s="824" t="s">
        <v>2047</v>
      </c>
      <c r="F163" s="822" t="s">
        <v>2026</v>
      </c>
      <c r="G163" s="822" t="s">
        <v>2209</v>
      </c>
      <c r="H163" s="822" t="s">
        <v>329</v>
      </c>
      <c r="I163" s="822" t="s">
        <v>2314</v>
      </c>
      <c r="J163" s="822" t="s">
        <v>2315</v>
      </c>
      <c r="K163" s="822" t="s">
        <v>1219</v>
      </c>
      <c r="L163" s="825">
        <v>228.32</v>
      </c>
      <c r="M163" s="825">
        <v>913.28</v>
      </c>
      <c r="N163" s="822">
        <v>4</v>
      </c>
      <c r="O163" s="826">
        <v>1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5</v>
      </c>
      <c r="B164" s="822" t="s">
        <v>2025</v>
      </c>
      <c r="C164" s="822" t="s">
        <v>2032</v>
      </c>
      <c r="D164" s="823" t="s">
        <v>3454</v>
      </c>
      <c r="E164" s="824" t="s">
        <v>2047</v>
      </c>
      <c r="F164" s="822" t="s">
        <v>2026</v>
      </c>
      <c r="G164" s="822" t="s">
        <v>2209</v>
      </c>
      <c r="H164" s="822" t="s">
        <v>329</v>
      </c>
      <c r="I164" s="822" t="s">
        <v>2316</v>
      </c>
      <c r="J164" s="822" t="s">
        <v>2317</v>
      </c>
      <c r="K164" s="822" t="s">
        <v>1245</v>
      </c>
      <c r="L164" s="825">
        <v>116.71</v>
      </c>
      <c r="M164" s="825">
        <v>700.26</v>
      </c>
      <c r="N164" s="822">
        <v>6</v>
      </c>
      <c r="O164" s="826">
        <v>1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5</v>
      </c>
      <c r="B165" s="822" t="s">
        <v>2025</v>
      </c>
      <c r="C165" s="822" t="s">
        <v>2032</v>
      </c>
      <c r="D165" s="823" t="s">
        <v>3454</v>
      </c>
      <c r="E165" s="824" t="s">
        <v>2047</v>
      </c>
      <c r="F165" s="822" t="s">
        <v>2026</v>
      </c>
      <c r="G165" s="822" t="s">
        <v>2209</v>
      </c>
      <c r="H165" s="822" t="s">
        <v>329</v>
      </c>
      <c r="I165" s="822" t="s">
        <v>2318</v>
      </c>
      <c r="J165" s="822" t="s">
        <v>2319</v>
      </c>
      <c r="K165" s="822" t="s">
        <v>1245</v>
      </c>
      <c r="L165" s="825">
        <v>116.71</v>
      </c>
      <c r="M165" s="825">
        <v>700.26</v>
      </c>
      <c r="N165" s="822">
        <v>6</v>
      </c>
      <c r="O165" s="826">
        <v>1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5</v>
      </c>
      <c r="B166" s="822" t="s">
        <v>2025</v>
      </c>
      <c r="C166" s="822" t="s">
        <v>2032</v>
      </c>
      <c r="D166" s="823" t="s">
        <v>3454</v>
      </c>
      <c r="E166" s="824" t="s">
        <v>2047</v>
      </c>
      <c r="F166" s="822" t="s">
        <v>2026</v>
      </c>
      <c r="G166" s="822" t="s">
        <v>2209</v>
      </c>
      <c r="H166" s="822" t="s">
        <v>329</v>
      </c>
      <c r="I166" s="822" t="s">
        <v>2320</v>
      </c>
      <c r="J166" s="822" t="s">
        <v>2321</v>
      </c>
      <c r="K166" s="822" t="s">
        <v>1245</v>
      </c>
      <c r="L166" s="825">
        <v>137.63999999999999</v>
      </c>
      <c r="M166" s="825">
        <v>550.55999999999995</v>
      </c>
      <c r="N166" s="822">
        <v>4</v>
      </c>
      <c r="O166" s="826">
        <v>0.5</v>
      </c>
      <c r="P166" s="825">
        <v>550.55999999999995</v>
      </c>
      <c r="Q166" s="827">
        <v>1</v>
      </c>
      <c r="R166" s="822">
        <v>4</v>
      </c>
      <c r="S166" s="827">
        <v>1</v>
      </c>
      <c r="T166" s="826">
        <v>0.5</v>
      </c>
      <c r="U166" s="828">
        <v>1</v>
      </c>
    </row>
    <row r="167" spans="1:21" ht="14.45" customHeight="1" x14ac:dyDescent="0.2">
      <c r="A167" s="821">
        <v>5</v>
      </c>
      <c r="B167" s="822" t="s">
        <v>2025</v>
      </c>
      <c r="C167" s="822" t="s">
        <v>2032</v>
      </c>
      <c r="D167" s="823" t="s">
        <v>3454</v>
      </c>
      <c r="E167" s="824" t="s">
        <v>2047</v>
      </c>
      <c r="F167" s="822" t="s">
        <v>2026</v>
      </c>
      <c r="G167" s="822" t="s">
        <v>2209</v>
      </c>
      <c r="H167" s="822" t="s">
        <v>329</v>
      </c>
      <c r="I167" s="822" t="s">
        <v>2322</v>
      </c>
      <c r="J167" s="822" t="s">
        <v>2323</v>
      </c>
      <c r="K167" s="822" t="s">
        <v>1245</v>
      </c>
      <c r="L167" s="825">
        <v>131.93</v>
      </c>
      <c r="M167" s="825">
        <v>2506.67</v>
      </c>
      <c r="N167" s="822">
        <v>19</v>
      </c>
      <c r="O167" s="826">
        <v>1.5</v>
      </c>
      <c r="P167" s="825">
        <v>2506.67</v>
      </c>
      <c r="Q167" s="827">
        <v>1</v>
      </c>
      <c r="R167" s="822">
        <v>19</v>
      </c>
      <c r="S167" s="827">
        <v>1</v>
      </c>
      <c r="T167" s="826">
        <v>1.5</v>
      </c>
      <c r="U167" s="828">
        <v>1</v>
      </c>
    </row>
    <row r="168" spans="1:21" ht="14.45" customHeight="1" x14ac:dyDescent="0.2">
      <c r="A168" s="821">
        <v>5</v>
      </c>
      <c r="B168" s="822" t="s">
        <v>2025</v>
      </c>
      <c r="C168" s="822" t="s">
        <v>2032</v>
      </c>
      <c r="D168" s="823" t="s">
        <v>3454</v>
      </c>
      <c r="E168" s="824" t="s">
        <v>2047</v>
      </c>
      <c r="F168" s="822" t="s">
        <v>2026</v>
      </c>
      <c r="G168" s="822" t="s">
        <v>2209</v>
      </c>
      <c r="H168" s="822" t="s">
        <v>329</v>
      </c>
      <c r="I168" s="822" t="s">
        <v>2324</v>
      </c>
      <c r="J168" s="822" t="s">
        <v>2325</v>
      </c>
      <c r="K168" s="822" t="s">
        <v>2326</v>
      </c>
      <c r="L168" s="825">
        <v>52.5</v>
      </c>
      <c r="M168" s="825">
        <v>4725</v>
      </c>
      <c r="N168" s="822">
        <v>90</v>
      </c>
      <c r="O168" s="826">
        <v>0.5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5</v>
      </c>
      <c r="B169" s="822" t="s">
        <v>2025</v>
      </c>
      <c r="C169" s="822" t="s">
        <v>2032</v>
      </c>
      <c r="D169" s="823" t="s">
        <v>3454</v>
      </c>
      <c r="E169" s="824" t="s">
        <v>2047</v>
      </c>
      <c r="F169" s="822" t="s">
        <v>2026</v>
      </c>
      <c r="G169" s="822" t="s">
        <v>2209</v>
      </c>
      <c r="H169" s="822" t="s">
        <v>329</v>
      </c>
      <c r="I169" s="822" t="s">
        <v>2327</v>
      </c>
      <c r="J169" s="822" t="s">
        <v>2328</v>
      </c>
      <c r="K169" s="822" t="s">
        <v>1245</v>
      </c>
      <c r="L169" s="825">
        <v>131.93</v>
      </c>
      <c r="M169" s="825">
        <v>131.93</v>
      </c>
      <c r="N169" s="822">
        <v>1</v>
      </c>
      <c r="O169" s="826">
        <v>0.5</v>
      </c>
      <c r="P169" s="825">
        <v>131.93</v>
      </c>
      <c r="Q169" s="827">
        <v>1</v>
      </c>
      <c r="R169" s="822">
        <v>1</v>
      </c>
      <c r="S169" s="827">
        <v>1</v>
      </c>
      <c r="T169" s="826">
        <v>0.5</v>
      </c>
      <c r="U169" s="828">
        <v>1</v>
      </c>
    </row>
    <row r="170" spans="1:21" ht="14.45" customHeight="1" x14ac:dyDescent="0.2">
      <c r="A170" s="821">
        <v>5</v>
      </c>
      <c r="B170" s="822" t="s">
        <v>2025</v>
      </c>
      <c r="C170" s="822" t="s">
        <v>2032</v>
      </c>
      <c r="D170" s="823" t="s">
        <v>3454</v>
      </c>
      <c r="E170" s="824" t="s">
        <v>2047</v>
      </c>
      <c r="F170" s="822" t="s">
        <v>2026</v>
      </c>
      <c r="G170" s="822" t="s">
        <v>2209</v>
      </c>
      <c r="H170" s="822" t="s">
        <v>329</v>
      </c>
      <c r="I170" s="822" t="s">
        <v>2327</v>
      </c>
      <c r="J170" s="822" t="s">
        <v>2328</v>
      </c>
      <c r="K170" s="822" t="s">
        <v>1245</v>
      </c>
      <c r="L170" s="825">
        <v>179.65</v>
      </c>
      <c r="M170" s="825">
        <v>359.3</v>
      </c>
      <c r="N170" s="822">
        <v>2</v>
      </c>
      <c r="O170" s="826">
        <v>0.5</v>
      </c>
      <c r="P170" s="825">
        <v>359.3</v>
      </c>
      <c r="Q170" s="827">
        <v>1</v>
      </c>
      <c r="R170" s="822">
        <v>2</v>
      </c>
      <c r="S170" s="827">
        <v>1</v>
      </c>
      <c r="T170" s="826">
        <v>0.5</v>
      </c>
      <c r="U170" s="828">
        <v>1</v>
      </c>
    </row>
    <row r="171" spans="1:21" ht="14.45" customHeight="1" x14ac:dyDescent="0.2">
      <c r="A171" s="821">
        <v>5</v>
      </c>
      <c r="B171" s="822" t="s">
        <v>2025</v>
      </c>
      <c r="C171" s="822" t="s">
        <v>2032</v>
      </c>
      <c r="D171" s="823" t="s">
        <v>3454</v>
      </c>
      <c r="E171" s="824" t="s">
        <v>2047</v>
      </c>
      <c r="F171" s="822" t="s">
        <v>2026</v>
      </c>
      <c r="G171" s="822" t="s">
        <v>2209</v>
      </c>
      <c r="H171" s="822" t="s">
        <v>329</v>
      </c>
      <c r="I171" s="822" t="s">
        <v>2329</v>
      </c>
      <c r="J171" s="822" t="s">
        <v>2330</v>
      </c>
      <c r="K171" s="822" t="s">
        <v>1219</v>
      </c>
      <c r="L171" s="825">
        <v>253.43</v>
      </c>
      <c r="M171" s="825">
        <v>506.86</v>
      </c>
      <c r="N171" s="822">
        <v>2</v>
      </c>
      <c r="O171" s="826"/>
      <c r="P171" s="825">
        <v>506.86</v>
      </c>
      <c r="Q171" s="827">
        <v>1</v>
      </c>
      <c r="R171" s="822">
        <v>2</v>
      </c>
      <c r="S171" s="827">
        <v>1</v>
      </c>
      <c r="T171" s="826"/>
      <c r="U171" s="828"/>
    </row>
    <row r="172" spans="1:21" ht="14.45" customHeight="1" x14ac:dyDescent="0.2">
      <c r="A172" s="821">
        <v>5</v>
      </c>
      <c r="B172" s="822" t="s">
        <v>2025</v>
      </c>
      <c r="C172" s="822" t="s">
        <v>2032</v>
      </c>
      <c r="D172" s="823" t="s">
        <v>3454</v>
      </c>
      <c r="E172" s="824" t="s">
        <v>2047</v>
      </c>
      <c r="F172" s="822" t="s">
        <v>2026</v>
      </c>
      <c r="G172" s="822" t="s">
        <v>2209</v>
      </c>
      <c r="H172" s="822" t="s">
        <v>329</v>
      </c>
      <c r="I172" s="822" t="s">
        <v>2331</v>
      </c>
      <c r="J172" s="822" t="s">
        <v>2332</v>
      </c>
      <c r="K172" s="822" t="s">
        <v>1245</v>
      </c>
      <c r="L172" s="825">
        <v>131.93</v>
      </c>
      <c r="M172" s="825">
        <v>1319.3000000000002</v>
      </c>
      <c r="N172" s="822">
        <v>10</v>
      </c>
      <c r="O172" s="826">
        <v>0.5</v>
      </c>
      <c r="P172" s="825">
        <v>1319.3000000000002</v>
      </c>
      <c r="Q172" s="827">
        <v>1</v>
      </c>
      <c r="R172" s="822">
        <v>10</v>
      </c>
      <c r="S172" s="827">
        <v>1</v>
      </c>
      <c r="T172" s="826">
        <v>0.5</v>
      </c>
      <c r="U172" s="828">
        <v>1</v>
      </c>
    </row>
    <row r="173" spans="1:21" ht="14.45" customHeight="1" x14ac:dyDescent="0.2">
      <c r="A173" s="821">
        <v>5</v>
      </c>
      <c r="B173" s="822" t="s">
        <v>2025</v>
      </c>
      <c r="C173" s="822" t="s">
        <v>2032</v>
      </c>
      <c r="D173" s="823" t="s">
        <v>3454</v>
      </c>
      <c r="E173" s="824" t="s">
        <v>2047</v>
      </c>
      <c r="F173" s="822" t="s">
        <v>2026</v>
      </c>
      <c r="G173" s="822" t="s">
        <v>2209</v>
      </c>
      <c r="H173" s="822" t="s">
        <v>329</v>
      </c>
      <c r="I173" s="822" t="s">
        <v>2333</v>
      </c>
      <c r="J173" s="822" t="s">
        <v>2334</v>
      </c>
      <c r="K173" s="822" t="s">
        <v>1245</v>
      </c>
      <c r="L173" s="825">
        <v>174.88</v>
      </c>
      <c r="M173" s="825">
        <v>349.76</v>
      </c>
      <c r="N173" s="822">
        <v>2</v>
      </c>
      <c r="O173" s="826">
        <v>0.5</v>
      </c>
      <c r="P173" s="825">
        <v>349.76</v>
      </c>
      <c r="Q173" s="827">
        <v>1</v>
      </c>
      <c r="R173" s="822">
        <v>2</v>
      </c>
      <c r="S173" s="827">
        <v>1</v>
      </c>
      <c r="T173" s="826">
        <v>0.5</v>
      </c>
      <c r="U173" s="828">
        <v>1</v>
      </c>
    </row>
    <row r="174" spans="1:21" ht="14.45" customHeight="1" x14ac:dyDescent="0.2">
      <c r="A174" s="821">
        <v>5</v>
      </c>
      <c r="B174" s="822" t="s">
        <v>2025</v>
      </c>
      <c r="C174" s="822" t="s">
        <v>2032</v>
      </c>
      <c r="D174" s="823" t="s">
        <v>3454</v>
      </c>
      <c r="E174" s="824" t="s">
        <v>2047</v>
      </c>
      <c r="F174" s="822" t="s">
        <v>2026</v>
      </c>
      <c r="G174" s="822" t="s">
        <v>2209</v>
      </c>
      <c r="H174" s="822" t="s">
        <v>329</v>
      </c>
      <c r="I174" s="822" t="s">
        <v>2335</v>
      </c>
      <c r="J174" s="822" t="s">
        <v>2336</v>
      </c>
      <c r="K174" s="822" t="s">
        <v>1245</v>
      </c>
      <c r="L174" s="825">
        <v>174.88</v>
      </c>
      <c r="M174" s="825">
        <v>349.76</v>
      </c>
      <c r="N174" s="822">
        <v>2</v>
      </c>
      <c r="O174" s="826">
        <v>0.5</v>
      </c>
      <c r="P174" s="825">
        <v>349.76</v>
      </c>
      <c r="Q174" s="827">
        <v>1</v>
      </c>
      <c r="R174" s="822">
        <v>2</v>
      </c>
      <c r="S174" s="827">
        <v>1</v>
      </c>
      <c r="T174" s="826">
        <v>0.5</v>
      </c>
      <c r="U174" s="828">
        <v>1</v>
      </c>
    </row>
    <row r="175" spans="1:21" ht="14.45" customHeight="1" x14ac:dyDescent="0.2">
      <c r="A175" s="821">
        <v>5</v>
      </c>
      <c r="B175" s="822" t="s">
        <v>2025</v>
      </c>
      <c r="C175" s="822" t="s">
        <v>2032</v>
      </c>
      <c r="D175" s="823" t="s">
        <v>3454</v>
      </c>
      <c r="E175" s="824" t="s">
        <v>2047</v>
      </c>
      <c r="F175" s="822" t="s">
        <v>2026</v>
      </c>
      <c r="G175" s="822" t="s">
        <v>2209</v>
      </c>
      <c r="H175" s="822" t="s">
        <v>329</v>
      </c>
      <c r="I175" s="822" t="s">
        <v>2337</v>
      </c>
      <c r="J175" s="822" t="s">
        <v>2307</v>
      </c>
      <c r="K175" s="822" t="s">
        <v>2271</v>
      </c>
      <c r="L175" s="825">
        <v>1796.48</v>
      </c>
      <c r="M175" s="825">
        <v>17964.8</v>
      </c>
      <c r="N175" s="822">
        <v>10</v>
      </c>
      <c r="O175" s="826">
        <v>1</v>
      </c>
      <c r="P175" s="825">
        <v>17964.8</v>
      </c>
      <c r="Q175" s="827">
        <v>1</v>
      </c>
      <c r="R175" s="822">
        <v>10</v>
      </c>
      <c r="S175" s="827">
        <v>1</v>
      </c>
      <c r="T175" s="826">
        <v>1</v>
      </c>
      <c r="U175" s="828">
        <v>1</v>
      </c>
    </row>
    <row r="176" spans="1:21" ht="14.45" customHeight="1" x14ac:dyDescent="0.2">
      <c r="A176" s="821">
        <v>5</v>
      </c>
      <c r="B176" s="822" t="s">
        <v>2025</v>
      </c>
      <c r="C176" s="822" t="s">
        <v>2032</v>
      </c>
      <c r="D176" s="823" t="s">
        <v>3454</v>
      </c>
      <c r="E176" s="824" t="s">
        <v>2048</v>
      </c>
      <c r="F176" s="822" t="s">
        <v>2026</v>
      </c>
      <c r="G176" s="822" t="s">
        <v>2338</v>
      </c>
      <c r="H176" s="822" t="s">
        <v>329</v>
      </c>
      <c r="I176" s="822" t="s">
        <v>2339</v>
      </c>
      <c r="J176" s="822" t="s">
        <v>698</v>
      </c>
      <c r="K176" s="822" t="s">
        <v>702</v>
      </c>
      <c r="L176" s="825">
        <v>273.33</v>
      </c>
      <c r="M176" s="825">
        <v>273.33</v>
      </c>
      <c r="N176" s="822">
        <v>1</v>
      </c>
      <c r="O176" s="826">
        <v>1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5</v>
      </c>
      <c r="B177" s="822" t="s">
        <v>2025</v>
      </c>
      <c r="C177" s="822" t="s">
        <v>2032</v>
      </c>
      <c r="D177" s="823" t="s">
        <v>3454</v>
      </c>
      <c r="E177" s="824" t="s">
        <v>2048</v>
      </c>
      <c r="F177" s="822" t="s">
        <v>2026</v>
      </c>
      <c r="G177" s="822" t="s">
        <v>2340</v>
      </c>
      <c r="H177" s="822" t="s">
        <v>329</v>
      </c>
      <c r="I177" s="822" t="s">
        <v>2341</v>
      </c>
      <c r="J177" s="822" t="s">
        <v>2342</v>
      </c>
      <c r="K177" s="822" t="s">
        <v>1236</v>
      </c>
      <c r="L177" s="825">
        <v>72.47</v>
      </c>
      <c r="M177" s="825">
        <v>362.35</v>
      </c>
      <c r="N177" s="822">
        <v>5</v>
      </c>
      <c r="O177" s="826">
        <v>4.5</v>
      </c>
      <c r="P177" s="825">
        <v>289.88</v>
      </c>
      <c r="Q177" s="827">
        <v>0.79999999999999993</v>
      </c>
      <c r="R177" s="822">
        <v>4</v>
      </c>
      <c r="S177" s="827">
        <v>0.8</v>
      </c>
      <c r="T177" s="826">
        <v>3.5</v>
      </c>
      <c r="U177" s="828">
        <v>0.77777777777777779</v>
      </c>
    </row>
    <row r="178" spans="1:21" ht="14.45" customHeight="1" x14ac:dyDescent="0.2">
      <c r="A178" s="821">
        <v>5</v>
      </c>
      <c r="B178" s="822" t="s">
        <v>2025</v>
      </c>
      <c r="C178" s="822" t="s">
        <v>2032</v>
      </c>
      <c r="D178" s="823" t="s">
        <v>3454</v>
      </c>
      <c r="E178" s="824" t="s">
        <v>2048</v>
      </c>
      <c r="F178" s="822" t="s">
        <v>2026</v>
      </c>
      <c r="G178" s="822" t="s">
        <v>2178</v>
      </c>
      <c r="H178" s="822" t="s">
        <v>329</v>
      </c>
      <c r="I178" s="822" t="s">
        <v>2343</v>
      </c>
      <c r="J178" s="822" t="s">
        <v>2344</v>
      </c>
      <c r="K178" s="822" t="s">
        <v>2345</v>
      </c>
      <c r="L178" s="825">
        <v>306.82</v>
      </c>
      <c r="M178" s="825">
        <v>306.82</v>
      </c>
      <c r="N178" s="822">
        <v>1</v>
      </c>
      <c r="O178" s="826">
        <v>1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5</v>
      </c>
      <c r="B179" s="822" t="s">
        <v>2025</v>
      </c>
      <c r="C179" s="822" t="s">
        <v>2032</v>
      </c>
      <c r="D179" s="823" t="s">
        <v>3454</v>
      </c>
      <c r="E179" s="824" t="s">
        <v>2048</v>
      </c>
      <c r="F179" s="822" t="s">
        <v>2026</v>
      </c>
      <c r="G179" s="822" t="s">
        <v>2108</v>
      </c>
      <c r="H179" s="822" t="s">
        <v>329</v>
      </c>
      <c r="I179" s="822" t="s">
        <v>2109</v>
      </c>
      <c r="J179" s="822" t="s">
        <v>2110</v>
      </c>
      <c r="K179" s="822" t="s">
        <v>2111</v>
      </c>
      <c r="L179" s="825">
        <v>88.07</v>
      </c>
      <c r="M179" s="825">
        <v>1056.8399999999999</v>
      </c>
      <c r="N179" s="822">
        <v>12</v>
      </c>
      <c r="O179" s="826">
        <v>2</v>
      </c>
      <c r="P179" s="825">
        <v>1056.8399999999999</v>
      </c>
      <c r="Q179" s="827">
        <v>1</v>
      </c>
      <c r="R179" s="822">
        <v>12</v>
      </c>
      <c r="S179" s="827">
        <v>1</v>
      </c>
      <c r="T179" s="826">
        <v>2</v>
      </c>
      <c r="U179" s="828">
        <v>1</v>
      </c>
    </row>
    <row r="180" spans="1:21" ht="14.45" customHeight="1" x14ac:dyDescent="0.2">
      <c r="A180" s="821">
        <v>5</v>
      </c>
      <c r="B180" s="822" t="s">
        <v>2025</v>
      </c>
      <c r="C180" s="822" t="s">
        <v>2032</v>
      </c>
      <c r="D180" s="823" t="s">
        <v>3454</v>
      </c>
      <c r="E180" s="824" t="s">
        <v>2048</v>
      </c>
      <c r="F180" s="822" t="s">
        <v>2026</v>
      </c>
      <c r="G180" s="822" t="s">
        <v>2346</v>
      </c>
      <c r="H180" s="822" t="s">
        <v>329</v>
      </c>
      <c r="I180" s="822" t="s">
        <v>2347</v>
      </c>
      <c r="J180" s="822" t="s">
        <v>2348</v>
      </c>
      <c r="K180" s="822" t="s">
        <v>2349</v>
      </c>
      <c r="L180" s="825">
        <v>0</v>
      </c>
      <c r="M180" s="825">
        <v>0</v>
      </c>
      <c r="N180" s="822">
        <v>4</v>
      </c>
      <c r="O180" s="826">
        <v>2</v>
      </c>
      <c r="P180" s="825">
        <v>0</v>
      </c>
      <c r="Q180" s="827"/>
      <c r="R180" s="822">
        <v>4</v>
      </c>
      <c r="S180" s="827">
        <v>1</v>
      </c>
      <c r="T180" s="826">
        <v>2</v>
      </c>
      <c r="U180" s="828">
        <v>1</v>
      </c>
    </row>
    <row r="181" spans="1:21" ht="14.45" customHeight="1" x14ac:dyDescent="0.2">
      <c r="A181" s="821">
        <v>5</v>
      </c>
      <c r="B181" s="822" t="s">
        <v>2025</v>
      </c>
      <c r="C181" s="822" t="s">
        <v>2032</v>
      </c>
      <c r="D181" s="823" t="s">
        <v>3454</v>
      </c>
      <c r="E181" s="824" t="s">
        <v>2048</v>
      </c>
      <c r="F181" s="822" t="s">
        <v>2026</v>
      </c>
      <c r="G181" s="822" t="s">
        <v>2350</v>
      </c>
      <c r="H181" s="822" t="s">
        <v>611</v>
      </c>
      <c r="I181" s="822" t="s">
        <v>1719</v>
      </c>
      <c r="J181" s="822" t="s">
        <v>1715</v>
      </c>
      <c r="K181" s="822" t="s">
        <v>1720</v>
      </c>
      <c r="L181" s="825">
        <v>84.18</v>
      </c>
      <c r="M181" s="825">
        <v>84.18</v>
      </c>
      <c r="N181" s="822">
        <v>1</v>
      </c>
      <c r="O181" s="826">
        <v>0.5</v>
      </c>
      <c r="P181" s="825">
        <v>84.18</v>
      </c>
      <c r="Q181" s="827">
        <v>1</v>
      </c>
      <c r="R181" s="822">
        <v>1</v>
      </c>
      <c r="S181" s="827">
        <v>1</v>
      </c>
      <c r="T181" s="826">
        <v>0.5</v>
      </c>
      <c r="U181" s="828">
        <v>1</v>
      </c>
    </row>
    <row r="182" spans="1:21" ht="14.45" customHeight="1" x14ac:dyDescent="0.2">
      <c r="A182" s="821">
        <v>5</v>
      </c>
      <c r="B182" s="822" t="s">
        <v>2025</v>
      </c>
      <c r="C182" s="822" t="s">
        <v>2032</v>
      </c>
      <c r="D182" s="823" t="s">
        <v>3454</v>
      </c>
      <c r="E182" s="824" t="s">
        <v>2048</v>
      </c>
      <c r="F182" s="822" t="s">
        <v>2026</v>
      </c>
      <c r="G182" s="822" t="s">
        <v>2350</v>
      </c>
      <c r="H182" s="822" t="s">
        <v>329</v>
      </c>
      <c r="I182" s="822" t="s">
        <v>2351</v>
      </c>
      <c r="J182" s="822" t="s">
        <v>747</v>
      </c>
      <c r="K182" s="822" t="s">
        <v>1236</v>
      </c>
      <c r="L182" s="825">
        <v>84.18</v>
      </c>
      <c r="M182" s="825">
        <v>84.18</v>
      </c>
      <c r="N182" s="822">
        <v>1</v>
      </c>
      <c r="O182" s="826">
        <v>1</v>
      </c>
      <c r="P182" s="825">
        <v>84.18</v>
      </c>
      <c r="Q182" s="827">
        <v>1</v>
      </c>
      <c r="R182" s="822">
        <v>1</v>
      </c>
      <c r="S182" s="827">
        <v>1</v>
      </c>
      <c r="T182" s="826">
        <v>1</v>
      </c>
      <c r="U182" s="828">
        <v>1</v>
      </c>
    </row>
    <row r="183" spans="1:21" ht="14.45" customHeight="1" x14ac:dyDescent="0.2">
      <c r="A183" s="821">
        <v>5</v>
      </c>
      <c r="B183" s="822" t="s">
        <v>2025</v>
      </c>
      <c r="C183" s="822" t="s">
        <v>2032</v>
      </c>
      <c r="D183" s="823" t="s">
        <v>3454</v>
      </c>
      <c r="E183" s="824" t="s">
        <v>2048</v>
      </c>
      <c r="F183" s="822" t="s">
        <v>2026</v>
      </c>
      <c r="G183" s="822" t="s">
        <v>2352</v>
      </c>
      <c r="H183" s="822" t="s">
        <v>329</v>
      </c>
      <c r="I183" s="822" t="s">
        <v>2353</v>
      </c>
      <c r="J183" s="822" t="s">
        <v>1293</v>
      </c>
      <c r="K183" s="822" t="s">
        <v>1294</v>
      </c>
      <c r="L183" s="825">
        <v>121.92</v>
      </c>
      <c r="M183" s="825">
        <v>731.52</v>
      </c>
      <c r="N183" s="822">
        <v>6</v>
      </c>
      <c r="O183" s="826">
        <v>2</v>
      </c>
      <c r="P183" s="825">
        <v>731.52</v>
      </c>
      <c r="Q183" s="827">
        <v>1</v>
      </c>
      <c r="R183" s="822">
        <v>6</v>
      </c>
      <c r="S183" s="827">
        <v>1</v>
      </c>
      <c r="T183" s="826">
        <v>2</v>
      </c>
      <c r="U183" s="828">
        <v>1</v>
      </c>
    </row>
    <row r="184" spans="1:21" ht="14.45" customHeight="1" x14ac:dyDescent="0.2">
      <c r="A184" s="821">
        <v>5</v>
      </c>
      <c r="B184" s="822" t="s">
        <v>2025</v>
      </c>
      <c r="C184" s="822" t="s">
        <v>2032</v>
      </c>
      <c r="D184" s="823" t="s">
        <v>3454</v>
      </c>
      <c r="E184" s="824" t="s">
        <v>2048</v>
      </c>
      <c r="F184" s="822" t="s">
        <v>2027</v>
      </c>
      <c r="G184" s="822" t="s">
        <v>2077</v>
      </c>
      <c r="H184" s="822" t="s">
        <v>329</v>
      </c>
      <c r="I184" s="822" t="s">
        <v>2354</v>
      </c>
      <c r="J184" s="822" t="s">
        <v>2355</v>
      </c>
      <c r="K184" s="822"/>
      <c r="L184" s="825">
        <v>0</v>
      </c>
      <c r="M184" s="825">
        <v>0</v>
      </c>
      <c r="N184" s="822">
        <v>1</v>
      </c>
      <c r="O184" s="826">
        <v>1</v>
      </c>
      <c r="P184" s="825">
        <v>0</v>
      </c>
      <c r="Q184" s="827"/>
      <c r="R184" s="822">
        <v>1</v>
      </c>
      <c r="S184" s="827">
        <v>1</v>
      </c>
      <c r="T184" s="826">
        <v>1</v>
      </c>
      <c r="U184" s="828">
        <v>1</v>
      </c>
    </row>
    <row r="185" spans="1:21" ht="14.45" customHeight="1" x14ac:dyDescent="0.2">
      <c r="A185" s="821">
        <v>5</v>
      </c>
      <c r="B185" s="822" t="s">
        <v>2025</v>
      </c>
      <c r="C185" s="822" t="s">
        <v>2032</v>
      </c>
      <c r="D185" s="823" t="s">
        <v>3454</v>
      </c>
      <c r="E185" s="824" t="s">
        <v>2048</v>
      </c>
      <c r="F185" s="822" t="s">
        <v>2028</v>
      </c>
      <c r="G185" s="822" t="s">
        <v>2077</v>
      </c>
      <c r="H185" s="822" t="s">
        <v>329</v>
      </c>
      <c r="I185" s="822" t="s">
        <v>2356</v>
      </c>
      <c r="J185" s="822" t="s">
        <v>2357</v>
      </c>
      <c r="K185" s="822" t="s">
        <v>2358</v>
      </c>
      <c r="L185" s="825">
        <v>900.45</v>
      </c>
      <c r="M185" s="825">
        <v>900.45</v>
      </c>
      <c r="N185" s="822">
        <v>1</v>
      </c>
      <c r="O185" s="826">
        <v>1</v>
      </c>
      <c r="P185" s="825">
        <v>900.45</v>
      </c>
      <c r="Q185" s="827">
        <v>1</v>
      </c>
      <c r="R185" s="822">
        <v>1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5</v>
      </c>
      <c r="B186" s="822" t="s">
        <v>2025</v>
      </c>
      <c r="C186" s="822" t="s">
        <v>2032</v>
      </c>
      <c r="D186" s="823" t="s">
        <v>3454</v>
      </c>
      <c r="E186" s="824" t="s">
        <v>2048</v>
      </c>
      <c r="F186" s="822" t="s">
        <v>2028</v>
      </c>
      <c r="G186" s="822" t="s">
        <v>2077</v>
      </c>
      <c r="H186" s="822" t="s">
        <v>329</v>
      </c>
      <c r="I186" s="822" t="s">
        <v>2359</v>
      </c>
      <c r="J186" s="822" t="s">
        <v>2360</v>
      </c>
      <c r="K186" s="822" t="s">
        <v>2358</v>
      </c>
      <c r="L186" s="825">
        <v>900.45</v>
      </c>
      <c r="M186" s="825">
        <v>900.45</v>
      </c>
      <c r="N186" s="822">
        <v>1</v>
      </c>
      <c r="O186" s="826">
        <v>1</v>
      </c>
      <c r="P186" s="825">
        <v>900.45</v>
      </c>
      <c r="Q186" s="827">
        <v>1</v>
      </c>
      <c r="R186" s="822">
        <v>1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5</v>
      </c>
      <c r="B187" s="822" t="s">
        <v>2025</v>
      </c>
      <c r="C187" s="822" t="s">
        <v>2032</v>
      </c>
      <c r="D187" s="823" t="s">
        <v>3454</v>
      </c>
      <c r="E187" s="824" t="s">
        <v>2055</v>
      </c>
      <c r="F187" s="822" t="s">
        <v>2026</v>
      </c>
      <c r="G187" s="822" t="s">
        <v>2361</v>
      </c>
      <c r="H187" s="822" t="s">
        <v>329</v>
      </c>
      <c r="I187" s="822" t="s">
        <v>2362</v>
      </c>
      <c r="J187" s="822" t="s">
        <v>2363</v>
      </c>
      <c r="K187" s="822" t="s">
        <v>2364</v>
      </c>
      <c r="L187" s="825">
        <v>121.75</v>
      </c>
      <c r="M187" s="825">
        <v>121.75</v>
      </c>
      <c r="N187" s="822">
        <v>1</v>
      </c>
      <c r="O187" s="826">
        <v>1</v>
      </c>
      <c r="P187" s="825">
        <v>121.75</v>
      </c>
      <c r="Q187" s="827">
        <v>1</v>
      </c>
      <c r="R187" s="822">
        <v>1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5</v>
      </c>
      <c r="B188" s="822" t="s">
        <v>2025</v>
      </c>
      <c r="C188" s="822" t="s">
        <v>2032</v>
      </c>
      <c r="D188" s="823" t="s">
        <v>3454</v>
      </c>
      <c r="E188" s="824" t="s">
        <v>2055</v>
      </c>
      <c r="F188" s="822" t="s">
        <v>2026</v>
      </c>
      <c r="G188" s="822" t="s">
        <v>2365</v>
      </c>
      <c r="H188" s="822" t="s">
        <v>611</v>
      </c>
      <c r="I188" s="822" t="s">
        <v>1817</v>
      </c>
      <c r="J188" s="822" t="s">
        <v>1815</v>
      </c>
      <c r="K188" s="822" t="s">
        <v>1818</v>
      </c>
      <c r="L188" s="825">
        <v>11.71</v>
      </c>
      <c r="M188" s="825">
        <v>35.130000000000003</v>
      </c>
      <c r="N188" s="822">
        <v>3</v>
      </c>
      <c r="O188" s="826">
        <v>1</v>
      </c>
      <c r="P188" s="825">
        <v>35.130000000000003</v>
      </c>
      <c r="Q188" s="827">
        <v>1</v>
      </c>
      <c r="R188" s="822">
        <v>3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5</v>
      </c>
      <c r="B189" s="822" t="s">
        <v>2025</v>
      </c>
      <c r="C189" s="822" t="s">
        <v>2032</v>
      </c>
      <c r="D189" s="823" t="s">
        <v>3454</v>
      </c>
      <c r="E189" s="824" t="s">
        <v>2055</v>
      </c>
      <c r="F189" s="822" t="s">
        <v>2026</v>
      </c>
      <c r="G189" s="822" t="s">
        <v>2366</v>
      </c>
      <c r="H189" s="822" t="s">
        <v>329</v>
      </c>
      <c r="I189" s="822" t="s">
        <v>2367</v>
      </c>
      <c r="J189" s="822" t="s">
        <v>2368</v>
      </c>
      <c r="K189" s="822" t="s">
        <v>2369</v>
      </c>
      <c r="L189" s="825">
        <v>58.77</v>
      </c>
      <c r="M189" s="825">
        <v>235.08</v>
      </c>
      <c r="N189" s="822">
        <v>4</v>
      </c>
      <c r="O189" s="826">
        <v>0.5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5</v>
      </c>
      <c r="B190" s="822" t="s">
        <v>2025</v>
      </c>
      <c r="C190" s="822" t="s">
        <v>2032</v>
      </c>
      <c r="D190" s="823" t="s">
        <v>3454</v>
      </c>
      <c r="E190" s="824" t="s">
        <v>2055</v>
      </c>
      <c r="F190" s="822" t="s">
        <v>2026</v>
      </c>
      <c r="G190" s="822" t="s">
        <v>2370</v>
      </c>
      <c r="H190" s="822" t="s">
        <v>329</v>
      </c>
      <c r="I190" s="822" t="s">
        <v>2371</v>
      </c>
      <c r="J190" s="822" t="s">
        <v>2372</v>
      </c>
      <c r="K190" s="822" t="s">
        <v>2373</v>
      </c>
      <c r="L190" s="825">
        <v>140.72</v>
      </c>
      <c r="M190" s="825">
        <v>562.88</v>
      </c>
      <c r="N190" s="822">
        <v>4</v>
      </c>
      <c r="O190" s="826">
        <v>0.5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5</v>
      </c>
      <c r="B191" s="822" t="s">
        <v>2025</v>
      </c>
      <c r="C191" s="822" t="s">
        <v>2032</v>
      </c>
      <c r="D191" s="823" t="s">
        <v>3454</v>
      </c>
      <c r="E191" s="824" t="s">
        <v>2055</v>
      </c>
      <c r="F191" s="822" t="s">
        <v>2026</v>
      </c>
      <c r="G191" s="822" t="s">
        <v>2374</v>
      </c>
      <c r="H191" s="822" t="s">
        <v>329</v>
      </c>
      <c r="I191" s="822" t="s">
        <v>2375</v>
      </c>
      <c r="J191" s="822" t="s">
        <v>2376</v>
      </c>
      <c r="K191" s="822" t="s">
        <v>2377</v>
      </c>
      <c r="L191" s="825">
        <v>114</v>
      </c>
      <c r="M191" s="825">
        <v>114</v>
      </c>
      <c r="N191" s="822">
        <v>1</v>
      </c>
      <c r="O191" s="826">
        <v>1</v>
      </c>
      <c r="P191" s="825">
        <v>114</v>
      </c>
      <c r="Q191" s="827">
        <v>1</v>
      </c>
      <c r="R191" s="822">
        <v>1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5</v>
      </c>
      <c r="B192" s="822" t="s">
        <v>2025</v>
      </c>
      <c r="C192" s="822" t="s">
        <v>2032</v>
      </c>
      <c r="D192" s="823" t="s">
        <v>3454</v>
      </c>
      <c r="E192" s="824" t="s">
        <v>2055</v>
      </c>
      <c r="F192" s="822" t="s">
        <v>2026</v>
      </c>
      <c r="G192" s="822" t="s">
        <v>2378</v>
      </c>
      <c r="H192" s="822" t="s">
        <v>329</v>
      </c>
      <c r="I192" s="822" t="s">
        <v>2379</v>
      </c>
      <c r="J192" s="822" t="s">
        <v>2380</v>
      </c>
      <c r="K192" s="822" t="s">
        <v>2381</v>
      </c>
      <c r="L192" s="825">
        <v>24.37</v>
      </c>
      <c r="M192" s="825">
        <v>73.11</v>
      </c>
      <c r="N192" s="822">
        <v>3</v>
      </c>
      <c r="O192" s="826">
        <v>1</v>
      </c>
      <c r="P192" s="825">
        <v>73.11</v>
      </c>
      <c r="Q192" s="827">
        <v>1</v>
      </c>
      <c r="R192" s="822">
        <v>3</v>
      </c>
      <c r="S192" s="827">
        <v>1</v>
      </c>
      <c r="T192" s="826">
        <v>1</v>
      </c>
      <c r="U192" s="828">
        <v>1</v>
      </c>
    </row>
    <row r="193" spans="1:21" ht="14.45" customHeight="1" x14ac:dyDescent="0.2">
      <c r="A193" s="821">
        <v>5</v>
      </c>
      <c r="B193" s="822" t="s">
        <v>2025</v>
      </c>
      <c r="C193" s="822" t="s">
        <v>2032</v>
      </c>
      <c r="D193" s="823" t="s">
        <v>3454</v>
      </c>
      <c r="E193" s="824" t="s">
        <v>2055</v>
      </c>
      <c r="F193" s="822" t="s">
        <v>2026</v>
      </c>
      <c r="G193" s="822" t="s">
        <v>2061</v>
      </c>
      <c r="H193" s="822" t="s">
        <v>611</v>
      </c>
      <c r="I193" s="822" t="s">
        <v>1610</v>
      </c>
      <c r="J193" s="822" t="s">
        <v>1611</v>
      </c>
      <c r="K193" s="822" t="s">
        <v>1612</v>
      </c>
      <c r="L193" s="825">
        <v>186.87</v>
      </c>
      <c r="M193" s="825">
        <v>560.61</v>
      </c>
      <c r="N193" s="822">
        <v>3</v>
      </c>
      <c r="O193" s="826">
        <v>2</v>
      </c>
      <c r="P193" s="825">
        <v>373.74</v>
      </c>
      <c r="Q193" s="827">
        <v>0.66666666666666663</v>
      </c>
      <c r="R193" s="822">
        <v>2</v>
      </c>
      <c r="S193" s="827">
        <v>0.66666666666666663</v>
      </c>
      <c r="T193" s="826">
        <v>1</v>
      </c>
      <c r="U193" s="828">
        <v>0.5</v>
      </c>
    </row>
    <row r="194" spans="1:21" ht="14.45" customHeight="1" x14ac:dyDescent="0.2">
      <c r="A194" s="821">
        <v>5</v>
      </c>
      <c r="B194" s="822" t="s">
        <v>2025</v>
      </c>
      <c r="C194" s="822" t="s">
        <v>2032</v>
      </c>
      <c r="D194" s="823" t="s">
        <v>3454</v>
      </c>
      <c r="E194" s="824" t="s">
        <v>2055</v>
      </c>
      <c r="F194" s="822" t="s">
        <v>2026</v>
      </c>
      <c r="G194" s="822" t="s">
        <v>2064</v>
      </c>
      <c r="H194" s="822" t="s">
        <v>329</v>
      </c>
      <c r="I194" s="822" t="s">
        <v>2382</v>
      </c>
      <c r="J194" s="822" t="s">
        <v>2383</v>
      </c>
      <c r="K194" s="822" t="s">
        <v>2384</v>
      </c>
      <c r="L194" s="825">
        <v>26.37</v>
      </c>
      <c r="M194" s="825">
        <v>26.37</v>
      </c>
      <c r="N194" s="822">
        <v>1</v>
      </c>
      <c r="O194" s="826">
        <v>0.5</v>
      </c>
      <c r="P194" s="825">
        <v>26.37</v>
      </c>
      <c r="Q194" s="827">
        <v>1</v>
      </c>
      <c r="R194" s="822">
        <v>1</v>
      </c>
      <c r="S194" s="827">
        <v>1</v>
      </c>
      <c r="T194" s="826">
        <v>0.5</v>
      </c>
      <c r="U194" s="828">
        <v>1</v>
      </c>
    </row>
    <row r="195" spans="1:21" ht="14.45" customHeight="1" x14ac:dyDescent="0.2">
      <c r="A195" s="821">
        <v>5</v>
      </c>
      <c r="B195" s="822" t="s">
        <v>2025</v>
      </c>
      <c r="C195" s="822" t="s">
        <v>2032</v>
      </c>
      <c r="D195" s="823" t="s">
        <v>3454</v>
      </c>
      <c r="E195" s="824" t="s">
        <v>2055</v>
      </c>
      <c r="F195" s="822" t="s">
        <v>2026</v>
      </c>
      <c r="G195" s="822" t="s">
        <v>2064</v>
      </c>
      <c r="H195" s="822" t="s">
        <v>329</v>
      </c>
      <c r="I195" s="822" t="s">
        <v>2385</v>
      </c>
      <c r="J195" s="822" t="s">
        <v>2383</v>
      </c>
      <c r="K195" s="822" t="s">
        <v>2386</v>
      </c>
      <c r="L195" s="825">
        <v>52.75</v>
      </c>
      <c r="M195" s="825">
        <v>105.5</v>
      </c>
      <c r="N195" s="822">
        <v>2</v>
      </c>
      <c r="O195" s="826">
        <v>1</v>
      </c>
      <c r="P195" s="825">
        <v>105.5</v>
      </c>
      <c r="Q195" s="827">
        <v>1</v>
      </c>
      <c r="R195" s="822">
        <v>2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5</v>
      </c>
      <c r="B196" s="822" t="s">
        <v>2025</v>
      </c>
      <c r="C196" s="822" t="s">
        <v>2032</v>
      </c>
      <c r="D196" s="823" t="s">
        <v>3454</v>
      </c>
      <c r="E196" s="824" t="s">
        <v>2055</v>
      </c>
      <c r="F196" s="822" t="s">
        <v>2026</v>
      </c>
      <c r="G196" s="822" t="s">
        <v>2387</v>
      </c>
      <c r="H196" s="822" t="s">
        <v>329</v>
      </c>
      <c r="I196" s="822" t="s">
        <v>2388</v>
      </c>
      <c r="J196" s="822" t="s">
        <v>2389</v>
      </c>
      <c r="K196" s="822" t="s">
        <v>2390</v>
      </c>
      <c r="L196" s="825">
        <v>137.88</v>
      </c>
      <c r="M196" s="825">
        <v>275.76</v>
      </c>
      <c r="N196" s="822">
        <v>2</v>
      </c>
      <c r="O196" s="826">
        <v>1</v>
      </c>
      <c r="P196" s="825">
        <v>275.76</v>
      </c>
      <c r="Q196" s="827">
        <v>1</v>
      </c>
      <c r="R196" s="822">
        <v>2</v>
      </c>
      <c r="S196" s="827">
        <v>1</v>
      </c>
      <c r="T196" s="826">
        <v>1</v>
      </c>
      <c r="U196" s="828">
        <v>1</v>
      </c>
    </row>
    <row r="197" spans="1:21" ht="14.45" customHeight="1" x14ac:dyDescent="0.2">
      <c r="A197" s="821">
        <v>5</v>
      </c>
      <c r="B197" s="822" t="s">
        <v>2025</v>
      </c>
      <c r="C197" s="822" t="s">
        <v>2032</v>
      </c>
      <c r="D197" s="823" t="s">
        <v>3454</v>
      </c>
      <c r="E197" s="824" t="s">
        <v>2055</v>
      </c>
      <c r="F197" s="822" t="s">
        <v>2026</v>
      </c>
      <c r="G197" s="822" t="s">
        <v>2067</v>
      </c>
      <c r="H197" s="822" t="s">
        <v>611</v>
      </c>
      <c r="I197" s="822" t="s">
        <v>1607</v>
      </c>
      <c r="J197" s="822" t="s">
        <v>755</v>
      </c>
      <c r="K197" s="822" t="s">
        <v>1608</v>
      </c>
      <c r="L197" s="825">
        <v>490.89</v>
      </c>
      <c r="M197" s="825">
        <v>490.89</v>
      </c>
      <c r="N197" s="822">
        <v>1</v>
      </c>
      <c r="O197" s="826">
        <v>0.5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5</v>
      </c>
      <c r="B198" s="822" t="s">
        <v>2025</v>
      </c>
      <c r="C198" s="822" t="s">
        <v>2032</v>
      </c>
      <c r="D198" s="823" t="s">
        <v>3454</v>
      </c>
      <c r="E198" s="824" t="s">
        <v>2055</v>
      </c>
      <c r="F198" s="822" t="s">
        <v>2026</v>
      </c>
      <c r="G198" s="822" t="s">
        <v>2108</v>
      </c>
      <c r="H198" s="822" t="s">
        <v>329</v>
      </c>
      <c r="I198" s="822" t="s">
        <v>2109</v>
      </c>
      <c r="J198" s="822" t="s">
        <v>2110</v>
      </c>
      <c r="K198" s="822" t="s">
        <v>2111</v>
      </c>
      <c r="L198" s="825">
        <v>88.07</v>
      </c>
      <c r="M198" s="825">
        <v>88.07</v>
      </c>
      <c r="N198" s="822">
        <v>1</v>
      </c>
      <c r="O198" s="826">
        <v>0.5</v>
      </c>
      <c r="P198" s="825">
        <v>88.07</v>
      </c>
      <c r="Q198" s="827">
        <v>1</v>
      </c>
      <c r="R198" s="822">
        <v>1</v>
      </c>
      <c r="S198" s="827">
        <v>1</v>
      </c>
      <c r="T198" s="826">
        <v>0.5</v>
      </c>
      <c r="U198" s="828">
        <v>1</v>
      </c>
    </row>
    <row r="199" spans="1:21" ht="14.45" customHeight="1" x14ac:dyDescent="0.2">
      <c r="A199" s="821">
        <v>5</v>
      </c>
      <c r="B199" s="822" t="s">
        <v>2025</v>
      </c>
      <c r="C199" s="822" t="s">
        <v>2032</v>
      </c>
      <c r="D199" s="823" t="s">
        <v>3454</v>
      </c>
      <c r="E199" s="824" t="s">
        <v>2055</v>
      </c>
      <c r="F199" s="822" t="s">
        <v>2026</v>
      </c>
      <c r="G199" s="822" t="s">
        <v>2089</v>
      </c>
      <c r="H199" s="822" t="s">
        <v>611</v>
      </c>
      <c r="I199" s="822" t="s">
        <v>1571</v>
      </c>
      <c r="J199" s="822" t="s">
        <v>682</v>
      </c>
      <c r="K199" s="822" t="s">
        <v>1572</v>
      </c>
      <c r="L199" s="825">
        <v>13.68</v>
      </c>
      <c r="M199" s="825">
        <v>27.36</v>
      </c>
      <c r="N199" s="822">
        <v>2</v>
      </c>
      <c r="O199" s="826">
        <v>1</v>
      </c>
      <c r="P199" s="825">
        <v>27.36</v>
      </c>
      <c r="Q199" s="827">
        <v>1</v>
      </c>
      <c r="R199" s="822">
        <v>2</v>
      </c>
      <c r="S199" s="827">
        <v>1</v>
      </c>
      <c r="T199" s="826">
        <v>1</v>
      </c>
      <c r="U199" s="828">
        <v>1</v>
      </c>
    </row>
    <row r="200" spans="1:21" ht="14.45" customHeight="1" x14ac:dyDescent="0.2">
      <c r="A200" s="821">
        <v>5</v>
      </c>
      <c r="B200" s="822" t="s">
        <v>2025</v>
      </c>
      <c r="C200" s="822" t="s">
        <v>2032</v>
      </c>
      <c r="D200" s="823" t="s">
        <v>3454</v>
      </c>
      <c r="E200" s="824" t="s">
        <v>2055</v>
      </c>
      <c r="F200" s="822" t="s">
        <v>2026</v>
      </c>
      <c r="G200" s="822" t="s">
        <v>2391</v>
      </c>
      <c r="H200" s="822" t="s">
        <v>329</v>
      </c>
      <c r="I200" s="822" t="s">
        <v>2392</v>
      </c>
      <c r="J200" s="822" t="s">
        <v>2393</v>
      </c>
      <c r="K200" s="822" t="s">
        <v>2394</v>
      </c>
      <c r="L200" s="825">
        <v>308.69</v>
      </c>
      <c r="M200" s="825">
        <v>617.38</v>
      </c>
      <c r="N200" s="822">
        <v>2</v>
      </c>
      <c r="O200" s="826">
        <v>0.5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5</v>
      </c>
      <c r="B201" s="822" t="s">
        <v>2025</v>
      </c>
      <c r="C201" s="822" t="s">
        <v>2032</v>
      </c>
      <c r="D201" s="823" t="s">
        <v>3454</v>
      </c>
      <c r="E201" s="824" t="s">
        <v>2055</v>
      </c>
      <c r="F201" s="822" t="s">
        <v>2026</v>
      </c>
      <c r="G201" s="822" t="s">
        <v>2059</v>
      </c>
      <c r="H201" s="822" t="s">
        <v>329</v>
      </c>
      <c r="I201" s="822" t="s">
        <v>2138</v>
      </c>
      <c r="J201" s="822" t="s">
        <v>1032</v>
      </c>
      <c r="K201" s="822" t="s">
        <v>2139</v>
      </c>
      <c r="L201" s="825">
        <v>789.2</v>
      </c>
      <c r="M201" s="825">
        <v>789.2</v>
      </c>
      <c r="N201" s="822">
        <v>1</v>
      </c>
      <c r="O201" s="826">
        <v>1</v>
      </c>
      <c r="P201" s="825">
        <v>789.2</v>
      </c>
      <c r="Q201" s="827">
        <v>1</v>
      </c>
      <c r="R201" s="822">
        <v>1</v>
      </c>
      <c r="S201" s="827">
        <v>1</v>
      </c>
      <c r="T201" s="826">
        <v>1</v>
      </c>
      <c r="U201" s="828">
        <v>1</v>
      </c>
    </row>
    <row r="202" spans="1:21" ht="14.45" customHeight="1" x14ac:dyDescent="0.2">
      <c r="A202" s="821">
        <v>5</v>
      </c>
      <c r="B202" s="822" t="s">
        <v>2025</v>
      </c>
      <c r="C202" s="822" t="s">
        <v>2032</v>
      </c>
      <c r="D202" s="823" t="s">
        <v>3454</v>
      </c>
      <c r="E202" s="824" t="s">
        <v>2055</v>
      </c>
      <c r="F202" s="822" t="s">
        <v>2026</v>
      </c>
      <c r="G202" s="822" t="s">
        <v>2395</v>
      </c>
      <c r="H202" s="822" t="s">
        <v>611</v>
      </c>
      <c r="I202" s="822" t="s">
        <v>2396</v>
      </c>
      <c r="J202" s="822" t="s">
        <v>2397</v>
      </c>
      <c r="K202" s="822" t="s">
        <v>2398</v>
      </c>
      <c r="L202" s="825">
        <v>687.02</v>
      </c>
      <c r="M202" s="825">
        <v>687.02</v>
      </c>
      <c r="N202" s="822">
        <v>1</v>
      </c>
      <c r="O202" s="826">
        <v>0.5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5</v>
      </c>
      <c r="B203" s="822" t="s">
        <v>2025</v>
      </c>
      <c r="C203" s="822" t="s">
        <v>2032</v>
      </c>
      <c r="D203" s="823" t="s">
        <v>3454</v>
      </c>
      <c r="E203" s="824" t="s">
        <v>2055</v>
      </c>
      <c r="F203" s="822" t="s">
        <v>2026</v>
      </c>
      <c r="G203" s="822" t="s">
        <v>2072</v>
      </c>
      <c r="H203" s="822" t="s">
        <v>611</v>
      </c>
      <c r="I203" s="822" t="s">
        <v>1729</v>
      </c>
      <c r="J203" s="822" t="s">
        <v>1070</v>
      </c>
      <c r="K203" s="822" t="s">
        <v>1730</v>
      </c>
      <c r="L203" s="825">
        <v>154.36000000000001</v>
      </c>
      <c r="M203" s="825">
        <v>154.36000000000001</v>
      </c>
      <c r="N203" s="822">
        <v>1</v>
      </c>
      <c r="O203" s="826">
        <v>0.5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5</v>
      </c>
      <c r="B204" s="822" t="s">
        <v>2025</v>
      </c>
      <c r="C204" s="822" t="s">
        <v>2032</v>
      </c>
      <c r="D204" s="823" t="s">
        <v>3454</v>
      </c>
      <c r="E204" s="824" t="s">
        <v>2057</v>
      </c>
      <c r="F204" s="822" t="s">
        <v>2026</v>
      </c>
      <c r="G204" s="822" t="s">
        <v>2338</v>
      </c>
      <c r="H204" s="822" t="s">
        <v>329</v>
      </c>
      <c r="I204" s="822" t="s">
        <v>2399</v>
      </c>
      <c r="J204" s="822" t="s">
        <v>698</v>
      </c>
      <c r="K204" s="822" t="s">
        <v>2400</v>
      </c>
      <c r="L204" s="825">
        <v>182.22</v>
      </c>
      <c r="M204" s="825">
        <v>182.22</v>
      </c>
      <c r="N204" s="822">
        <v>1</v>
      </c>
      <c r="O204" s="826">
        <v>1</v>
      </c>
      <c r="P204" s="825">
        <v>182.22</v>
      </c>
      <c r="Q204" s="827">
        <v>1</v>
      </c>
      <c r="R204" s="822">
        <v>1</v>
      </c>
      <c r="S204" s="827">
        <v>1</v>
      </c>
      <c r="T204" s="826">
        <v>1</v>
      </c>
      <c r="U204" s="828">
        <v>1</v>
      </c>
    </row>
    <row r="205" spans="1:21" ht="14.45" customHeight="1" x14ac:dyDescent="0.2">
      <c r="A205" s="821">
        <v>5</v>
      </c>
      <c r="B205" s="822" t="s">
        <v>2025</v>
      </c>
      <c r="C205" s="822" t="s">
        <v>2032</v>
      </c>
      <c r="D205" s="823" t="s">
        <v>3454</v>
      </c>
      <c r="E205" s="824" t="s">
        <v>2057</v>
      </c>
      <c r="F205" s="822" t="s">
        <v>2026</v>
      </c>
      <c r="G205" s="822" t="s">
        <v>2401</v>
      </c>
      <c r="H205" s="822" t="s">
        <v>329</v>
      </c>
      <c r="I205" s="822" t="s">
        <v>2402</v>
      </c>
      <c r="J205" s="822" t="s">
        <v>2403</v>
      </c>
      <c r="K205" s="822" t="s">
        <v>2404</v>
      </c>
      <c r="L205" s="825">
        <v>0</v>
      </c>
      <c r="M205" s="825">
        <v>0</v>
      </c>
      <c r="N205" s="822">
        <v>1</v>
      </c>
      <c r="O205" s="826">
        <v>1</v>
      </c>
      <c r="P205" s="825">
        <v>0</v>
      </c>
      <c r="Q205" s="827"/>
      <c r="R205" s="822">
        <v>1</v>
      </c>
      <c r="S205" s="827">
        <v>1</v>
      </c>
      <c r="T205" s="826">
        <v>1</v>
      </c>
      <c r="U205" s="828">
        <v>1</v>
      </c>
    </row>
    <row r="206" spans="1:21" ht="14.45" customHeight="1" x14ac:dyDescent="0.2">
      <c r="A206" s="821">
        <v>5</v>
      </c>
      <c r="B206" s="822" t="s">
        <v>2025</v>
      </c>
      <c r="C206" s="822" t="s">
        <v>2032</v>
      </c>
      <c r="D206" s="823" t="s">
        <v>3454</v>
      </c>
      <c r="E206" s="824" t="s">
        <v>2057</v>
      </c>
      <c r="F206" s="822" t="s">
        <v>2026</v>
      </c>
      <c r="G206" s="822" t="s">
        <v>2405</v>
      </c>
      <c r="H206" s="822" t="s">
        <v>329</v>
      </c>
      <c r="I206" s="822" t="s">
        <v>2406</v>
      </c>
      <c r="J206" s="822" t="s">
        <v>1100</v>
      </c>
      <c r="K206" s="822" t="s">
        <v>2407</v>
      </c>
      <c r="L206" s="825">
        <v>64.36</v>
      </c>
      <c r="M206" s="825">
        <v>64.36</v>
      </c>
      <c r="N206" s="822">
        <v>1</v>
      </c>
      <c r="O206" s="826">
        <v>1</v>
      </c>
      <c r="P206" s="825">
        <v>64.36</v>
      </c>
      <c r="Q206" s="827">
        <v>1</v>
      </c>
      <c r="R206" s="822">
        <v>1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5</v>
      </c>
      <c r="B207" s="822" t="s">
        <v>2025</v>
      </c>
      <c r="C207" s="822" t="s">
        <v>2032</v>
      </c>
      <c r="D207" s="823" t="s">
        <v>3454</v>
      </c>
      <c r="E207" s="824" t="s">
        <v>2057</v>
      </c>
      <c r="F207" s="822" t="s">
        <v>2026</v>
      </c>
      <c r="G207" s="822" t="s">
        <v>2061</v>
      </c>
      <c r="H207" s="822" t="s">
        <v>611</v>
      </c>
      <c r="I207" s="822" t="s">
        <v>1610</v>
      </c>
      <c r="J207" s="822" t="s">
        <v>1611</v>
      </c>
      <c r="K207" s="822" t="s">
        <v>1612</v>
      </c>
      <c r="L207" s="825">
        <v>186.87</v>
      </c>
      <c r="M207" s="825">
        <v>373.74</v>
      </c>
      <c r="N207" s="822">
        <v>2</v>
      </c>
      <c r="O207" s="826">
        <v>0.5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5</v>
      </c>
      <c r="B208" s="822" t="s">
        <v>2025</v>
      </c>
      <c r="C208" s="822" t="s">
        <v>2032</v>
      </c>
      <c r="D208" s="823" t="s">
        <v>3454</v>
      </c>
      <c r="E208" s="824" t="s">
        <v>2057</v>
      </c>
      <c r="F208" s="822" t="s">
        <v>2026</v>
      </c>
      <c r="G208" s="822" t="s">
        <v>2064</v>
      </c>
      <c r="H208" s="822" t="s">
        <v>329</v>
      </c>
      <c r="I208" s="822" t="s">
        <v>2087</v>
      </c>
      <c r="J208" s="822" t="s">
        <v>630</v>
      </c>
      <c r="K208" s="822" t="s">
        <v>2088</v>
      </c>
      <c r="L208" s="825">
        <v>31.65</v>
      </c>
      <c r="M208" s="825">
        <v>31.65</v>
      </c>
      <c r="N208" s="822">
        <v>1</v>
      </c>
      <c r="O208" s="826">
        <v>0.5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5</v>
      </c>
      <c r="B209" s="822" t="s">
        <v>2025</v>
      </c>
      <c r="C209" s="822" t="s">
        <v>2032</v>
      </c>
      <c r="D209" s="823" t="s">
        <v>3454</v>
      </c>
      <c r="E209" s="824" t="s">
        <v>2057</v>
      </c>
      <c r="F209" s="822" t="s">
        <v>2026</v>
      </c>
      <c r="G209" s="822" t="s">
        <v>2064</v>
      </c>
      <c r="H209" s="822" t="s">
        <v>329</v>
      </c>
      <c r="I209" s="822" t="s">
        <v>2382</v>
      </c>
      <c r="J209" s="822" t="s">
        <v>2383</v>
      </c>
      <c r="K209" s="822" t="s">
        <v>2384</v>
      </c>
      <c r="L209" s="825">
        <v>26.37</v>
      </c>
      <c r="M209" s="825">
        <v>26.37</v>
      </c>
      <c r="N209" s="822">
        <v>1</v>
      </c>
      <c r="O209" s="826">
        <v>1</v>
      </c>
      <c r="P209" s="825">
        <v>26.37</v>
      </c>
      <c r="Q209" s="827">
        <v>1</v>
      </c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5</v>
      </c>
      <c r="B210" s="822" t="s">
        <v>2025</v>
      </c>
      <c r="C210" s="822" t="s">
        <v>2032</v>
      </c>
      <c r="D210" s="823" t="s">
        <v>3454</v>
      </c>
      <c r="E210" s="824" t="s">
        <v>2057</v>
      </c>
      <c r="F210" s="822" t="s">
        <v>2026</v>
      </c>
      <c r="G210" s="822" t="s">
        <v>2108</v>
      </c>
      <c r="H210" s="822" t="s">
        <v>329</v>
      </c>
      <c r="I210" s="822" t="s">
        <v>2109</v>
      </c>
      <c r="J210" s="822" t="s">
        <v>2110</v>
      </c>
      <c r="K210" s="822" t="s">
        <v>2111</v>
      </c>
      <c r="L210" s="825">
        <v>88.07</v>
      </c>
      <c r="M210" s="825">
        <v>176.14</v>
      </c>
      <c r="N210" s="822">
        <v>2</v>
      </c>
      <c r="O210" s="826">
        <v>1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5</v>
      </c>
      <c r="B211" s="822" t="s">
        <v>2025</v>
      </c>
      <c r="C211" s="822" t="s">
        <v>2032</v>
      </c>
      <c r="D211" s="823" t="s">
        <v>3454</v>
      </c>
      <c r="E211" s="824" t="s">
        <v>2057</v>
      </c>
      <c r="F211" s="822" t="s">
        <v>2026</v>
      </c>
      <c r="G211" s="822" t="s">
        <v>2059</v>
      </c>
      <c r="H211" s="822" t="s">
        <v>329</v>
      </c>
      <c r="I211" s="822" t="s">
        <v>2408</v>
      </c>
      <c r="J211" s="822" t="s">
        <v>1032</v>
      </c>
      <c r="K211" s="822" t="s">
        <v>2409</v>
      </c>
      <c r="L211" s="825">
        <v>1578.41</v>
      </c>
      <c r="M211" s="825">
        <v>1578.41</v>
      </c>
      <c r="N211" s="822">
        <v>1</v>
      </c>
      <c r="O211" s="826">
        <v>1</v>
      </c>
      <c r="P211" s="825">
        <v>1578.41</v>
      </c>
      <c r="Q211" s="827">
        <v>1</v>
      </c>
      <c r="R211" s="822">
        <v>1</v>
      </c>
      <c r="S211" s="827">
        <v>1</v>
      </c>
      <c r="T211" s="826">
        <v>1</v>
      </c>
      <c r="U211" s="828">
        <v>1</v>
      </c>
    </row>
    <row r="212" spans="1:21" ht="14.45" customHeight="1" x14ac:dyDescent="0.2">
      <c r="A212" s="821">
        <v>5</v>
      </c>
      <c r="B212" s="822" t="s">
        <v>2025</v>
      </c>
      <c r="C212" s="822" t="s">
        <v>2032</v>
      </c>
      <c r="D212" s="823" t="s">
        <v>3454</v>
      </c>
      <c r="E212" s="824" t="s">
        <v>2057</v>
      </c>
      <c r="F212" s="822" t="s">
        <v>2026</v>
      </c>
      <c r="G212" s="822" t="s">
        <v>2059</v>
      </c>
      <c r="H212" s="822" t="s">
        <v>329</v>
      </c>
      <c r="I212" s="822" t="s">
        <v>2138</v>
      </c>
      <c r="J212" s="822" t="s">
        <v>1032</v>
      </c>
      <c r="K212" s="822" t="s">
        <v>2139</v>
      </c>
      <c r="L212" s="825">
        <v>789.2</v>
      </c>
      <c r="M212" s="825">
        <v>789.2</v>
      </c>
      <c r="N212" s="822">
        <v>1</v>
      </c>
      <c r="O212" s="826">
        <v>1</v>
      </c>
      <c r="P212" s="825">
        <v>789.2</v>
      </c>
      <c r="Q212" s="827">
        <v>1</v>
      </c>
      <c r="R212" s="822">
        <v>1</v>
      </c>
      <c r="S212" s="827">
        <v>1</v>
      </c>
      <c r="T212" s="826">
        <v>1</v>
      </c>
      <c r="U212" s="828">
        <v>1</v>
      </c>
    </row>
    <row r="213" spans="1:21" ht="14.45" customHeight="1" x14ac:dyDescent="0.2">
      <c r="A213" s="821">
        <v>5</v>
      </c>
      <c r="B213" s="822" t="s">
        <v>2025</v>
      </c>
      <c r="C213" s="822" t="s">
        <v>2032</v>
      </c>
      <c r="D213" s="823" t="s">
        <v>3454</v>
      </c>
      <c r="E213" s="824" t="s">
        <v>2057</v>
      </c>
      <c r="F213" s="822" t="s">
        <v>2026</v>
      </c>
      <c r="G213" s="822" t="s">
        <v>2059</v>
      </c>
      <c r="H213" s="822" t="s">
        <v>329</v>
      </c>
      <c r="I213" s="822" t="s">
        <v>2410</v>
      </c>
      <c r="J213" s="822" t="s">
        <v>1032</v>
      </c>
      <c r="K213" s="822" t="s">
        <v>2409</v>
      </c>
      <c r="L213" s="825">
        <v>1578.41</v>
      </c>
      <c r="M213" s="825">
        <v>3156.82</v>
      </c>
      <c r="N213" s="822">
        <v>2</v>
      </c>
      <c r="O213" s="826">
        <v>1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5</v>
      </c>
      <c r="B214" s="822" t="s">
        <v>2025</v>
      </c>
      <c r="C214" s="822" t="s">
        <v>2032</v>
      </c>
      <c r="D214" s="823" t="s">
        <v>3454</v>
      </c>
      <c r="E214" s="824" t="s">
        <v>2057</v>
      </c>
      <c r="F214" s="822" t="s">
        <v>2026</v>
      </c>
      <c r="G214" s="822" t="s">
        <v>2072</v>
      </c>
      <c r="H214" s="822" t="s">
        <v>611</v>
      </c>
      <c r="I214" s="822" t="s">
        <v>1731</v>
      </c>
      <c r="J214" s="822" t="s">
        <v>1732</v>
      </c>
      <c r="K214" s="822" t="s">
        <v>1733</v>
      </c>
      <c r="L214" s="825">
        <v>149.52000000000001</v>
      </c>
      <c r="M214" s="825">
        <v>149.52000000000001</v>
      </c>
      <c r="N214" s="822">
        <v>1</v>
      </c>
      <c r="O214" s="826">
        <v>1</v>
      </c>
      <c r="P214" s="825">
        <v>149.52000000000001</v>
      </c>
      <c r="Q214" s="827">
        <v>1</v>
      </c>
      <c r="R214" s="822">
        <v>1</v>
      </c>
      <c r="S214" s="827">
        <v>1</v>
      </c>
      <c r="T214" s="826">
        <v>1</v>
      </c>
      <c r="U214" s="828">
        <v>1</v>
      </c>
    </row>
    <row r="215" spans="1:21" ht="14.45" customHeight="1" x14ac:dyDescent="0.2">
      <c r="A215" s="821">
        <v>5</v>
      </c>
      <c r="B215" s="822" t="s">
        <v>2025</v>
      </c>
      <c r="C215" s="822" t="s">
        <v>2032</v>
      </c>
      <c r="D215" s="823" t="s">
        <v>3454</v>
      </c>
      <c r="E215" s="824" t="s">
        <v>2057</v>
      </c>
      <c r="F215" s="822" t="s">
        <v>2028</v>
      </c>
      <c r="G215" s="822" t="s">
        <v>2077</v>
      </c>
      <c r="H215" s="822" t="s">
        <v>329</v>
      </c>
      <c r="I215" s="822" t="s">
        <v>2411</v>
      </c>
      <c r="J215" s="822" t="s">
        <v>2412</v>
      </c>
      <c r="K215" s="822" t="s">
        <v>2413</v>
      </c>
      <c r="L215" s="825">
        <v>1048.6500000000001</v>
      </c>
      <c r="M215" s="825">
        <v>2097.3000000000002</v>
      </c>
      <c r="N215" s="822">
        <v>2</v>
      </c>
      <c r="O215" s="826">
        <v>1</v>
      </c>
      <c r="P215" s="825">
        <v>2097.3000000000002</v>
      </c>
      <c r="Q215" s="827">
        <v>1</v>
      </c>
      <c r="R215" s="822">
        <v>2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5</v>
      </c>
      <c r="B216" s="822" t="s">
        <v>2025</v>
      </c>
      <c r="C216" s="822" t="s">
        <v>2032</v>
      </c>
      <c r="D216" s="823" t="s">
        <v>3454</v>
      </c>
      <c r="E216" s="824" t="s">
        <v>2057</v>
      </c>
      <c r="F216" s="822" t="s">
        <v>2028</v>
      </c>
      <c r="G216" s="822" t="s">
        <v>2077</v>
      </c>
      <c r="H216" s="822" t="s">
        <v>329</v>
      </c>
      <c r="I216" s="822" t="s">
        <v>2078</v>
      </c>
      <c r="J216" s="822" t="s">
        <v>2079</v>
      </c>
      <c r="K216" s="822" t="s">
        <v>2080</v>
      </c>
      <c r="L216" s="825">
        <v>389.82</v>
      </c>
      <c r="M216" s="825">
        <v>389.82</v>
      </c>
      <c r="N216" s="822">
        <v>1</v>
      </c>
      <c r="O216" s="826">
        <v>1</v>
      </c>
      <c r="P216" s="825">
        <v>389.82</v>
      </c>
      <c r="Q216" s="827">
        <v>1</v>
      </c>
      <c r="R216" s="822">
        <v>1</v>
      </c>
      <c r="S216" s="827">
        <v>1</v>
      </c>
      <c r="T216" s="826">
        <v>1</v>
      </c>
      <c r="U216" s="828">
        <v>1</v>
      </c>
    </row>
    <row r="217" spans="1:21" ht="14.45" customHeight="1" x14ac:dyDescent="0.2">
      <c r="A217" s="821">
        <v>5</v>
      </c>
      <c r="B217" s="822" t="s">
        <v>2025</v>
      </c>
      <c r="C217" s="822" t="s">
        <v>2032</v>
      </c>
      <c r="D217" s="823" t="s">
        <v>3454</v>
      </c>
      <c r="E217" s="824" t="s">
        <v>2057</v>
      </c>
      <c r="F217" s="822" t="s">
        <v>2028</v>
      </c>
      <c r="G217" s="822" t="s">
        <v>2077</v>
      </c>
      <c r="H217" s="822" t="s">
        <v>329</v>
      </c>
      <c r="I217" s="822" t="s">
        <v>2084</v>
      </c>
      <c r="J217" s="822" t="s">
        <v>2085</v>
      </c>
      <c r="K217" s="822" t="s">
        <v>2086</v>
      </c>
      <c r="L217" s="825">
        <v>389.82</v>
      </c>
      <c r="M217" s="825">
        <v>389.82</v>
      </c>
      <c r="N217" s="822">
        <v>1</v>
      </c>
      <c r="O217" s="826">
        <v>1</v>
      </c>
      <c r="P217" s="825">
        <v>389.82</v>
      </c>
      <c r="Q217" s="827">
        <v>1</v>
      </c>
      <c r="R217" s="822">
        <v>1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5</v>
      </c>
      <c r="B218" s="822" t="s">
        <v>2025</v>
      </c>
      <c r="C218" s="822" t="s">
        <v>2032</v>
      </c>
      <c r="D218" s="823" t="s">
        <v>3454</v>
      </c>
      <c r="E218" s="824" t="s">
        <v>2057</v>
      </c>
      <c r="F218" s="822" t="s">
        <v>2028</v>
      </c>
      <c r="G218" s="822" t="s">
        <v>2077</v>
      </c>
      <c r="H218" s="822" t="s">
        <v>329</v>
      </c>
      <c r="I218" s="822" t="s">
        <v>2116</v>
      </c>
      <c r="J218" s="822" t="s">
        <v>2117</v>
      </c>
      <c r="K218" s="822" t="s">
        <v>2118</v>
      </c>
      <c r="L218" s="825">
        <v>199.81</v>
      </c>
      <c r="M218" s="825">
        <v>6194.11</v>
      </c>
      <c r="N218" s="822">
        <v>31</v>
      </c>
      <c r="O218" s="826">
        <v>19</v>
      </c>
      <c r="P218" s="825">
        <v>5794.49</v>
      </c>
      <c r="Q218" s="827">
        <v>0.93548387096774199</v>
      </c>
      <c r="R218" s="822">
        <v>29</v>
      </c>
      <c r="S218" s="827">
        <v>0.93548387096774188</v>
      </c>
      <c r="T218" s="826">
        <v>18</v>
      </c>
      <c r="U218" s="828">
        <v>0.94736842105263153</v>
      </c>
    </row>
    <row r="219" spans="1:21" ht="14.45" customHeight="1" x14ac:dyDescent="0.2">
      <c r="A219" s="821">
        <v>5</v>
      </c>
      <c r="B219" s="822" t="s">
        <v>2025</v>
      </c>
      <c r="C219" s="822" t="s">
        <v>2032</v>
      </c>
      <c r="D219" s="823" t="s">
        <v>3454</v>
      </c>
      <c r="E219" s="824" t="s">
        <v>2057</v>
      </c>
      <c r="F219" s="822" t="s">
        <v>2028</v>
      </c>
      <c r="G219" s="822" t="s">
        <v>2077</v>
      </c>
      <c r="H219" s="822" t="s">
        <v>329</v>
      </c>
      <c r="I219" s="822" t="s">
        <v>2119</v>
      </c>
      <c r="J219" s="822" t="s">
        <v>2120</v>
      </c>
      <c r="K219" s="822" t="s">
        <v>2121</v>
      </c>
      <c r="L219" s="825">
        <v>1000.5</v>
      </c>
      <c r="M219" s="825">
        <v>13006.5</v>
      </c>
      <c r="N219" s="822">
        <v>13</v>
      </c>
      <c r="O219" s="826">
        <v>13</v>
      </c>
      <c r="P219" s="825">
        <v>13006.5</v>
      </c>
      <c r="Q219" s="827">
        <v>1</v>
      </c>
      <c r="R219" s="822">
        <v>13</v>
      </c>
      <c r="S219" s="827">
        <v>1</v>
      </c>
      <c r="T219" s="826">
        <v>13</v>
      </c>
      <c r="U219" s="828">
        <v>1</v>
      </c>
    </row>
    <row r="220" spans="1:21" ht="14.45" customHeight="1" x14ac:dyDescent="0.2">
      <c r="A220" s="821">
        <v>5</v>
      </c>
      <c r="B220" s="822" t="s">
        <v>2025</v>
      </c>
      <c r="C220" s="822" t="s">
        <v>2032</v>
      </c>
      <c r="D220" s="823" t="s">
        <v>3454</v>
      </c>
      <c r="E220" s="824" t="s">
        <v>2057</v>
      </c>
      <c r="F220" s="822" t="s">
        <v>2028</v>
      </c>
      <c r="G220" s="822" t="s">
        <v>2077</v>
      </c>
      <c r="H220" s="822" t="s">
        <v>329</v>
      </c>
      <c r="I220" s="822" t="s">
        <v>2122</v>
      </c>
      <c r="J220" s="822" t="s">
        <v>2091</v>
      </c>
      <c r="K220" s="822" t="s">
        <v>2123</v>
      </c>
      <c r="L220" s="825">
        <v>600</v>
      </c>
      <c r="M220" s="825">
        <v>1200</v>
      </c>
      <c r="N220" s="822">
        <v>2</v>
      </c>
      <c r="O220" s="826">
        <v>2</v>
      </c>
      <c r="P220" s="825">
        <v>1200</v>
      </c>
      <c r="Q220" s="827">
        <v>1</v>
      </c>
      <c r="R220" s="822">
        <v>2</v>
      </c>
      <c r="S220" s="827">
        <v>1</v>
      </c>
      <c r="T220" s="826">
        <v>2</v>
      </c>
      <c r="U220" s="828">
        <v>1</v>
      </c>
    </row>
    <row r="221" spans="1:21" ht="14.45" customHeight="1" x14ac:dyDescent="0.2">
      <c r="A221" s="821">
        <v>5</v>
      </c>
      <c r="B221" s="822" t="s">
        <v>2025</v>
      </c>
      <c r="C221" s="822" t="s">
        <v>2032</v>
      </c>
      <c r="D221" s="823" t="s">
        <v>3454</v>
      </c>
      <c r="E221" s="824" t="s">
        <v>2057</v>
      </c>
      <c r="F221" s="822" t="s">
        <v>2028</v>
      </c>
      <c r="G221" s="822" t="s">
        <v>2077</v>
      </c>
      <c r="H221" s="822" t="s">
        <v>329</v>
      </c>
      <c r="I221" s="822" t="s">
        <v>2122</v>
      </c>
      <c r="J221" s="822" t="s">
        <v>2091</v>
      </c>
      <c r="K221" s="822" t="s">
        <v>2123</v>
      </c>
      <c r="L221" s="825">
        <v>600.29999999999995</v>
      </c>
      <c r="M221" s="825">
        <v>600.29999999999995</v>
      </c>
      <c r="N221" s="822">
        <v>1</v>
      </c>
      <c r="O221" s="826">
        <v>1</v>
      </c>
      <c r="P221" s="825">
        <v>600.29999999999995</v>
      </c>
      <c r="Q221" s="827">
        <v>1</v>
      </c>
      <c r="R221" s="822">
        <v>1</v>
      </c>
      <c r="S221" s="827">
        <v>1</v>
      </c>
      <c r="T221" s="826">
        <v>1</v>
      </c>
      <c r="U221" s="828">
        <v>1</v>
      </c>
    </row>
    <row r="222" spans="1:21" ht="14.45" customHeight="1" x14ac:dyDescent="0.2">
      <c r="A222" s="821">
        <v>5</v>
      </c>
      <c r="B222" s="822" t="s">
        <v>2025</v>
      </c>
      <c r="C222" s="822" t="s">
        <v>2032</v>
      </c>
      <c r="D222" s="823" t="s">
        <v>3454</v>
      </c>
      <c r="E222" s="824" t="s">
        <v>2057</v>
      </c>
      <c r="F222" s="822" t="s">
        <v>2028</v>
      </c>
      <c r="G222" s="822" t="s">
        <v>2077</v>
      </c>
      <c r="H222" s="822" t="s">
        <v>329</v>
      </c>
      <c r="I222" s="822" t="s">
        <v>2414</v>
      </c>
      <c r="J222" s="822" t="s">
        <v>2091</v>
      </c>
      <c r="K222" s="822" t="s">
        <v>2415</v>
      </c>
      <c r="L222" s="825">
        <v>600</v>
      </c>
      <c r="M222" s="825">
        <v>1200</v>
      </c>
      <c r="N222" s="822">
        <v>2</v>
      </c>
      <c r="O222" s="826">
        <v>2</v>
      </c>
      <c r="P222" s="825">
        <v>600</v>
      </c>
      <c r="Q222" s="827">
        <v>0.5</v>
      </c>
      <c r="R222" s="822">
        <v>1</v>
      </c>
      <c r="S222" s="827">
        <v>0.5</v>
      </c>
      <c r="T222" s="826">
        <v>1</v>
      </c>
      <c r="U222" s="828">
        <v>0.5</v>
      </c>
    </row>
    <row r="223" spans="1:21" ht="14.45" customHeight="1" x14ac:dyDescent="0.2">
      <c r="A223" s="821">
        <v>5</v>
      </c>
      <c r="B223" s="822" t="s">
        <v>2025</v>
      </c>
      <c r="C223" s="822" t="s">
        <v>2032</v>
      </c>
      <c r="D223" s="823" t="s">
        <v>3454</v>
      </c>
      <c r="E223" s="824" t="s">
        <v>2057</v>
      </c>
      <c r="F223" s="822" t="s">
        <v>2028</v>
      </c>
      <c r="G223" s="822" t="s">
        <v>2077</v>
      </c>
      <c r="H223" s="822" t="s">
        <v>329</v>
      </c>
      <c r="I223" s="822" t="s">
        <v>2090</v>
      </c>
      <c r="J223" s="822" t="s">
        <v>2091</v>
      </c>
      <c r="K223" s="822" t="s">
        <v>2124</v>
      </c>
      <c r="L223" s="825">
        <v>600</v>
      </c>
      <c r="M223" s="825">
        <v>3600</v>
      </c>
      <c r="N223" s="822">
        <v>6</v>
      </c>
      <c r="O223" s="826">
        <v>6</v>
      </c>
      <c r="P223" s="825">
        <v>2400</v>
      </c>
      <c r="Q223" s="827">
        <v>0.66666666666666663</v>
      </c>
      <c r="R223" s="822">
        <v>4</v>
      </c>
      <c r="S223" s="827">
        <v>0.66666666666666663</v>
      </c>
      <c r="T223" s="826">
        <v>4</v>
      </c>
      <c r="U223" s="828">
        <v>0.66666666666666663</v>
      </c>
    </row>
    <row r="224" spans="1:21" ht="14.45" customHeight="1" x14ac:dyDescent="0.2">
      <c r="A224" s="821">
        <v>5</v>
      </c>
      <c r="B224" s="822" t="s">
        <v>2025</v>
      </c>
      <c r="C224" s="822" t="s">
        <v>2032</v>
      </c>
      <c r="D224" s="823" t="s">
        <v>3454</v>
      </c>
      <c r="E224" s="824" t="s">
        <v>2057</v>
      </c>
      <c r="F224" s="822" t="s">
        <v>2028</v>
      </c>
      <c r="G224" s="822" t="s">
        <v>2077</v>
      </c>
      <c r="H224" s="822" t="s">
        <v>329</v>
      </c>
      <c r="I224" s="822" t="s">
        <v>2090</v>
      </c>
      <c r="J224" s="822" t="s">
        <v>2091</v>
      </c>
      <c r="K224" s="822" t="s">
        <v>2124</v>
      </c>
      <c r="L224" s="825">
        <v>600.29999999999995</v>
      </c>
      <c r="M224" s="825">
        <v>600.29999999999995</v>
      </c>
      <c r="N224" s="822">
        <v>1</v>
      </c>
      <c r="O224" s="826">
        <v>1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5</v>
      </c>
      <c r="B225" s="822" t="s">
        <v>2025</v>
      </c>
      <c r="C225" s="822" t="s">
        <v>2032</v>
      </c>
      <c r="D225" s="823" t="s">
        <v>3454</v>
      </c>
      <c r="E225" s="824" t="s">
        <v>2057</v>
      </c>
      <c r="F225" s="822" t="s">
        <v>2028</v>
      </c>
      <c r="G225" s="822" t="s">
        <v>2077</v>
      </c>
      <c r="H225" s="822" t="s">
        <v>329</v>
      </c>
      <c r="I225" s="822" t="s">
        <v>2416</v>
      </c>
      <c r="J225" s="822" t="s">
        <v>2417</v>
      </c>
      <c r="K225" s="822" t="s">
        <v>2418</v>
      </c>
      <c r="L225" s="825">
        <v>260.42</v>
      </c>
      <c r="M225" s="825">
        <v>260.42</v>
      </c>
      <c r="N225" s="822">
        <v>1</v>
      </c>
      <c r="O225" s="826">
        <v>1</v>
      </c>
      <c r="P225" s="825">
        <v>260.42</v>
      </c>
      <c r="Q225" s="827">
        <v>1</v>
      </c>
      <c r="R225" s="822">
        <v>1</v>
      </c>
      <c r="S225" s="827">
        <v>1</v>
      </c>
      <c r="T225" s="826">
        <v>1</v>
      </c>
      <c r="U225" s="828">
        <v>1</v>
      </c>
    </row>
    <row r="226" spans="1:21" ht="14.45" customHeight="1" x14ac:dyDescent="0.2">
      <c r="A226" s="821">
        <v>5</v>
      </c>
      <c r="B226" s="822" t="s">
        <v>2025</v>
      </c>
      <c r="C226" s="822" t="s">
        <v>2032</v>
      </c>
      <c r="D226" s="823" t="s">
        <v>3454</v>
      </c>
      <c r="E226" s="824" t="s">
        <v>2057</v>
      </c>
      <c r="F226" s="822" t="s">
        <v>2028</v>
      </c>
      <c r="G226" s="822" t="s">
        <v>2077</v>
      </c>
      <c r="H226" s="822" t="s">
        <v>329</v>
      </c>
      <c r="I226" s="822" t="s">
        <v>2125</v>
      </c>
      <c r="J226" s="822" t="s">
        <v>2126</v>
      </c>
      <c r="K226" s="822" t="s">
        <v>2127</v>
      </c>
      <c r="L226" s="825">
        <v>180.39</v>
      </c>
      <c r="M226" s="825">
        <v>3247.0199999999991</v>
      </c>
      <c r="N226" s="822">
        <v>18</v>
      </c>
      <c r="O226" s="826">
        <v>15</v>
      </c>
      <c r="P226" s="825">
        <v>2525.4599999999991</v>
      </c>
      <c r="Q226" s="827">
        <v>0.77777777777777768</v>
      </c>
      <c r="R226" s="822">
        <v>14</v>
      </c>
      <c r="S226" s="827">
        <v>0.77777777777777779</v>
      </c>
      <c r="T226" s="826">
        <v>13</v>
      </c>
      <c r="U226" s="828">
        <v>0.8666666666666667</v>
      </c>
    </row>
    <row r="227" spans="1:21" ht="14.45" customHeight="1" x14ac:dyDescent="0.2">
      <c r="A227" s="821">
        <v>5</v>
      </c>
      <c r="B227" s="822" t="s">
        <v>2025</v>
      </c>
      <c r="C227" s="822" t="s">
        <v>2032</v>
      </c>
      <c r="D227" s="823" t="s">
        <v>3454</v>
      </c>
      <c r="E227" s="824" t="s">
        <v>2057</v>
      </c>
      <c r="F227" s="822" t="s">
        <v>2028</v>
      </c>
      <c r="G227" s="822" t="s">
        <v>2077</v>
      </c>
      <c r="H227" s="822" t="s">
        <v>329</v>
      </c>
      <c r="I227" s="822" t="s">
        <v>2419</v>
      </c>
      <c r="J227" s="822" t="s">
        <v>2420</v>
      </c>
      <c r="K227" s="822" t="s">
        <v>2421</v>
      </c>
      <c r="L227" s="825">
        <v>1795.8</v>
      </c>
      <c r="M227" s="825">
        <v>1795.8</v>
      </c>
      <c r="N227" s="822">
        <v>1</v>
      </c>
      <c r="O227" s="826">
        <v>1</v>
      </c>
      <c r="P227" s="825">
        <v>1795.8</v>
      </c>
      <c r="Q227" s="827">
        <v>1</v>
      </c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5</v>
      </c>
      <c r="B228" s="822" t="s">
        <v>2025</v>
      </c>
      <c r="C228" s="822" t="s">
        <v>2032</v>
      </c>
      <c r="D228" s="823" t="s">
        <v>3454</v>
      </c>
      <c r="E228" s="824" t="s">
        <v>2057</v>
      </c>
      <c r="F228" s="822" t="s">
        <v>2028</v>
      </c>
      <c r="G228" s="822" t="s">
        <v>2077</v>
      </c>
      <c r="H228" s="822" t="s">
        <v>329</v>
      </c>
      <c r="I228" s="822" t="s">
        <v>2422</v>
      </c>
      <c r="J228" s="822" t="s">
        <v>2423</v>
      </c>
      <c r="K228" s="822" t="s">
        <v>2424</v>
      </c>
      <c r="L228" s="825">
        <v>410</v>
      </c>
      <c r="M228" s="825">
        <v>410</v>
      </c>
      <c r="N228" s="822">
        <v>1</v>
      </c>
      <c r="O228" s="826">
        <v>1</v>
      </c>
      <c r="P228" s="825">
        <v>410</v>
      </c>
      <c r="Q228" s="827">
        <v>1</v>
      </c>
      <c r="R228" s="822">
        <v>1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5</v>
      </c>
      <c r="B229" s="822" t="s">
        <v>2025</v>
      </c>
      <c r="C229" s="822" t="s">
        <v>2032</v>
      </c>
      <c r="D229" s="823" t="s">
        <v>3454</v>
      </c>
      <c r="E229" s="824" t="s">
        <v>2057</v>
      </c>
      <c r="F229" s="822" t="s">
        <v>2028</v>
      </c>
      <c r="G229" s="822" t="s">
        <v>2077</v>
      </c>
      <c r="H229" s="822" t="s">
        <v>329</v>
      </c>
      <c r="I229" s="822" t="s">
        <v>2128</v>
      </c>
      <c r="J229" s="822" t="s">
        <v>2129</v>
      </c>
      <c r="K229" s="822" t="s">
        <v>2130</v>
      </c>
      <c r="L229" s="825">
        <v>49.02</v>
      </c>
      <c r="M229" s="825">
        <v>735.3</v>
      </c>
      <c r="N229" s="822">
        <v>15</v>
      </c>
      <c r="O229" s="826">
        <v>6</v>
      </c>
      <c r="P229" s="825">
        <v>735.3</v>
      </c>
      <c r="Q229" s="827">
        <v>1</v>
      </c>
      <c r="R229" s="822">
        <v>15</v>
      </c>
      <c r="S229" s="827">
        <v>1</v>
      </c>
      <c r="T229" s="826">
        <v>6</v>
      </c>
      <c r="U229" s="828">
        <v>1</v>
      </c>
    </row>
    <row r="230" spans="1:21" ht="14.45" customHeight="1" x14ac:dyDescent="0.2">
      <c r="A230" s="821">
        <v>5</v>
      </c>
      <c r="B230" s="822" t="s">
        <v>2025</v>
      </c>
      <c r="C230" s="822" t="s">
        <v>2032</v>
      </c>
      <c r="D230" s="823" t="s">
        <v>3454</v>
      </c>
      <c r="E230" s="824" t="s">
        <v>2057</v>
      </c>
      <c r="F230" s="822" t="s">
        <v>2028</v>
      </c>
      <c r="G230" s="822" t="s">
        <v>2077</v>
      </c>
      <c r="H230" s="822" t="s">
        <v>329</v>
      </c>
      <c r="I230" s="822" t="s">
        <v>2425</v>
      </c>
      <c r="J230" s="822" t="s">
        <v>2126</v>
      </c>
      <c r="K230" s="822" t="s">
        <v>2426</v>
      </c>
      <c r="L230" s="825">
        <v>202.08</v>
      </c>
      <c r="M230" s="825">
        <v>606.24</v>
      </c>
      <c r="N230" s="822">
        <v>3</v>
      </c>
      <c r="O230" s="826">
        <v>3</v>
      </c>
      <c r="P230" s="825">
        <v>606.24</v>
      </c>
      <c r="Q230" s="827">
        <v>1</v>
      </c>
      <c r="R230" s="822">
        <v>3</v>
      </c>
      <c r="S230" s="827">
        <v>1</v>
      </c>
      <c r="T230" s="826">
        <v>3</v>
      </c>
      <c r="U230" s="828">
        <v>1</v>
      </c>
    </row>
    <row r="231" spans="1:21" ht="14.45" customHeight="1" x14ac:dyDescent="0.2">
      <c r="A231" s="821">
        <v>5</v>
      </c>
      <c r="B231" s="822" t="s">
        <v>2025</v>
      </c>
      <c r="C231" s="822" t="s">
        <v>2032</v>
      </c>
      <c r="D231" s="823" t="s">
        <v>3454</v>
      </c>
      <c r="E231" s="824" t="s">
        <v>2057</v>
      </c>
      <c r="F231" s="822" t="s">
        <v>2028</v>
      </c>
      <c r="G231" s="822" t="s">
        <v>2077</v>
      </c>
      <c r="H231" s="822" t="s">
        <v>329</v>
      </c>
      <c r="I231" s="822" t="s">
        <v>2427</v>
      </c>
      <c r="J231" s="822" t="s">
        <v>2428</v>
      </c>
      <c r="K231" s="822" t="s">
        <v>2429</v>
      </c>
      <c r="L231" s="825">
        <v>389.82</v>
      </c>
      <c r="M231" s="825">
        <v>389.82</v>
      </c>
      <c r="N231" s="822">
        <v>1</v>
      </c>
      <c r="O231" s="826">
        <v>1</v>
      </c>
      <c r="P231" s="825">
        <v>389.82</v>
      </c>
      <c r="Q231" s="827">
        <v>1</v>
      </c>
      <c r="R231" s="822">
        <v>1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5</v>
      </c>
      <c r="B232" s="822" t="s">
        <v>2025</v>
      </c>
      <c r="C232" s="822" t="s">
        <v>2032</v>
      </c>
      <c r="D232" s="823" t="s">
        <v>3454</v>
      </c>
      <c r="E232" s="824" t="s">
        <v>2057</v>
      </c>
      <c r="F232" s="822" t="s">
        <v>2028</v>
      </c>
      <c r="G232" s="822" t="s">
        <v>2077</v>
      </c>
      <c r="H232" s="822" t="s">
        <v>329</v>
      </c>
      <c r="I232" s="822" t="s">
        <v>2430</v>
      </c>
      <c r="J232" s="822" t="s">
        <v>2431</v>
      </c>
      <c r="K232" s="822" t="s">
        <v>2432</v>
      </c>
      <c r="L232" s="825">
        <v>389.82</v>
      </c>
      <c r="M232" s="825">
        <v>389.82</v>
      </c>
      <c r="N232" s="822">
        <v>1</v>
      </c>
      <c r="O232" s="826">
        <v>1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5</v>
      </c>
      <c r="B233" s="822" t="s">
        <v>2025</v>
      </c>
      <c r="C233" s="822" t="s">
        <v>2032</v>
      </c>
      <c r="D233" s="823" t="s">
        <v>3454</v>
      </c>
      <c r="E233" s="824" t="s">
        <v>2058</v>
      </c>
      <c r="F233" s="822" t="s">
        <v>2026</v>
      </c>
      <c r="G233" s="822" t="s">
        <v>2433</v>
      </c>
      <c r="H233" s="822" t="s">
        <v>329</v>
      </c>
      <c r="I233" s="822" t="s">
        <v>2434</v>
      </c>
      <c r="J233" s="822" t="s">
        <v>2435</v>
      </c>
      <c r="K233" s="822" t="s">
        <v>2436</v>
      </c>
      <c r="L233" s="825">
        <v>0</v>
      </c>
      <c r="M233" s="825">
        <v>0</v>
      </c>
      <c r="N233" s="822">
        <v>1</v>
      </c>
      <c r="O233" s="826">
        <v>1</v>
      </c>
      <c r="P233" s="825"/>
      <c r="Q233" s="827"/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5</v>
      </c>
      <c r="B234" s="822" t="s">
        <v>2025</v>
      </c>
      <c r="C234" s="822" t="s">
        <v>2032</v>
      </c>
      <c r="D234" s="823" t="s">
        <v>3454</v>
      </c>
      <c r="E234" s="824" t="s">
        <v>2058</v>
      </c>
      <c r="F234" s="822" t="s">
        <v>2026</v>
      </c>
      <c r="G234" s="822" t="s">
        <v>2437</v>
      </c>
      <c r="H234" s="822" t="s">
        <v>329</v>
      </c>
      <c r="I234" s="822" t="s">
        <v>2438</v>
      </c>
      <c r="J234" s="822" t="s">
        <v>2439</v>
      </c>
      <c r="K234" s="822" t="s">
        <v>2440</v>
      </c>
      <c r="L234" s="825">
        <v>922.76</v>
      </c>
      <c r="M234" s="825">
        <v>922.76</v>
      </c>
      <c r="N234" s="822">
        <v>1</v>
      </c>
      <c r="O234" s="826">
        <v>1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5</v>
      </c>
      <c r="B235" s="822" t="s">
        <v>2025</v>
      </c>
      <c r="C235" s="822" t="s">
        <v>2032</v>
      </c>
      <c r="D235" s="823" t="s">
        <v>3454</v>
      </c>
      <c r="E235" s="824" t="s">
        <v>2058</v>
      </c>
      <c r="F235" s="822" t="s">
        <v>2026</v>
      </c>
      <c r="G235" s="822" t="s">
        <v>2441</v>
      </c>
      <c r="H235" s="822" t="s">
        <v>329</v>
      </c>
      <c r="I235" s="822" t="s">
        <v>2442</v>
      </c>
      <c r="J235" s="822" t="s">
        <v>2443</v>
      </c>
      <c r="K235" s="822" t="s">
        <v>2444</v>
      </c>
      <c r="L235" s="825">
        <v>82.72</v>
      </c>
      <c r="M235" s="825">
        <v>165.44</v>
      </c>
      <c r="N235" s="822">
        <v>2</v>
      </c>
      <c r="O235" s="826">
        <v>1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5</v>
      </c>
      <c r="B236" s="822" t="s">
        <v>2025</v>
      </c>
      <c r="C236" s="822" t="s">
        <v>2032</v>
      </c>
      <c r="D236" s="823" t="s">
        <v>3454</v>
      </c>
      <c r="E236" s="824" t="s">
        <v>2058</v>
      </c>
      <c r="F236" s="822" t="s">
        <v>2026</v>
      </c>
      <c r="G236" s="822" t="s">
        <v>2441</v>
      </c>
      <c r="H236" s="822" t="s">
        <v>329</v>
      </c>
      <c r="I236" s="822" t="s">
        <v>2445</v>
      </c>
      <c r="J236" s="822" t="s">
        <v>2446</v>
      </c>
      <c r="K236" s="822" t="s">
        <v>2447</v>
      </c>
      <c r="L236" s="825">
        <v>0</v>
      </c>
      <c r="M236" s="825">
        <v>0</v>
      </c>
      <c r="N236" s="822">
        <v>1</v>
      </c>
      <c r="O236" s="826">
        <v>1</v>
      </c>
      <c r="P236" s="825"/>
      <c r="Q236" s="827"/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5</v>
      </c>
      <c r="B237" s="822" t="s">
        <v>2025</v>
      </c>
      <c r="C237" s="822" t="s">
        <v>2032</v>
      </c>
      <c r="D237" s="823" t="s">
        <v>3454</v>
      </c>
      <c r="E237" s="824" t="s">
        <v>2058</v>
      </c>
      <c r="F237" s="822" t="s">
        <v>2026</v>
      </c>
      <c r="G237" s="822" t="s">
        <v>2144</v>
      </c>
      <c r="H237" s="822" t="s">
        <v>611</v>
      </c>
      <c r="I237" s="822" t="s">
        <v>1756</v>
      </c>
      <c r="J237" s="822" t="s">
        <v>1757</v>
      </c>
      <c r="K237" s="822" t="s">
        <v>1758</v>
      </c>
      <c r="L237" s="825">
        <v>119.7</v>
      </c>
      <c r="M237" s="825">
        <v>359.1</v>
      </c>
      <c r="N237" s="822">
        <v>3</v>
      </c>
      <c r="O237" s="826">
        <v>2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5</v>
      </c>
      <c r="B238" s="822" t="s">
        <v>2025</v>
      </c>
      <c r="C238" s="822" t="s">
        <v>2032</v>
      </c>
      <c r="D238" s="823" t="s">
        <v>3454</v>
      </c>
      <c r="E238" s="824" t="s">
        <v>2058</v>
      </c>
      <c r="F238" s="822" t="s">
        <v>2026</v>
      </c>
      <c r="G238" s="822" t="s">
        <v>2144</v>
      </c>
      <c r="H238" s="822" t="s">
        <v>611</v>
      </c>
      <c r="I238" s="822" t="s">
        <v>1756</v>
      </c>
      <c r="J238" s="822" t="s">
        <v>1757</v>
      </c>
      <c r="K238" s="822" t="s">
        <v>1758</v>
      </c>
      <c r="L238" s="825">
        <v>56.06</v>
      </c>
      <c r="M238" s="825">
        <v>336.36</v>
      </c>
      <c r="N238" s="822">
        <v>6</v>
      </c>
      <c r="O238" s="826">
        <v>3</v>
      </c>
      <c r="P238" s="825">
        <v>112.12</v>
      </c>
      <c r="Q238" s="827">
        <v>0.33333333333333331</v>
      </c>
      <c r="R238" s="822">
        <v>2</v>
      </c>
      <c r="S238" s="827">
        <v>0.33333333333333331</v>
      </c>
      <c r="T238" s="826">
        <v>1</v>
      </c>
      <c r="U238" s="828">
        <v>0.33333333333333331</v>
      </c>
    </row>
    <row r="239" spans="1:21" ht="14.45" customHeight="1" x14ac:dyDescent="0.2">
      <c r="A239" s="821">
        <v>5</v>
      </c>
      <c r="B239" s="822" t="s">
        <v>2025</v>
      </c>
      <c r="C239" s="822" t="s">
        <v>2032</v>
      </c>
      <c r="D239" s="823" t="s">
        <v>3454</v>
      </c>
      <c r="E239" s="824" t="s">
        <v>2058</v>
      </c>
      <c r="F239" s="822" t="s">
        <v>2026</v>
      </c>
      <c r="G239" s="822" t="s">
        <v>2448</v>
      </c>
      <c r="H239" s="822" t="s">
        <v>329</v>
      </c>
      <c r="I239" s="822" t="s">
        <v>2449</v>
      </c>
      <c r="J239" s="822" t="s">
        <v>2450</v>
      </c>
      <c r="K239" s="822" t="s">
        <v>2451</v>
      </c>
      <c r="L239" s="825">
        <v>0</v>
      </c>
      <c r="M239" s="825">
        <v>0</v>
      </c>
      <c r="N239" s="822">
        <v>2</v>
      </c>
      <c r="O239" s="826">
        <v>1</v>
      </c>
      <c r="P239" s="825"/>
      <c r="Q239" s="827"/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5</v>
      </c>
      <c r="B240" s="822" t="s">
        <v>2025</v>
      </c>
      <c r="C240" s="822" t="s">
        <v>2032</v>
      </c>
      <c r="D240" s="823" t="s">
        <v>3454</v>
      </c>
      <c r="E240" s="824" t="s">
        <v>2058</v>
      </c>
      <c r="F240" s="822" t="s">
        <v>2026</v>
      </c>
      <c r="G240" s="822" t="s">
        <v>2093</v>
      </c>
      <c r="H240" s="822" t="s">
        <v>329</v>
      </c>
      <c r="I240" s="822" t="s">
        <v>2094</v>
      </c>
      <c r="J240" s="822" t="s">
        <v>2095</v>
      </c>
      <c r="K240" s="822" t="s">
        <v>677</v>
      </c>
      <c r="L240" s="825">
        <v>78.33</v>
      </c>
      <c r="M240" s="825">
        <v>78.33</v>
      </c>
      <c r="N240" s="822">
        <v>1</v>
      </c>
      <c r="O240" s="826">
        <v>1</v>
      </c>
      <c r="P240" s="825">
        <v>78.33</v>
      </c>
      <c r="Q240" s="827">
        <v>1</v>
      </c>
      <c r="R240" s="822">
        <v>1</v>
      </c>
      <c r="S240" s="827">
        <v>1</v>
      </c>
      <c r="T240" s="826">
        <v>1</v>
      </c>
      <c r="U240" s="828">
        <v>1</v>
      </c>
    </row>
    <row r="241" spans="1:21" ht="14.45" customHeight="1" x14ac:dyDescent="0.2">
      <c r="A241" s="821">
        <v>5</v>
      </c>
      <c r="B241" s="822" t="s">
        <v>2025</v>
      </c>
      <c r="C241" s="822" t="s">
        <v>2032</v>
      </c>
      <c r="D241" s="823" t="s">
        <v>3454</v>
      </c>
      <c r="E241" s="824" t="s">
        <v>2058</v>
      </c>
      <c r="F241" s="822" t="s">
        <v>2026</v>
      </c>
      <c r="G241" s="822" t="s">
        <v>2093</v>
      </c>
      <c r="H241" s="822" t="s">
        <v>329</v>
      </c>
      <c r="I241" s="822" t="s">
        <v>2452</v>
      </c>
      <c r="J241" s="822" t="s">
        <v>2095</v>
      </c>
      <c r="K241" s="822" t="s">
        <v>677</v>
      </c>
      <c r="L241" s="825">
        <v>78.33</v>
      </c>
      <c r="M241" s="825">
        <v>156.66</v>
      </c>
      <c r="N241" s="822">
        <v>2</v>
      </c>
      <c r="O241" s="826">
        <v>1</v>
      </c>
      <c r="P241" s="825">
        <v>156.66</v>
      </c>
      <c r="Q241" s="827">
        <v>1</v>
      </c>
      <c r="R241" s="822">
        <v>2</v>
      </c>
      <c r="S241" s="827">
        <v>1</v>
      </c>
      <c r="T241" s="826">
        <v>1</v>
      </c>
      <c r="U241" s="828">
        <v>1</v>
      </c>
    </row>
    <row r="242" spans="1:21" ht="14.45" customHeight="1" x14ac:dyDescent="0.2">
      <c r="A242" s="821">
        <v>5</v>
      </c>
      <c r="B242" s="822" t="s">
        <v>2025</v>
      </c>
      <c r="C242" s="822" t="s">
        <v>2032</v>
      </c>
      <c r="D242" s="823" t="s">
        <v>3454</v>
      </c>
      <c r="E242" s="824" t="s">
        <v>2058</v>
      </c>
      <c r="F242" s="822" t="s">
        <v>2026</v>
      </c>
      <c r="G242" s="822" t="s">
        <v>2453</v>
      </c>
      <c r="H242" s="822" t="s">
        <v>611</v>
      </c>
      <c r="I242" s="822" t="s">
        <v>2454</v>
      </c>
      <c r="J242" s="822" t="s">
        <v>678</v>
      </c>
      <c r="K242" s="822" t="s">
        <v>679</v>
      </c>
      <c r="L242" s="825">
        <v>264</v>
      </c>
      <c r="M242" s="825">
        <v>528</v>
      </c>
      <c r="N242" s="822">
        <v>2</v>
      </c>
      <c r="O242" s="826">
        <v>1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5</v>
      </c>
      <c r="B243" s="822" t="s">
        <v>2025</v>
      </c>
      <c r="C243" s="822" t="s">
        <v>2032</v>
      </c>
      <c r="D243" s="823" t="s">
        <v>3454</v>
      </c>
      <c r="E243" s="824" t="s">
        <v>2058</v>
      </c>
      <c r="F243" s="822" t="s">
        <v>2026</v>
      </c>
      <c r="G243" s="822" t="s">
        <v>2455</v>
      </c>
      <c r="H243" s="822" t="s">
        <v>329</v>
      </c>
      <c r="I243" s="822" t="s">
        <v>2456</v>
      </c>
      <c r="J243" s="822" t="s">
        <v>2457</v>
      </c>
      <c r="K243" s="822" t="s">
        <v>2458</v>
      </c>
      <c r="L243" s="825">
        <v>97.96</v>
      </c>
      <c r="M243" s="825">
        <v>97.96</v>
      </c>
      <c r="N243" s="822">
        <v>1</v>
      </c>
      <c r="O243" s="826">
        <v>1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5</v>
      </c>
      <c r="B244" s="822" t="s">
        <v>2025</v>
      </c>
      <c r="C244" s="822" t="s">
        <v>2032</v>
      </c>
      <c r="D244" s="823" t="s">
        <v>3454</v>
      </c>
      <c r="E244" s="824" t="s">
        <v>2058</v>
      </c>
      <c r="F244" s="822" t="s">
        <v>2026</v>
      </c>
      <c r="G244" s="822" t="s">
        <v>2455</v>
      </c>
      <c r="H244" s="822" t="s">
        <v>329</v>
      </c>
      <c r="I244" s="822" t="s">
        <v>2459</v>
      </c>
      <c r="J244" s="822" t="s">
        <v>2460</v>
      </c>
      <c r="K244" s="822" t="s">
        <v>2461</v>
      </c>
      <c r="L244" s="825">
        <v>29.39</v>
      </c>
      <c r="M244" s="825">
        <v>29.39</v>
      </c>
      <c r="N244" s="822">
        <v>1</v>
      </c>
      <c r="O244" s="826">
        <v>1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5</v>
      </c>
      <c r="B245" s="822" t="s">
        <v>2025</v>
      </c>
      <c r="C245" s="822" t="s">
        <v>2032</v>
      </c>
      <c r="D245" s="823" t="s">
        <v>3454</v>
      </c>
      <c r="E245" s="824" t="s">
        <v>2058</v>
      </c>
      <c r="F245" s="822" t="s">
        <v>2026</v>
      </c>
      <c r="G245" s="822" t="s">
        <v>2145</v>
      </c>
      <c r="H245" s="822" t="s">
        <v>329</v>
      </c>
      <c r="I245" s="822" t="s">
        <v>2149</v>
      </c>
      <c r="J245" s="822" t="s">
        <v>902</v>
      </c>
      <c r="K245" s="822" t="s">
        <v>1295</v>
      </c>
      <c r="L245" s="825">
        <v>42.05</v>
      </c>
      <c r="M245" s="825">
        <v>42.05</v>
      </c>
      <c r="N245" s="822">
        <v>1</v>
      </c>
      <c r="O245" s="826">
        <v>1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5</v>
      </c>
      <c r="B246" s="822" t="s">
        <v>2025</v>
      </c>
      <c r="C246" s="822" t="s">
        <v>2032</v>
      </c>
      <c r="D246" s="823" t="s">
        <v>3454</v>
      </c>
      <c r="E246" s="824" t="s">
        <v>2058</v>
      </c>
      <c r="F246" s="822" t="s">
        <v>2026</v>
      </c>
      <c r="G246" s="822" t="s">
        <v>2145</v>
      </c>
      <c r="H246" s="822" t="s">
        <v>329</v>
      </c>
      <c r="I246" s="822" t="s">
        <v>2150</v>
      </c>
      <c r="J246" s="822" t="s">
        <v>902</v>
      </c>
      <c r="K246" s="822" t="s">
        <v>903</v>
      </c>
      <c r="L246" s="825">
        <v>42.05</v>
      </c>
      <c r="M246" s="825">
        <v>42.05</v>
      </c>
      <c r="N246" s="822">
        <v>1</v>
      </c>
      <c r="O246" s="826">
        <v>1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5</v>
      </c>
      <c r="B247" s="822" t="s">
        <v>2025</v>
      </c>
      <c r="C247" s="822" t="s">
        <v>2032</v>
      </c>
      <c r="D247" s="823" t="s">
        <v>3454</v>
      </c>
      <c r="E247" s="824" t="s">
        <v>2058</v>
      </c>
      <c r="F247" s="822" t="s">
        <v>2026</v>
      </c>
      <c r="G247" s="822" t="s">
        <v>2462</v>
      </c>
      <c r="H247" s="822" t="s">
        <v>329</v>
      </c>
      <c r="I247" s="822" t="s">
        <v>2463</v>
      </c>
      <c r="J247" s="822" t="s">
        <v>709</v>
      </c>
      <c r="K247" s="822" t="s">
        <v>2464</v>
      </c>
      <c r="L247" s="825">
        <v>93.61</v>
      </c>
      <c r="M247" s="825">
        <v>187.22</v>
      </c>
      <c r="N247" s="822">
        <v>2</v>
      </c>
      <c r="O247" s="826">
        <v>1</v>
      </c>
      <c r="P247" s="825">
        <v>187.22</v>
      </c>
      <c r="Q247" s="827">
        <v>1</v>
      </c>
      <c r="R247" s="822">
        <v>2</v>
      </c>
      <c r="S247" s="827">
        <v>1</v>
      </c>
      <c r="T247" s="826">
        <v>1</v>
      </c>
      <c r="U247" s="828">
        <v>1</v>
      </c>
    </row>
    <row r="248" spans="1:21" ht="14.45" customHeight="1" x14ac:dyDescent="0.2">
      <c r="A248" s="821">
        <v>5</v>
      </c>
      <c r="B248" s="822" t="s">
        <v>2025</v>
      </c>
      <c r="C248" s="822" t="s">
        <v>2032</v>
      </c>
      <c r="D248" s="823" t="s">
        <v>3454</v>
      </c>
      <c r="E248" s="824" t="s">
        <v>2058</v>
      </c>
      <c r="F248" s="822" t="s">
        <v>2026</v>
      </c>
      <c r="G248" s="822" t="s">
        <v>2465</v>
      </c>
      <c r="H248" s="822" t="s">
        <v>329</v>
      </c>
      <c r="I248" s="822" t="s">
        <v>2466</v>
      </c>
      <c r="J248" s="822" t="s">
        <v>2467</v>
      </c>
      <c r="K248" s="822" t="s">
        <v>2468</v>
      </c>
      <c r="L248" s="825">
        <v>70.48</v>
      </c>
      <c r="M248" s="825">
        <v>281.92</v>
      </c>
      <c r="N248" s="822">
        <v>4</v>
      </c>
      <c r="O248" s="826">
        <v>2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5</v>
      </c>
      <c r="B249" s="822" t="s">
        <v>2025</v>
      </c>
      <c r="C249" s="822" t="s">
        <v>2032</v>
      </c>
      <c r="D249" s="823" t="s">
        <v>3454</v>
      </c>
      <c r="E249" s="824" t="s">
        <v>2058</v>
      </c>
      <c r="F249" s="822" t="s">
        <v>2026</v>
      </c>
      <c r="G249" s="822" t="s">
        <v>2465</v>
      </c>
      <c r="H249" s="822" t="s">
        <v>329</v>
      </c>
      <c r="I249" s="822" t="s">
        <v>2469</v>
      </c>
      <c r="J249" s="822" t="s">
        <v>2467</v>
      </c>
      <c r="K249" s="822" t="s">
        <v>2470</v>
      </c>
      <c r="L249" s="825">
        <v>234.94</v>
      </c>
      <c r="M249" s="825">
        <v>704.81999999999994</v>
      </c>
      <c r="N249" s="822">
        <v>3</v>
      </c>
      <c r="O249" s="826">
        <v>2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5</v>
      </c>
      <c r="B250" s="822" t="s">
        <v>2025</v>
      </c>
      <c r="C250" s="822" t="s">
        <v>2032</v>
      </c>
      <c r="D250" s="823" t="s">
        <v>3454</v>
      </c>
      <c r="E250" s="824" t="s">
        <v>2058</v>
      </c>
      <c r="F250" s="822" t="s">
        <v>2026</v>
      </c>
      <c r="G250" s="822" t="s">
        <v>2465</v>
      </c>
      <c r="H250" s="822" t="s">
        <v>329</v>
      </c>
      <c r="I250" s="822" t="s">
        <v>2471</v>
      </c>
      <c r="J250" s="822" t="s">
        <v>2472</v>
      </c>
      <c r="K250" s="822" t="s">
        <v>2473</v>
      </c>
      <c r="L250" s="825">
        <v>117.47</v>
      </c>
      <c r="M250" s="825">
        <v>117.47</v>
      </c>
      <c r="N250" s="822">
        <v>1</v>
      </c>
      <c r="O250" s="826">
        <v>1</v>
      </c>
      <c r="P250" s="825">
        <v>117.47</v>
      </c>
      <c r="Q250" s="827">
        <v>1</v>
      </c>
      <c r="R250" s="822">
        <v>1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5</v>
      </c>
      <c r="B251" s="822" t="s">
        <v>2025</v>
      </c>
      <c r="C251" s="822" t="s">
        <v>2032</v>
      </c>
      <c r="D251" s="823" t="s">
        <v>3454</v>
      </c>
      <c r="E251" s="824" t="s">
        <v>2058</v>
      </c>
      <c r="F251" s="822" t="s">
        <v>2026</v>
      </c>
      <c r="G251" s="822" t="s">
        <v>2338</v>
      </c>
      <c r="H251" s="822" t="s">
        <v>329</v>
      </c>
      <c r="I251" s="822" t="s">
        <v>2474</v>
      </c>
      <c r="J251" s="822" t="s">
        <v>698</v>
      </c>
      <c r="K251" s="822" t="s">
        <v>2475</v>
      </c>
      <c r="L251" s="825">
        <v>91.11</v>
      </c>
      <c r="M251" s="825">
        <v>91.11</v>
      </c>
      <c r="N251" s="822">
        <v>1</v>
      </c>
      <c r="O251" s="826">
        <v>1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5</v>
      </c>
      <c r="B252" s="822" t="s">
        <v>2025</v>
      </c>
      <c r="C252" s="822" t="s">
        <v>2032</v>
      </c>
      <c r="D252" s="823" t="s">
        <v>3454</v>
      </c>
      <c r="E252" s="824" t="s">
        <v>2058</v>
      </c>
      <c r="F252" s="822" t="s">
        <v>2026</v>
      </c>
      <c r="G252" s="822" t="s">
        <v>2338</v>
      </c>
      <c r="H252" s="822" t="s">
        <v>329</v>
      </c>
      <c r="I252" s="822" t="s">
        <v>2476</v>
      </c>
      <c r="J252" s="822" t="s">
        <v>698</v>
      </c>
      <c r="K252" s="822" t="s">
        <v>2477</v>
      </c>
      <c r="L252" s="825">
        <v>273.33</v>
      </c>
      <c r="M252" s="825">
        <v>273.33</v>
      </c>
      <c r="N252" s="822">
        <v>1</v>
      </c>
      <c r="O252" s="826">
        <v>1</v>
      </c>
      <c r="P252" s="825">
        <v>273.33</v>
      </c>
      <c r="Q252" s="827">
        <v>1</v>
      </c>
      <c r="R252" s="822">
        <v>1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5</v>
      </c>
      <c r="B253" s="822" t="s">
        <v>2025</v>
      </c>
      <c r="C253" s="822" t="s">
        <v>2032</v>
      </c>
      <c r="D253" s="823" t="s">
        <v>3454</v>
      </c>
      <c r="E253" s="824" t="s">
        <v>2058</v>
      </c>
      <c r="F253" s="822" t="s">
        <v>2026</v>
      </c>
      <c r="G253" s="822" t="s">
        <v>2478</v>
      </c>
      <c r="H253" s="822" t="s">
        <v>329</v>
      </c>
      <c r="I253" s="822" t="s">
        <v>2479</v>
      </c>
      <c r="J253" s="822" t="s">
        <v>2480</v>
      </c>
      <c r="K253" s="822" t="s">
        <v>2481</v>
      </c>
      <c r="L253" s="825">
        <v>93.49</v>
      </c>
      <c r="M253" s="825">
        <v>280.46999999999997</v>
      </c>
      <c r="N253" s="822">
        <v>3</v>
      </c>
      <c r="O253" s="826">
        <v>1</v>
      </c>
      <c r="P253" s="825">
        <v>280.46999999999997</v>
      </c>
      <c r="Q253" s="827">
        <v>1</v>
      </c>
      <c r="R253" s="822">
        <v>3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5</v>
      </c>
      <c r="B254" s="822" t="s">
        <v>2025</v>
      </c>
      <c r="C254" s="822" t="s">
        <v>2032</v>
      </c>
      <c r="D254" s="823" t="s">
        <v>3454</v>
      </c>
      <c r="E254" s="824" t="s">
        <v>2058</v>
      </c>
      <c r="F254" s="822" t="s">
        <v>2026</v>
      </c>
      <c r="G254" s="822" t="s">
        <v>2478</v>
      </c>
      <c r="H254" s="822" t="s">
        <v>329</v>
      </c>
      <c r="I254" s="822" t="s">
        <v>2482</v>
      </c>
      <c r="J254" s="822" t="s">
        <v>2483</v>
      </c>
      <c r="K254" s="822" t="s">
        <v>2484</v>
      </c>
      <c r="L254" s="825">
        <v>186.99</v>
      </c>
      <c r="M254" s="825">
        <v>186.99</v>
      </c>
      <c r="N254" s="822">
        <v>1</v>
      </c>
      <c r="O254" s="826">
        <v>1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5</v>
      </c>
      <c r="B255" s="822" t="s">
        <v>2025</v>
      </c>
      <c r="C255" s="822" t="s">
        <v>2032</v>
      </c>
      <c r="D255" s="823" t="s">
        <v>3454</v>
      </c>
      <c r="E255" s="824" t="s">
        <v>2058</v>
      </c>
      <c r="F255" s="822" t="s">
        <v>2026</v>
      </c>
      <c r="G255" s="822" t="s">
        <v>2151</v>
      </c>
      <c r="H255" s="822" t="s">
        <v>329</v>
      </c>
      <c r="I255" s="822" t="s">
        <v>2152</v>
      </c>
      <c r="J255" s="822" t="s">
        <v>2153</v>
      </c>
      <c r="K255" s="822" t="s">
        <v>2154</v>
      </c>
      <c r="L255" s="825">
        <v>159.16999999999999</v>
      </c>
      <c r="M255" s="825">
        <v>1114.1899999999998</v>
      </c>
      <c r="N255" s="822">
        <v>7</v>
      </c>
      <c r="O255" s="826">
        <v>5</v>
      </c>
      <c r="P255" s="825">
        <v>318.33999999999997</v>
      </c>
      <c r="Q255" s="827">
        <v>0.28571428571428575</v>
      </c>
      <c r="R255" s="822">
        <v>2</v>
      </c>
      <c r="S255" s="827">
        <v>0.2857142857142857</v>
      </c>
      <c r="T255" s="826">
        <v>2</v>
      </c>
      <c r="U255" s="828">
        <v>0.4</v>
      </c>
    </row>
    <row r="256" spans="1:21" ht="14.45" customHeight="1" x14ac:dyDescent="0.2">
      <c r="A256" s="821">
        <v>5</v>
      </c>
      <c r="B256" s="822" t="s">
        <v>2025</v>
      </c>
      <c r="C256" s="822" t="s">
        <v>2032</v>
      </c>
      <c r="D256" s="823" t="s">
        <v>3454</v>
      </c>
      <c r="E256" s="824" t="s">
        <v>2058</v>
      </c>
      <c r="F256" s="822" t="s">
        <v>2026</v>
      </c>
      <c r="G256" s="822" t="s">
        <v>2485</v>
      </c>
      <c r="H256" s="822" t="s">
        <v>329</v>
      </c>
      <c r="I256" s="822" t="s">
        <v>2486</v>
      </c>
      <c r="J256" s="822" t="s">
        <v>2487</v>
      </c>
      <c r="K256" s="822" t="s">
        <v>2488</v>
      </c>
      <c r="L256" s="825">
        <v>439.98</v>
      </c>
      <c r="M256" s="825">
        <v>439.98</v>
      </c>
      <c r="N256" s="822">
        <v>1</v>
      </c>
      <c r="O256" s="826">
        <v>1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5</v>
      </c>
      <c r="B257" s="822" t="s">
        <v>2025</v>
      </c>
      <c r="C257" s="822" t="s">
        <v>2032</v>
      </c>
      <c r="D257" s="823" t="s">
        <v>3454</v>
      </c>
      <c r="E257" s="824" t="s">
        <v>2058</v>
      </c>
      <c r="F257" s="822" t="s">
        <v>2026</v>
      </c>
      <c r="G257" s="822" t="s">
        <v>2489</v>
      </c>
      <c r="H257" s="822" t="s">
        <v>329</v>
      </c>
      <c r="I257" s="822" t="s">
        <v>2490</v>
      </c>
      <c r="J257" s="822" t="s">
        <v>2491</v>
      </c>
      <c r="K257" s="822" t="s">
        <v>2492</v>
      </c>
      <c r="L257" s="825">
        <v>50.64</v>
      </c>
      <c r="M257" s="825">
        <v>101.28</v>
      </c>
      <c r="N257" s="822">
        <v>2</v>
      </c>
      <c r="O257" s="826">
        <v>1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5</v>
      </c>
      <c r="B258" s="822" t="s">
        <v>2025</v>
      </c>
      <c r="C258" s="822" t="s">
        <v>2032</v>
      </c>
      <c r="D258" s="823" t="s">
        <v>3454</v>
      </c>
      <c r="E258" s="824" t="s">
        <v>2058</v>
      </c>
      <c r="F258" s="822" t="s">
        <v>2026</v>
      </c>
      <c r="G258" s="822" t="s">
        <v>2493</v>
      </c>
      <c r="H258" s="822" t="s">
        <v>329</v>
      </c>
      <c r="I258" s="822" t="s">
        <v>2494</v>
      </c>
      <c r="J258" s="822" t="s">
        <v>2495</v>
      </c>
      <c r="K258" s="822" t="s">
        <v>664</v>
      </c>
      <c r="L258" s="825">
        <v>0</v>
      </c>
      <c r="M258" s="825">
        <v>0</v>
      </c>
      <c r="N258" s="822">
        <v>1</v>
      </c>
      <c r="O258" s="826">
        <v>1</v>
      </c>
      <c r="P258" s="825"/>
      <c r="Q258" s="827"/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5</v>
      </c>
      <c r="B259" s="822" t="s">
        <v>2025</v>
      </c>
      <c r="C259" s="822" t="s">
        <v>2032</v>
      </c>
      <c r="D259" s="823" t="s">
        <v>3454</v>
      </c>
      <c r="E259" s="824" t="s">
        <v>2058</v>
      </c>
      <c r="F259" s="822" t="s">
        <v>2026</v>
      </c>
      <c r="G259" s="822" t="s">
        <v>2496</v>
      </c>
      <c r="H259" s="822" t="s">
        <v>611</v>
      </c>
      <c r="I259" s="822" t="s">
        <v>2497</v>
      </c>
      <c r="J259" s="822" t="s">
        <v>1266</v>
      </c>
      <c r="K259" s="822" t="s">
        <v>2498</v>
      </c>
      <c r="L259" s="825">
        <v>773.45</v>
      </c>
      <c r="M259" s="825">
        <v>1546.9</v>
      </c>
      <c r="N259" s="822">
        <v>2</v>
      </c>
      <c r="O259" s="826">
        <v>1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5</v>
      </c>
      <c r="B260" s="822" t="s">
        <v>2025</v>
      </c>
      <c r="C260" s="822" t="s">
        <v>2032</v>
      </c>
      <c r="D260" s="823" t="s">
        <v>3454</v>
      </c>
      <c r="E260" s="824" t="s">
        <v>2058</v>
      </c>
      <c r="F260" s="822" t="s">
        <v>2026</v>
      </c>
      <c r="G260" s="822" t="s">
        <v>2405</v>
      </c>
      <c r="H260" s="822" t="s">
        <v>329</v>
      </c>
      <c r="I260" s="822" t="s">
        <v>2499</v>
      </c>
      <c r="J260" s="822" t="s">
        <v>2500</v>
      </c>
      <c r="K260" s="822" t="s">
        <v>2501</v>
      </c>
      <c r="L260" s="825">
        <v>89.91</v>
      </c>
      <c r="M260" s="825">
        <v>89.91</v>
      </c>
      <c r="N260" s="822">
        <v>1</v>
      </c>
      <c r="O260" s="826">
        <v>1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5</v>
      </c>
      <c r="B261" s="822" t="s">
        <v>2025</v>
      </c>
      <c r="C261" s="822" t="s">
        <v>2032</v>
      </c>
      <c r="D261" s="823" t="s">
        <v>3454</v>
      </c>
      <c r="E261" s="824" t="s">
        <v>2058</v>
      </c>
      <c r="F261" s="822" t="s">
        <v>2026</v>
      </c>
      <c r="G261" s="822" t="s">
        <v>2502</v>
      </c>
      <c r="H261" s="822" t="s">
        <v>329</v>
      </c>
      <c r="I261" s="822" t="s">
        <v>2503</v>
      </c>
      <c r="J261" s="822" t="s">
        <v>737</v>
      </c>
      <c r="K261" s="822" t="s">
        <v>738</v>
      </c>
      <c r="L261" s="825">
        <v>0</v>
      </c>
      <c r="M261" s="825">
        <v>0</v>
      </c>
      <c r="N261" s="822">
        <v>1</v>
      </c>
      <c r="O261" s="826">
        <v>1</v>
      </c>
      <c r="P261" s="825"/>
      <c r="Q261" s="827"/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5</v>
      </c>
      <c r="B262" s="822" t="s">
        <v>2025</v>
      </c>
      <c r="C262" s="822" t="s">
        <v>2032</v>
      </c>
      <c r="D262" s="823" t="s">
        <v>3454</v>
      </c>
      <c r="E262" s="824" t="s">
        <v>2058</v>
      </c>
      <c r="F262" s="822" t="s">
        <v>2026</v>
      </c>
      <c r="G262" s="822" t="s">
        <v>2163</v>
      </c>
      <c r="H262" s="822" t="s">
        <v>329</v>
      </c>
      <c r="I262" s="822" t="s">
        <v>2504</v>
      </c>
      <c r="J262" s="822" t="s">
        <v>1110</v>
      </c>
      <c r="K262" s="822" t="s">
        <v>1046</v>
      </c>
      <c r="L262" s="825">
        <v>111.72</v>
      </c>
      <c r="M262" s="825">
        <v>111.72</v>
      </c>
      <c r="N262" s="822">
        <v>1</v>
      </c>
      <c r="O262" s="826">
        <v>1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5</v>
      </c>
      <c r="B263" s="822" t="s">
        <v>2025</v>
      </c>
      <c r="C263" s="822" t="s">
        <v>2032</v>
      </c>
      <c r="D263" s="823" t="s">
        <v>3454</v>
      </c>
      <c r="E263" s="824" t="s">
        <v>2058</v>
      </c>
      <c r="F263" s="822" t="s">
        <v>2026</v>
      </c>
      <c r="G263" s="822" t="s">
        <v>2163</v>
      </c>
      <c r="H263" s="822" t="s">
        <v>329</v>
      </c>
      <c r="I263" s="822" t="s">
        <v>2504</v>
      </c>
      <c r="J263" s="822" t="s">
        <v>1110</v>
      </c>
      <c r="K263" s="822" t="s">
        <v>1046</v>
      </c>
      <c r="L263" s="825">
        <v>78.48</v>
      </c>
      <c r="M263" s="825">
        <v>78.48</v>
      </c>
      <c r="N263" s="822">
        <v>1</v>
      </c>
      <c r="O263" s="826">
        <v>1</v>
      </c>
      <c r="P263" s="825">
        <v>78.48</v>
      </c>
      <c r="Q263" s="827">
        <v>1</v>
      </c>
      <c r="R263" s="822">
        <v>1</v>
      </c>
      <c r="S263" s="827">
        <v>1</v>
      </c>
      <c r="T263" s="826">
        <v>1</v>
      </c>
      <c r="U263" s="828">
        <v>1</v>
      </c>
    </row>
    <row r="264" spans="1:21" ht="14.45" customHeight="1" x14ac:dyDescent="0.2">
      <c r="A264" s="821">
        <v>5</v>
      </c>
      <c r="B264" s="822" t="s">
        <v>2025</v>
      </c>
      <c r="C264" s="822" t="s">
        <v>2032</v>
      </c>
      <c r="D264" s="823" t="s">
        <v>3454</v>
      </c>
      <c r="E264" s="824" t="s">
        <v>2058</v>
      </c>
      <c r="F264" s="822" t="s">
        <v>2026</v>
      </c>
      <c r="G264" s="822" t="s">
        <v>2163</v>
      </c>
      <c r="H264" s="822" t="s">
        <v>329</v>
      </c>
      <c r="I264" s="822" t="s">
        <v>2505</v>
      </c>
      <c r="J264" s="822" t="s">
        <v>1110</v>
      </c>
      <c r="K264" s="822" t="s">
        <v>1046</v>
      </c>
      <c r="L264" s="825">
        <v>78.48</v>
      </c>
      <c r="M264" s="825">
        <v>156.96</v>
      </c>
      <c r="N264" s="822">
        <v>2</v>
      </c>
      <c r="O264" s="826">
        <v>1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5</v>
      </c>
      <c r="B265" s="822" t="s">
        <v>2025</v>
      </c>
      <c r="C265" s="822" t="s">
        <v>2032</v>
      </c>
      <c r="D265" s="823" t="s">
        <v>3454</v>
      </c>
      <c r="E265" s="824" t="s">
        <v>2058</v>
      </c>
      <c r="F265" s="822" t="s">
        <v>2026</v>
      </c>
      <c r="G265" s="822" t="s">
        <v>2506</v>
      </c>
      <c r="H265" s="822" t="s">
        <v>329</v>
      </c>
      <c r="I265" s="822" t="s">
        <v>2507</v>
      </c>
      <c r="J265" s="822" t="s">
        <v>1202</v>
      </c>
      <c r="K265" s="822" t="s">
        <v>2508</v>
      </c>
      <c r="L265" s="825">
        <v>73.989999999999995</v>
      </c>
      <c r="M265" s="825">
        <v>73.989999999999995</v>
      </c>
      <c r="N265" s="822">
        <v>1</v>
      </c>
      <c r="O265" s="826">
        <v>1</v>
      </c>
      <c r="P265" s="825">
        <v>73.989999999999995</v>
      </c>
      <c r="Q265" s="827">
        <v>1</v>
      </c>
      <c r="R265" s="822">
        <v>1</v>
      </c>
      <c r="S265" s="827">
        <v>1</v>
      </c>
      <c r="T265" s="826">
        <v>1</v>
      </c>
      <c r="U265" s="828">
        <v>1</v>
      </c>
    </row>
    <row r="266" spans="1:21" ht="14.45" customHeight="1" x14ac:dyDescent="0.2">
      <c r="A266" s="821">
        <v>5</v>
      </c>
      <c r="B266" s="822" t="s">
        <v>2025</v>
      </c>
      <c r="C266" s="822" t="s">
        <v>2032</v>
      </c>
      <c r="D266" s="823" t="s">
        <v>3454</v>
      </c>
      <c r="E266" s="824" t="s">
        <v>2058</v>
      </c>
      <c r="F266" s="822" t="s">
        <v>2026</v>
      </c>
      <c r="G266" s="822" t="s">
        <v>2506</v>
      </c>
      <c r="H266" s="822" t="s">
        <v>329</v>
      </c>
      <c r="I266" s="822" t="s">
        <v>2509</v>
      </c>
      <c r="J266" s="822" t="s">
        <v>1202</v>
      </c>
      <c r="K266" s="822" t="s">
        <v>2508</v>
      </c>
      <c r="L266" s="825">
        <v>73.989999999999995</v>
      </c>
      <c r="M266" s="825">
        <v>73.989999999999995</v>
      </c>
      <c r="N266" s="822">
        <v>1</v>
      </c>
      <c r="O266" s="826">
        <v>1</v>
      </c>
      <c r="P266" s="825">
        <v>73.989999999999995</v>
      </c>
      <c r="Q266" s="827">
        <v>1</v>
      </c>
      <c r="R266" s="822">
        <v>1</v>
      </c>
      <c r="S266" s="827">
        <v>1</v>
      </c>
      <c r="T266" s="826">
        <v>1</v>
      </c>
      <c r="U266" s="828">
        <v>1</v>
      </c>
    </row>
    <row r="267" spans="1:21" ht="14.45" customHeight="1" x14ac:dyDescent="0.2">
      <c r="A267" s="821">
        <v>5</v>
      </c>
      <c r="B267" s="822" t="s">
        <v>2025</v>
      </c>
      <c r="C267" s="822" t="s">
        <v>2032</v>
      </c>
      <c r="D267" s="823" t="s">
        <v>3454</v>
      </c>
      <c r="E267" s="824" t="s">
        <v>2058</v>
      </c>
      <c r="F267" s="822" t="s">
        <v>2026</v>
      </c>
      <c r="G267" s="822" t="s">
        <v>2510</v>
      </c>
      <c r="H267" s="822" t="s">
        <v>329</v>
      </c>
      <c r="I267" s="822" t="s">
        <v>2511</v>
      </c>
      <c r="J267" s="822" t="s">
        <v>2512</v>
      </c>
      <c r="K267" s="822" t="s">
        <v>2513</v>
      </c>
      <c r="L267" s="825">
        <v>231.16</v>
      </c>
      <c r="M267" s="825">
        <v>231.16</v>
      </c>
      <c r="N267" s="822">
        <v>1</v>
      </c>
      <c r="O267" s="826">
        <v>1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5</v>
      </c>
      <c r="B268" s="822" t="s">
        <v>2025</v>
      </c>
      <c r="C268" s="822" t="s">
        <v>2032</v>
      </c>
      <c r="D268" s="823" t="s">
        <v>3454</v>
      </c>
      <c r="E268" s="824" t="s">
        <v>2058</v>
      </c>
      <c r="F268" s="822" t="s">
        <v>2026</v>
      </c>
      <c r="G268" s="822" t="s">
        <v>2514</v>
      </c>
      <c r="H268" s="822" t="s">
        <v>329</v>
      </c>
      <c r="I268" s="822" t="s">
        <v>2515</v>
      </c>
      <c r="J268" s="822" t="s">
        <v>2516</v>
      </c>
      <c r="K268" s="822" t="s">
        <v>2517</v>
      </c>
      <c r="L268" s="825">
        <v>0</v>
      </c>
      <c r="M268" s="825">
        <v>0</v>
      </c>
      <c r="N268" s="822">
        <v>5</v>
      </c>
      <c r="O268" s="826">
        <v>2</v>
      </c>
      <c r="P268" s="825"/>
      <c r="Q268" s="827"/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5</v>
      </c>
      <c r="B269" s="822" t="s">
        <v>2025</v>
      </c>
      <c r="C269" s="822" t="s">
        <v>2032</v>
      </c>
      <c r="D269" s="823" t="s">
        <v>3454</v>
      </c>
      <c r="E269" s="824" t="s">
        <v>2058</v>
      </c>
      <c r="F269" s="822" t="s">
        <v>2026</v>
      </c>
      <c r="G269" s="822" t="s">
        <v>2064</v>
      </c>
      <c r="H269" s="822" t="s">
        <v>329</v>
      </c>
      <c r="I269" s="822" t="s">
        <v>2065</v>
      </c>
      <c r="J269" s="822" t="s">
        <v>630</v>
      </c>
      <c r="K269" s="822" t="s">
        <v>2066</v>
      </c>
      <c r="L269" s="825">
        <v>10.55</v>
      </c>
      <c r="M269" s="825">
        <v>21.1</v>
      </c>
      <c r="N269" s="822">
        <v>2</v>
      </c>
      <c r="O269" s="826">
        <v>1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5</v>
      </c>
      <c r="B270" s="822" t="s">
        <v>2025</v>
      </c>
      <c r="C270" s="822" t="s">
        <v>2032</v>
      </c>
      <c r="D270" s="823" t="s">
        <v>3454</v>
      </c>
      <c r="E270" s="824" t="s">
        <v>2058</v>
      </c>
      <c r="F270" s="822" t="s">
        <v>2026</v>
      </c>
      <c r="G270" s="822" t="s">
        <v>2518</v>
      </c>
      <c r="H270" s="822" t="s">
        <v>329</v>
      </c>
      <c r="I270" s="822" t="s">
        <v>2519</v>
      </c>
      <c r="J270" s="822" t="s">
        <v>2520</v>
      </c>
      <c r="K270" s="822" t="s">
        <v>2521</v>
      </c>
      <c r="L270" s="825">
        <v>73.150000000000006</v>
      </c>
      <c r="M270" s="825">
        <v>146.30000000000001</v>
      </c>
      <c r="N270" s="822">
        <v>2</v>
      </c>
      <c r="O270" s="826">
        <v>1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5</v>
      </c>
      <c r="B271" s="822" t="s">
        <v>2025</v>
      </c>
      <c r="C271" s="822" t="s">
        <v>2032</v>
      </c>
      <c r="D271" s="823" t="s">
        <v>3454</v>
      </c>
      <c r="E271" s="824" t="s">
        <v>2058</v>
      </c>
      <c r="F271" s="822" t="s">
        <v>2026</v>
      </c>
      <c r="G271" s="822" t="s">
        <v>2522</v>
      </c>
      <c r="H271" s="822" t="s">
        <v>329</v>
      </c>
      <c r="I271" s="822" t="s">
        <v>2523</v>
      </c>
      <c r="J271" s="822" t="s">
        <v>2524</v>
      </c>
      <c r="K271" s="822" t="s">
        <v>2525</v>
      </c>
      <c r="L271" s="825">
        <v>58.77</v>
      </c>
      <c r="M271" s="825">
        <v>58.77</v>
      </c>
      <c r="N271" s="822">
        <v>1</v>
      </c>
      <c r="O271" s="826">
        <v>1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5</v>
      </c>
      <c r="B272" s="822" t="s">
        <v>2025</v>
      </c>
      <c r="C272" s="822" t="s">
        <v>2032</v>
      </c>
      <c r="D272" s="823" t="s">
        <v>3454</v>
      </c>
      <c r="E272" s="824" t="s">
        <v>2058</v>
      </c>
      <c r="F272" s="822" t="s">
        <v>2026</v>
      </c>
      <c r="G272" s="822" t="s">
        <v>2522</v>
      </c>
      <c r="H272" s="822" t="s">
        <v>329</v>
      </c>
      <c r="I272" s="822" t="s">
        <v>2526</v>
      </c>
      <c r="J272" s="822" t="s">
        <v>2527</v>
      </c>
      <c r="K272" s="822" t="s">
        <v>2528</v>
      </c>
      <c r="L272" s="825">
        <v>54.85</v>
      </c>
      <c r="M272" s="825">
        <v>54.85</v>
      </c>
      <c r="N272" s="822">
        <v>1</v>
      </c>
      <c r="O272" s="826">
        <v>1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5</v>
      </c>
      <c r="B273" s="822" t="s">
        <v>2025</v>
      </c>
      <c r="C273" s="822" t="s">
        <v>2032</v>
      </c>
      <c r="D273" s="823" t="s">
        <v>3454</v>
      </c>
      <c r="E273" s="824" t="s">
        <v>2058</v>
      </c>
      <c r="F273" s="822" t="s">
        <v>2026</v>
      </c>
      <c r="G273" s="822" t="s">
        <v>2529</v>
      </c>
      <c r="H273" s="822" t="s">
        <v>329</v>
      </c>
      <c r="I273" s="822" t="s">
        <v>2530</v>
      </c>
      <c r="J273" s="822" t="s">
        <v>2531</v>
      </c>
      <c r="K273" s="822" t="s">
        <v>2532</v>
      </c>
      <c r="L273" s="825">
        <v>248.55</v>
      </c>
      <c r="M273" s="825">
        <v>248.55</v>
      </c>
      <c r="N273" s="822">
        <v>1</v>
      </c>
      <c r="O273" s="826">
        <v>1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5</v>
      </c>
      <c r="B274" s="822" t="s">
        <v>2025</v>
      </c>
      <c r="C274" s="822" t="s">
        <v>2032</v>
      </c>
      <c r="D274" s="823" t="s">
        <v>3454</v>
      </c>
      <c r="E274" s="824" t="s">
        <v>2058</v>
      </c>
      <c r="F274" s="822" t="s">
        <v>2026</v>
      </c>
      <c r="G274" s="822" t="s">
        <v>2533</v>
      </c>
      <c r="H274" s="822" t="s">
        <v>329</v>
      </c>
      <c r="I274" s="822" t="s">
        <v>2534</v>
      </c>
      <c r="J274" s="822" t="s">
        <v>2535</v>
      </c>
      <c r="K274" s="822" t="s">
        <v>2536</v>
      </c>
      <c r="L274" s="825">
        <v>131.02000000000001</v>
      </c>
      <c r="M274" s="825">
        <v>131.02000000000001</v>
      </c>
      <c r="N274" s="822">
        <v>1</v>
      </c>
      <c r="O274" s="826">
        <v>1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5</v>
      </c>
      <c r="B275" s="822" t="s">
        <v>2025</v>
      </c>
      <c r="C275" s="822" t="s">
        <v>2032</v>
      </c>
      <c r="D275" s="823" t="s">
        <v>3454</v>
      </c>
      <c r="E275" s="824" t="s">
        <v>2058</v>
      </c>
      <c r="F275" s="822" t="s">
        <v>2026</v>
      </c>
      <c r="G275" s="822" t="s">
        <v>2178</v>
      </c>
      <c r="H275" s="822" t="s">
        <v>611</v>
      </c>
      <c r="I275" s="822" t="s">
        <v>2537</v>
      </c>
      <c r="J275" s="822" t="s">
        <v>2538</v>
      </c>
      <c r="K275" s="822" t="s">
        <v>2539</v>
      </c>
      <c r="L275" s="825">
        <v>141.25</v>
      </c>
      <c r="M275" s="825">
        <v>141.25</v>
      </c>
      <c r="N275" s="822">
        <v>1</v>
      </c>
      <c r="O275" s="826">
        <v>1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5</v>
      </c>
      <c r="B276" s="822" t="s">
        <v>2025</v>
      </c>
      <c r="C276" s="822" t="s">
        <v>2032</v>
      </c>
      <c r="D276" s="823" t="s">
        <v>3454</v>
      </c>
      <c r="E276" s="824" t="s">
        <v>2058</v>
      </c>
      <c r="F276" s="822" t="s">
        <v>2026</v>
      </c>
      <c r="G276" s="822" t="s">
        <v>2540</v>
      </c>
      <c r="H276" s="822" t="s">
        <v>329</v>
      </c>
      <c r="I276" s="822" t="s">
        <v>2541</v>
      </c>
      <c r="J276" s="822" t="s">
        <v>2542</v>
      </c>
      <c r="K276" s="822" t="s">
        <v>2543</v>
      </c>
      <c r="L276" s="825">
        <v>0</v>
      </c>
      <c r="M276" s="825">
        <v>0</v>
      </c>
      <c r="N276" s="822">
        <v>2</v>
      </c>
      <c r="O276" s="826">
        <v>1</v>
      </c>
      <c r="P276" s="825"/>
      <c r="Q276" s="827"/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5</v>
      </c>
      <c r="B277" s="822" t="s">
        <v>2025</v>
      </c>
      <c r="C277" s="822" t="s">
        <v>2032</v>
      </c>
      <c r="D277" s="823" t="s">
        <v>3454</v>
      </c>
      <c r="E277" s="824" t="s">
        <v>2058</v>
      </c>
      <c r="F277" s="822" t="s">
        <v>2026</v>
      </c>
      <c r="G277" s="822" t="s">
        <v>2544</v>
      </c>
      <c r="H277" s="822" t="s">
        <v>329</v>
      </c>
      <c r="I277" s="822" t="s">
        <v>2545</v>
      </c>
      <c r="J277" s="822" t="s">
        <v>2546</v>
      </c>
      <c r="K277" s="822" t="s">
        <v>2547</v>
      </c>
      <c r="L277" s="825">
        <v>0</v>
      </c>
      <c r="M277" s="825">
        <v>0</v>
      </c>
      <c r="N277" s="822">
        <v>7</v>
      </c>
      <c r="O277" s="826">
        <v>3</v>
      </c>
      <c r="P277" s="825"/>
      <c r="Q277" s="827"/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5</v>
      </c>
      <c r="B278" s="822" t="s">
        <v>2025</v>
      </c>
      <c r="C278" s="822" t="s">
        <v>2032</v>
      </c>
      <c r="D278" s="823" t="s">
        <v>3454</v>
      </c>
      <c r="E278" s="824" t="s">
        <v>2058</v>
      </c>
      <c r="F278" s="822" t="s">
        <v>2026</v>
      </c>
      <c r="G278" s="822" t="s">
        <v>2112</v>
      </c>
      <c r="H278" s="822" t="s">
        <v>329</v>
      </c>
      <c r="I278" s="822" t="s">
        <v>2113</v>
      </c>
      <c r="J278" s="822" t="s">
        <v>1187</v>
      </c>
      <c r="K278" s="822" t="s">
        <v>2114</v>
      </c>
      <c r="L278" s="825">
        <v>35.25</v>
      </c>
      <c r="M278" s="825">
        <v>423</v>
      </c>
      <c r="N278" s="822">
        <v>12</v>
      </c>
      <c r="O278" s="826">
        <v>8</v>
      </c>
      <c r="P278" s="825">
        <v>35.25</v>
      </c>
      <c r="Q278" s="827">
        <v>8.3333333333333329E-2</v>
      </c>
      <c r="R278" s="822">
        <v>1</v>
      </c>
      <c r="S278" s="827">
        <v>8.3333333333333329E-2</v>
      </c>
      <c r="T278" s="826">
        <v>1</v>
      </c>
      <c r="U278" s="828">
        <v>0.125</v>
      </c>
    </row>
    <row r="279" spans="1:21" ht="14.45" customHeight="1" x14ac:dyDescent="0.2">
      <c r="A279" s="821">
        <v>5</v>
      </c>
      <c r="B279" s="822" t="s">
        <v>2025</v>
      </c>
      <c r="C279" s="822" t="s">
        <v>2032</v>
      </c>
      <c r="D279" s="823" t="s">
        <v>3454</v>
      </c>
      <c r="E279" s="824" t="s">
        <v>2058</v>
      </c>
      <c r="F279" s="822" t="s">
        <v>2026</v>
      </c>
      <c r="G279" s="822" t="s">
        <v>2112</v>
      </c>
      <c r="H279" s="822" t="s">
        <v>329</v>
      </c>
      <c r="I279" s="822" t="s">
        <v>2548</v>
      </c>
      <c r="J279" s="822" t="s">
        <v>935</v>
      </c>
      <c r="K279" s="822" t="s">
        <v>2183</v>
      </c>
      <c r="L279" s="825">
        <v>35.25</v>
      </c>
      <c r="M279" s="825">
        <v>105.75</v>
      </c>
      <c r="N279" s="822">
        <v>3</v>
      </c>
      <c r="O279" s="826">
        <v>2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5</v>
      </c>
      <c r="B280" s="822" t="s">
        <v>2025</v>
      </c>
      <c r="C280" s="822" t="s">
        <v>2032</v>
      </c>
      <c r="D280" s="823" t="s">
        <v>3454</v>
      </c>
      <c r="E280" s="824" t="s">
        <v>2058</v>
      </c>
      <c r="F280" s="822" t="s">
        <v>2026</v>
      </c>
      <c r="G280" s="822" t="s">
        <v>2112</v>
      </c>
      <c r="H280" s="822" t="s">
        <v>329</v>
      </c>
      <c r="I280" s="822" t="s">
        <v>2182</v>
      </c>
      <c r="J280" s="822" t="s">
        <v>1187</v>
      </c>
      <c r="K280" s="822" t="s">
        <v>2183</v>
      </c>
      <c r="L280" s="825">
        <v>35.25</v>
      </c>
      <c r="M280" s="825">
        <v>70.5</v>
      </c>
      <c r="N280" s="822">
        <v>2</v>
      </c>
      <c r="O280" s="826">
        <v>1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5</v>
      </c>
      <c r="B281" s="822" t="s">
        <v>2025</v>
      </c>
      <c r="C281" s="822" t="s">
        <v>2032</v>
      </c>
      <c r="D281" s="823" t="s">
        <v>3454</v>
      </c>
      <c r="E281" s="824" t="s">
        <v>2058</v>
      </c>
      <c r="F281" s="822" t="s">
        <v>2026</v>
      </c>
      <c r="G281" s="822" t="s">
        <v>2089</v>
      </c>
      <c r="H281" s="822" t="s">
        <v>329</v>
      </c>
      <c r="I281" s="822" t="s">
        <v>2190</v>
      </c>
      <c r="J281" s="822" t="s">
        <v>682</v>
      </c>
      <c r="K281" s="822" t="s">
        <v>2191</v>
      </c>
      <c r="L281" s="825">
        <v>57.64</v>
      </c>
      <c r="M281" s="825">
        <v>57.64</v>
      </c>
      <c r="N281" s="822">
        <v>1</v>
      </c>
      <c r="O281" s="826">
        <v>1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5</v>
      </c>
      <c r="B282" s="822" t="s">
        <v>2025</v>
      </c>
      <c r="C282" s="822" t="s">
        <v>2032</v>
      </c>
      <c r="D282" s="823" t="s">
        <v>3454</v>
      </c>
      <c r="E282" s="824" t="s">
        <v>2058</v>
      </c>
      <c r="F282" s="822" t="s">
        <v>2026</v>
      </c>
      <c r="G282" s="822" t="s">
        <v>2089</v>
      </c>
      <c r="H282" s="822" t="s">
        <v>611</v>
      </c>
      <c r="I282" s="822" t="s">
        <v>1573</v>
      </c>
      <c r="J282" s="822" t="s">
        <v>682</v>
      </c>
      <c r="K282" s="822" t="s">
        <v>1574</v>
      </c>
      <c r="L282" s="825">
        <v>48.89</v>
      </c>
      <c r="M282" s="825">
        <v>48.89</v>
      </c>
      <c r="N282" s="822">
        <v>1</v>
      </c>
      <c r="O282" s="826"/>
      <c r="P282" s="825"/>
      <c r="Q282" s="827">
        <v>0</v>
      </c>
      <c r="R282" s="822"/>
      <c r="S282" s="827">
        <v>0</v>
      </c>
      <c r="T282" s="826"/>
      <c r="U282" s="828"/>
    </row>
    <row r="283" spans="1:21" ht="14.45" customHeight="1" x14ac:dyDescent="0.2">
      <c r="A283" s="821">
        <v>5</v>
      </c>
      <c r="B283" s="822" t="s">
        <v>2025</v>
      </c>
      <c r="C283" s="822" t="s">
        <v>2032</v>
      </c>
      <c r="D283" s="823" t="s">
        <v>3454</v>
      </c>
      <c r="E283" s="824" t="s">
        <v>2058</v>
      </c>
      <c r="F283" s="822" t="s">
        <v>2026</v>
      </c>
      <c r="G283" s="822" t="s">
        <v>2089</v>
      </c>
      <c r="H283" s="822" t="s">
        <v>329</v>
      </c>
      <c r="I283" s="822" t="s">
        <v>2549</v>
      </c>
      <c r="J283" s="822" t="s">
        <v>682</v>
      </c>
      <c r="K283" s="822" t="s">
        <v>683</v>
      </c>
      <c r="L283" s="825">
        <v>205.84</v>
      </c>
      <c r="M283" s="825">
        <v>205.84</v>
      </c>
      <c r="N283" s="822">
        <v>1</v>
      </c>
      <c r="O283" s="826">
        <v>1</v>
      </c>
      <c r="P283" s="825">
        <v>205.84</v>
      </c>
      <c r="Q283" s="827">
        <v>1</v>
      </c>
      <c r="R283" s="822">
        <v>1</v>
      </c>
      <c r="S283" s="827">
        <v>1</v>
      </c>
      <c r="T283" s="826">
        <v>1</v>
      </c>
      <c r="U283" s="828">
        <v>1</v>
      </c>
    </row>
    <row r="284" spans="1:21" ht="14.45" customHeight="1" x14ac:dyDescent="0.2">
      <c r="A284" s="821">
        <v>5</v>
      </c>
      <c r="B284" s="822" t="s">
        <v>2025</v>
      </c>
      <c r="C284" s="822" t="s">
        <v>2032</v>
      </c>
      <c r="D284" s="823" t="s">
        <v>3454</v>
      </c>
      <c r="E284" s="824" t="s">
        <v>2058</v>
      </c>
      <c r="F284" s="822" t="s">
        <v>2026</v>
      </c>
      <c r="G284" s="822" t="s">
        <v>2089</v>
      </c>
      <c r="H284" s="822" t="s">
        <v>329</v>
      </c>
      <c r="I284" s="822" t="s">
        <v>2549</v>
      </c>
      <c r="J284" s="822" t="s">
        <v>682</v>
      </c>
      <c r="K284" s="822" t="s">
        <v>683</v>
      </c>
      <c r="L284" s="825">
        <v>97.76</v>
      </c>
      <c r="M284" s="825">
        <v>293.28000000000003</v>
      </c>
      <c r="N284" s="822">
        <v>3</v>
      </c>
      <c r="O284" s="826">
        <v>3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5</v>
      </c>
      <c r="B285" s="822" t="s">
        <v>2025</v>
      </c>
      <c r="C285" s="822" t="s">
        <v>2032</v>
      </c>
      <c r="D285" s="823" t="s">
        <v>3454</v>
      </c>
      <c r="E285" s="824" t="s">
        <v>2058</v>
      </c>
      <c r="F285" s="822" t="s">
        <v>2026</v>
      </c>
      <c r="G285" s="822" t="s">
        <v>2550</v>
      </c>
      <c r="H285" s="822" t="s">
        <v>329</v>
      </c>
      <c r="I285" s="822" t="s">
        <v>2551</v>
      </c>
      <c r="J285" s="822" t="s">
        <v>2552</v>
      </c>
      <c r="K285" s="822" t="s">
        <v>2553</v>
      </c>
      <c r="L285" s="825">
        <v>43.85</v>
      </c>
      <c r="M285" s="825">
        <v>87.7</v>
      </c>
      <c r="N285" s="822">
        <v>2</v>
      </c>
      <c r="O285" s="826">
        <v>1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5</v>
      </c>
      <c r="B286" s="822" t="s">
        <v>2025</v>
      </c>
      <c r="C286" s="822" t="s">
        <v>2032</v>
      </c>
      <c r="D286" s="823" t="s">
        <v>3454</v>
      </c>
      <c r="E286" s="824" t="s">
        <v>2058</v>
      </c>
      <c r="F286" s="822" t="s">
        <v>2026</v>
      </c>
      <c r="G286" s="822" t="s">
        <v>2554</v>
      </c>
      <c r="H286" s="822" t="s">
        <v>611</v>
      </c>
      <c r="I286" s="822" t="s">
        <v>1675</v>
      </c>
      <c r="J286" s="822" t="s">
        <v>1676</v>
      </c>
      <c r="K286" s="822" t="s">
        <v>1238</v>
      </c>
      <c r="L286" s="825">
        <v>68.930000000000007</v>
      </c>
      <c r="M286" s="825">
        <v>137.86000000000001</v>
      </c>
      <c r="N286" s="822">
        <v>2</v>
      </c>
      <c r="O286" s="826">
        <v>1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5</v>
      </c>
      <c r="B287" s="822" t="s">
        <v>2025</v>
      </c>
      <c r="C287" s="822" t="s">
        <v>2032</v>
      </c>
      <c r="D287" s="823" t="s">
        <v>3454</v>
      </c>
      <c r="E287" s="824" t="s">
        <v>2058</v>
      </c>
      <c r="F287" s="822" t="s">
        <v>2026</v>
      </c>
      <c r="G287" s="822" t="s">
        <v>2555</v>
      </c>
      <c r="H287" s="822" t="s">
        <v>611</v>
      </c>
      <c r="I287" s="822" t="s">
        <v>2556</v>
      </c>
      <c r="J287" s="822" t="s">
        <v>2557</v>
      </c>
      <c r="K287" s="822" t="s">
        <v>2558</v>
      </c>
      <c r="L287" s="825">
        <v>63.75</v>
      </c>
      <c r="M287" s="825">
        <v>63.75</v>
      </c>
      <c r="N287" s="822">
        <v>1</v>
      </c>
      <c r="O287" s="826">
        <v>1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5</v>
      </c>
      <c r="B288" s="822" t="s">
        <v>2025</v>
      </c>
      <c r="C288" s="822" t="s">
        <v>2032</v>
      </c>
      <c r="D288" s="823" t="s">
        <v>3454</v>
      </c>
      <c r="E288" s="824" t="s">
        <v>2058</v>
      </c>
      <c r="F288" s="822" t="s">
        <v>2026</v>
      </c>
      <c r="G288" s="822" t="s">
        <v>2559</v>
      </c>
      <c r="H288" s="822" t="s">
        <v>329</v>
      </c>
      <c r="I288" s="822" t="s">
        <v>2560</v>
      </c>
      <c r="J288" s="822" t="s">
        <v>2561</v>
      </c>
      <c r="K288" s="822" t="s">
        <v>2562</v>
      </c>
      <c r="L288" s="825">
        <v>0</v>
      </c>
      <c r="M288" s="825">
        <v>0</v>
      </c>
      <c r="N288" s="822">
        <v>1</v>
      </c>
      <c r="O288" s="826">
        <v>1</v>
      </c>
      <c r="P288" s="825">
        <v>0</v>
      </c>
      <c r="Q288" s="827"/>
      <c r="R288" s="822">
        <v>1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5</v>
      </c>
      <c r="B289" s="822" t="s">
        <v>2025</v>
      </c>
      <c r="C289" s="822" t="s">
        <v>2032</v>
      </c>
      <c r="D289" s="823" t="s">
        <v>3454</v>
      </c>
      <c r="E289" s="824" t="s">
        <v>2058</v>
      </c>
      <c r="F289" s="822" t="s">
        <v>2026</v>
      </c>
      <c r="G289" s="822" t="s">
        <v>2563</v>
      </c>
      <c r="H289" s="822" t="s">
        <v>329</v>
      </c>
      <c r="I289" s="822" t="s">
        <v>2564</v>
      </c>
      <c r="J289" s="822" t="s">
        <v>2565</v>
      </c>
      <c r="K289" s="822" t="s">
        <v>2566</v>
      </c>
      <c r="L289" s="825">
        <v>243.64</v>
      </c>
      <c r="M289" s="825">
        <v>243.64</v>
      </c>
      <c r="N289" s="822">
        <v>1</v>
      </c>
      <c r="O289" s="826">
        <v>1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5</v>
      </c>
      <c r="B290" s="822" t="s">
        <v>2025</v>
      </c>
      <c r="C290" s="822" t="s">
        <v>2032</v>
      </c>
      <c r="D290" s="823" t="s">
        <v>3454</v>
      </c>
      <c r="E290" s="824" t="s">
        <v>2058</v>
      </c>
      <c r="F290" s="822" t="s">
        <v>2026</v>
      </c>
      <c r="G290" s="822" t="s">
        <v>2567</v>
      </c>
      <c r="H290" s="822" t="s">
        <v>329</v>
      </c>
      <c r="I290" s="822" t="s">
        <v>2568</v>
      </c>
      <c r="J290" s="822" t="s">
        <v>2569</v>
      </c>
      <c r="K290" s="822" t="s">
        <v>2570</v>
      </c>
      <c r="L290" s="825">
        <v>278.95</v>
      </c>
      <c r="M290" s="825">
        <v>278.95</v>
      </c>
      <c r="N290" s="822">
        <v>1</v>
      </c>
      <c r="O290" s="826">
        <v>1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5</v>
      </c>
      <c r="B291" s="822" t="s">
        <v>2025</v>
      </c>
      <c r="C291" s="822" t="s">
        <v>2032</v>
      </c>
      <c r="D291" s="823" t="s">
        <v>3454</v>
      </c>
      <c r="E291" s="824" t="s">
        <v>2058</v>
      </c>
      <c r="F291" s="822" t="s">
        <v>2026</v>
      </c>
      <c r="G291" s="822" t="s">
        <v>2571</v>
      </c>
      <c r="H291" s="822" t="s">
        <v>329</v>
      </c>
      <c r="I291" s="822" t="s">
        <v>2572</v>
      </c>
      <c r="J291" s="822" t="s">
        <v>2573</v>
      </c>
      <c r="K291" s="822" t="s">
        <v>2574</v>
      </c>
      <c r="L291" s="825">
        <v>2071.9899999999998</v>
      </c>
      <c r="M291" s="825">
        <v>2071.9899999999998</v>
      </c>
      <c r="N291" s="822">
        <v>1</v>
      </c>
      <c r="O291" s="826">
        <v>1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5</v>
      </c>
      <c r="B292" s="822" t="s">
        <v>2025</v>
      </c>
      <c r="C292" s="822" t="s">
        <v>2032</v>
      </c>
      <c r="D292" s="823" t="s">
        <v>3454</v>
      </c>
      <c r="E292" s="824" t="s">
        <v>2058</v>
      </c>
      <c r="F292" s="822" t="s">
        <v>2026</v>
      </c>
      <c r="G292" s="822" t="s">
        <v>2575</v>
      </c>
      <c r="H292" s="822" t="s">
        <v>329</v>
      </c>
      <c r="I292" s="822" t="s">
        <v>2576</v>
      </c>
      <c r="J292" s="822" t="s">
        <v>2577</v>
      </c>
      <c r="K292" s="822" t="s">
        <v>2578</v>
      </c>
      <c r="L292" s="825">
        <v>120.77</v>
      </c>
      <c r="M292" s="825">
        <v>120.77</v>
      </c>
      <c r="N292" s="822">
        <v>1</v>
      </c>
      <c r="O292" s="826">
        <v>1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5</v>
      </c>
      <c r="B293" s="822" t="s">
        <v>2025</v>
      </c>
      <c r="C293" s="822" t="s">
        <v>2032</v>
      </c>
      <c r="D293" s="823" t="s">
        <v>3454</v>
      </c>
      <c r="E293" s="824" t="s">
        <v>2058</v>
      </c>
      <c r="F293" s="822" t="s">
        <v>2026</v>
      </c>
      <c r="G293" s="822" t="s">
        <v>2579</v>
      </c>
      <c r="H293" s="822" t="s">
        <v>611</v>
      </c>
      <c r="I293" s="822" t="s">
        <v>2580</v>
      </c>
      <c r="J293" s="822" t="s">
        <v>751</v>
      </c>
      <c r="K293" s="822" t="s">
        <v>2581</v>
      </c>
      <c r="L293" s="825">
        <v>100.1</v>
      </c>
      <c r="M293" s="825">
        <v>100.1</v>
      </c>
      <c r="N293" s="822">
        <v>1</v>
      </c>
      <c r="O293" s="826">
        <v>1</v>
      </c>
      <c r="P293" s="825">
        <v>100.1</v>
      </c>
      <c r="Q293" s="827">
        <v>1</v>
      </c>
      <c r="R293" s="822">
        <v>1</v>
      </c>
      <c r="S293" s="827">
        <v>1</v>
      </c>
      <c r="T293" s="826">
        <v>1</v>
      </c>
      <c r="U293" s="828">
        <v>1</v>
      </c>
    </row>
    <row r="294" spans="1:21" ht="14.45" customHeight="1" x14ac:dyDescent="0.2">
      <c r="A294" s="821">
        <v>5</v>
      </c>
      <c r="B294" s="822" t="s">
        <v>2025</v>
      </c>
      <c r="C294" s="822" t="s">
        <v>2032</v>
      </c>
      <c r="D294" s="823" t="s">
        <v>3454</v>
      </c>
      <c r="E294" s="824" t="s">
        <v>2058</v>
      </c>
      <c r="F294" s="822" t="s">
        <v>2026</v>
      </c>
      <c r="G294" s="822" t="s">
        <v>2579</v>
      </c>
      <c r="H294" s="822" t="s">
        <v>611</v>
      </c>
      <c r="I294" s="822" t="s">
        <v>1703</v>
      </c>
      <c r="J294" s="822" t="s">
        <v>751</v>
      </c>
      <c r="K294" s="822" t="s">
        <v>1704</v>
      </c>
      <c r="L294" s="825">
        <v>134.61000000000001</v>
      </c>
      <c r="M294" s="825">
        <v>134.61000000000001</v>
      </c>
      <c r="N294" s="822">
        <v>1</v>
      </c>
      <c r="O294" s="826">
        <v>1</v>
      </c>
      <c r="P294" s="825">
        <v>134.61000000000001</v>
      </c>
      <c r="Q294" s="827">
        <v>1</v>
      </c>
      <c r="R294" s="822">
        <v>1</v>
      </c>
      <c r="S294" s="827">
        <v>1</v>
      </c>
      <c r="T294" s="826">
        <v>1</v>
      </c>
      <c r="U294" s="828">
        <v>1</v>
      </c>
    </row>
    <row r="295" spans="1:21" ht="14.45" customHeight="1" x14ac:dyDescent="0.2">
      <c r="A295" s="821">
        <v>5</v>
      </c>
      <c r="B295" s="822" t="s">
        <v>2025</v>
      </c>
      <c r="C295" s="822" t="s">
        <v>2032</v>
      </c>
      <c r="D295" s="823" t="s">
        <v>3454</v>
      </c>
      <c r="E295" s="824" t="s">
        <v>2058</v>
      </c>
      <c r="F295" s="822" t="s">
        <v>2026</v>
      </c>
      <c r="G295" s="822" t="s">
        <v>2582</v>
      </c>
      <c r="H295" s="822" t="s">
        <v>329</v>
      </c>
      <c r="I295" s="822" t="s">
        <v>2583</v>
      </c>
      <c r="J295" s="822" t="s">
        <v>2584</v>
      </c>
      <c r="K295" s="822" t="s">
        <v>2585</v>
      </c>
      <c r="L295" s="825">
        <v>0</v>
      </c>
      <c r="M295" s="825">
        <v>0</v>
      </c>
      <c r="N295" s="822">
        <v>1</v>
      </c>
      <c r="O295" s="826">
        <v>1</v>
      </c>
      <c r="P295" s="825"/>
      <c r="Q295" s="827"/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5</v>
      </c>
      <c r="B296" s="822" t="s">
        <v>2025</v>
      </c>
      <c r="C296" s="822" t="s">
        <v>2032</v>
      </c>
      <c r="D296" s="823" t="s">
        <v>3454</v>
      </c>
      <c r="E296" s="824" t="s">
        <v>2058</v>
      </c>
      <c r="F296" s="822" t="s">
        <v>2026</v>
      </c>
      <c r="G296" s="822" t="s">
        <v>2586</v>
      </c>
      <c r="H296" s="822" t="s">
        <v>611</v>
      </c>
      <c r="I296" s="822" t="s">
        <v>1820</v>
      </c>
      <c r="J296" s="822" t="s">
        <v>1054</v>
      </c>
      <c r="K296" s="822" t="s">
        <v>1821</v>
      </c>
      <c r="L296" s="825">
        <v>0</v>
      </c>
      <c r="M296" s="825">
        <v>0</v>
      </c>
      <c r="N296" s="822">
        <v>2</v>
      </c>
      <c r="O296" s="826">
        <v>1</v>
      </c>
      <c r="P296" s="825"/>
      <c r="Q296" s="827"/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5</v>
      </c>
      <c r="B297" s="822" t="s">
        <v>2025</v>
      </c>
      <c r="C297" s="822" t="s">
        <v>2032</v>
      </c>
      <c r="D297" s="823" t="s">
        <v>3454</v>
      </c>
      <c r="E297" s="824" t="s">
        <v>2058</v>
      </c>
      <c r="F297" s="822" t="s">
        <v>2026</v>
      </c>
      <c r="G297" s="822" t="s">
        <v>2140</v>
      </c>
      <c r="H297" s="822" t="s">
        <v>611</v>
      </c>
      <c r="I297" s="822" t="s">
        <v>2141</v>
      </c>
      <c r="J297" s="822" t="s">
        <v>849</v>
      </c>
      <c r="K297" s="822" t="s">
        <v>2142</v>
      </c>
      <c r="L297" s="825">
        <v>414.07</v>
      </c>
      <c r="M297" s="825">
        <v>828.14</v>
      </c>
      <c r="N297" s="822">
        <v>2</v>
      </c>
      <c r="O297" s="826">
        <v>2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5</v>
      </c>
      <c r="B298" s="822" t="s">
        <v>2025</v>
      </c>
      <c r="C298" s="822" t="s">
        <v>2032</v>
      </c>
      <c r="D298" s="823" t="s">
        <v>3454</v>
      </c>
      <c r="E298" s="824" t="s">
        <v>2058</v>
      </c>
      <c r="F298" s="822" t="s">
        <v>2026</v>
      </c>
      <c r="G298" s="822" t="s">
        <v>2140</v>
      </c>
      <c r="H298" s="822" t="s">
        <v>329</v>
      </c>
      <c r="I298" s="822" t="s">
        <v>2587</v>
      </c>
      <c r="J298" s="822" t="s">
        <v>2588</v>
      </c>
      <c r="K298" s="822" t="s">
        <v>2589</v>
      </c>
      <c r="L298" s="825">
        <v>414.07</v>
      </c>
      <c r="M298" s="825">
        <v>414.07</v>
      </c>
      <c r="N298" s="822">
        <v>1</v>
      </c>
      <c r="O298" s="826">
        <v>1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5</v>
      </c>
      <c r="B299" s="822" t="s">
        <v>2025</v>
      </c>
      <c r="C299" s="822" t="s">
        <v>2032</v>
      </c>
      <c r="D299" s="823" t="s">
        <v>3454</v>
      </c>
      <c r="E299" s="824" t="s">
        <v>2058</v>
      </c>
      <c r="F299" s="822" t="s">
        <v>2026</v>
      </c>
      <c r="G299" s="822" t="s">
        <v>2590</v>
      </c>
      <c r="H299" s="822" t="s">
        <v>329</v>
      </c>
      <c r="I299" s="822" t="s">
        <v>2591</v>
      </c>
      <c r="J299" s="822" t="s">
        <v>2592</v>
      </c>
      <c r="K299" s="822" t="s">
        <v>2593</v>
      </c>
      <c r="L299" s="825">
        <v>2030.55</v>
      </c>
      <c r="M299" s="825">
        <v>8122.2</v>
      </c>
      <c r="N299" s="822">
        <v>4</v>
      </c>
      <c r="O299" s="826">
        <v>2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5</v>
      </c>
      <c r="B300" s="822" t="s">
        <v>2025</v>
      </c>
      <c r="C300" s="822" t="s">
        <v>2032</v>
      </c>
      <c r="D300" s="823" t="s">
        <v>3454</v>
      </c>
      <c r="E300" s="824" t="s">
        <v>2058</v>
      </c>
      <c r="F300" s="822" t="s">
        <v>2026</v>
      </c>
      <c r="G300" s="822" t="s">
        <v>2594</v>
      </c>
      <c r="H300" s="822" t="s">
        <v>329</v>
      </c>
      <c r="I300" s="822" t="s">
        <v>2595</v>
      </c>
      <c r="J300" s="822" t="s">
        <v>2596</v>
      </c>
      <c r="K300" s="822" t="s">
        <v>2597</v>
      </c>
      <c r="L300" s="825">
        <v>299.83999999999997</v>
      </c>
      <c r="M300" s="825">
        <v>299.83999999999997</v>
      </c>
      <c r="N300" s="822">
        <v>1</v>
      </c>
      <c r="O300" s="826">
        <v>1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5</v>
      </c>
      <c r="B301" s="822" t="s">
        <v>2025</v>
      </c>
      <c r="C301" s="822" t="s">
        <v>2032</v>
      </c>
      <c r="D301" s="823" t="s">
        <v>3454</v>
      </c>
      <c r="E301" s="824" t="s">
        <v>2058</v>
      </c>
      <c r="F301" s="822" t="s">
        <v>2026</v>
      </c>
      <c r="G301" s="822" t="s">
        <v>2072</v>
      </c>
      <c r="H301" s="822" t="s">
        <v>611</v>
      </c>
      <c r="I301" s="822" t="s">
        <v>1729</v>
      </c>
      <c r="J301" s="822" t="s">
        <v>1070</v>
      </c>
      <c r="K301" s="822" t="s">
        <v>1730</v>
      </c>
      <c r="L301" s="825">
        <v>154.36000000000001</v>
      </c>
      <c r="M301" s="825">
        <v>308.72000000000003</v>
      </c>
      <c r="N301" s="822">
        <v>2</v>
      </c>
      <c r="O301" s="826">
        <v>2</v>
      </c>
      <c r="P301" s="825">
        <v>308.72000000000003</v>
      </c>
      <c r="Q301" s="827">
        <v>1</v>
      </c>
      <c r="R301" s="822">
        <v>2</v>
      </c>
      <c r="S301" s="827">
        <v>1</v>
      </c>
      <c r="T301" s="826">
        <v>2</v>
      </c>
      <c r="U301" s="828">
        <v>1</v>
      </c>
    </row>
    <row r="302" spans="1:21" ht="14.45" customHeight="1" x14ac:dyDescent="0.2">
      <c r="A302" s="821">
        <v>5</v>
      </c>
      <c r="B302" s="822" t="s">
        <v>2025</v>
      </c>
      <c r="C302" s="822" t="s">
        <v>2032</v>
      </c>
      <c r="D302" s="823" t="s">
        <v>3454</v>
      </c>
      <c r="E302" s="824" t="s">
        <v>2058</v>
      </c>
      <c r="F302" s="822" t="s">
        <v>2026</v>
      </c>
      <c r="G302" s="822" t="s">
        <v>2072</v>
      </c>
      <c r="H302" s="822" t="s">
        <v>329</v>
      </c>
      <c r="I302" s="822" t="s">
        <v>2073</v>
      </c>
      <c r="J302" s="822" t="s">
        <v>1070</v>
      </c>
      <c r="K302" s="822" t="s">
        <v>2074</v>
      </c>
      <c r="L302" s="825">
        <v>225.06</v>
      </c>
      <c r="M302" s="825">
        <v>225.06</v>
      </c>
      <c r="N302" s="822">
        <v>1</v>
      </c>
      <c r="O302" s="826">
        <v>1</v>
      </c>
      <c r="P302" s="825">
        <v>225.06</v>
      </c>
      <c r="Q302" s="827">
        <v>1</v>
      </c>
      <c r="R302" s="822">
        <v>1</v>
      </c>
      <c r="S302" s="827">
        <v>1</v>
      </c>
      <c r="T302" s="826">
        <v>1</v>
      </c>
      <c r="U302" s="828">
        <v>1</v>
      </c>
    </row>
    <row r="303" spans="1:21" ht="14.45" customHeight="1" x14ac:dyDescent="0.2">
      <c r="A303" s="821">
        <v>5</v>
      </c>
      <c r="B303" s="822" t="s">
        <v>2025</v>
      </c>
      <c r="C303" s="822" t="s">
        <v>2032</v>
      </c>
      <c r="D303" s="823" t="s">
        <v>3454</v>
      </c>
      <c r="E303" s="824" t="s">
        <v>2058</v>
      </c>
      <c r="F303" s="822" t="s">
        <v>2026</v>
      </c>
      <c r="G303" s="822" t="s">
        <v>2350</v>
      </c>
      <c r="H303" s="822" t="s">
        <v>611</v>
      </c>
      <c r="I303" s="822" t="s">
        <v>1719</v>
      </c>
      <c r="J303" s="822" t="s">
        <v>1715</v>
      </c>
      <c r="K303" s="822" t="s">
        <v>1720</v>
      </c>
      <c r="L303" s="825">
        <v>84.18</v>
      </c>
      <c r="M303" s="825">
        <v>84.18</v>
      </c>
      <c r="N303" s="822">
        <v>1</v>
      </c>
      <c r="O303" s="826">
        <v>1</v>
      </c>
      <c r="P303" s="825">
        <v>84.18</v>
      </c>
      <c r="Q303" s="827">
        <v>1</v>
      </c>
      <c r="R303" s="822">
        <v>1</v>
      </c>
      <c r="S303" s="827">
        <v>1</v>
      </c>
      <c r="T303" s="826">
        <v>1</v>
      </c>
      <c r="U303" s="828">
        <v>1</v>
      </c>
    </row>
    <row r="304" spans="1:21" ht="14.45" customHeight="1" x14ac:dyDescent="0.2">
      <c r="A304" s="821">
        <v>5</v>
      </c>
      <c r="B304" s="822" t="s">
        <v>2025</v>
      </c>
      <c r="C304" s="822" t="s">
        <v>2032</v>
      </c>
      <c r="D304" s="823" t="s">
        <v>3454</v>
      </c>
      <c r="E304" s="824" t="s">
        <v>2058</v>
      </c>
      <c r="F304" s="822" t="s">
        <v>2026</v>
      </c>
      <c r="G304" s="822" t="s">
        <v>2598</v>
      </c>
      <c r="H304" s="822" t="s">
        <v>329</v>
      </c>
      <c r="I304" s="822" t="s">
        <v>2599</v>
      </c>
      <c r="J304" s="822" t="s">
        <v>2600</v>
      </c>
      <c r="K304" s="822" t="s">
        <v>2601</v>
      </c>
      <c r="L304" s="825">
        <v>248.55</v>
      </c>
      <c r="M304" s="825">
        <v>248.55</v>
      </c>
      <c r="N304" s="822">
        <v>1</v>
      </c>
      <c r="O304" s="826">
        <v>1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5</v>
      </c>
      <c r="B305" s="822" t="s">
        <v>2025</v>
      </c>
      <c r="C305" s="822" t="s">
        <v>2032</v>
      </c>
      <c r="D305" s="823" t="s">
        <v>3454</v>
      </c>
      <c r="E305" s="824" t="s">
        <v>2058</v>
      </c>
      <c r="F305" s="822" t="s">
        <v>2026</v>
      </c>
      <c r="G305" s="822" t="s">
        <v>2352</v>
      </c>
      <c r="H305" s="822" t="s">
        <v>329</v>
      </c>
      <c r="I305" s="822" t="s">
        <v>2353</v>
      </c>
      <c r="J305" s="822" t="s">
        <v>1293</v>
      </c>
      <c r="K305" s="822" t="s">
        <v>1294</v>
      </c>
      <c r="L305" s="825">
        <v>121.92</v>
      </c>
      <c r="M305" s="825">
        <v>731.52</v>
      </c>
      <c r="N305" s="822">
        <v>6</v>
      </c>
      <c r="O305" s="826">
        <v>3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5</v>
      </c>
      <c r="B306" s="822" t="s">
        <v>2025</v>
      </c>
      <c r="C306" s="822" t="s">
        <v>2032</v>
      </c>
      <c r="D306" s="823" t="s">
        <v>3454</v>
      </c>
      <c r="E306" s="824" t="s">
        <v>2058</v>
      </c>
      <c r="F306" s="822" t="s">
        <v>2026</v>
      </c>
      <c r="G306" s="822" t="s">
        <v>2352</v>
      </c>
      <c r="H306" s="822" t="s">
        <v>329</v>
      </c>
      <c r="I306" s="822" t="s">
        <v>2353</v>
      </c>
      <c r="J306" s="822" t="s">
        <v>1293</v>
      </c>
      <c r="K306" s="822" t="s">
        <v>1294</v>
      </c>
      <c r="L306" s="825">
        <v>107.27</v>
      </c>
      <c r="M306" s="825">
        <v>536.35</v>
      </c>
      <c r="N306" s="822">
        <v>5</v>
      </c>
      <c r="O306" s="826">
        <v>2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5</v>
      </c>
      <c r="B307" s="822" t="s">
        <v>2025</v>
      </c>
      <c r="C307" s="822" t="s">
        <v>2032</v>
      </c>
      <c r="D307" s="823" t="s">
        <v>3454</v>
      </c>
      <c r="E307" s="824" t="s">
        <v>2058</v>
      </c>
      <c r="F307" s="822" t="s">
        <v>2026</v>
      </c>
      <c r="G307" s="822" t="s">
        <v>2352</v>
      </c>
      <c r="H307" s="822" t="s">
        <v>329</v>
      </c>
      <c r="I307" s="822" t="s">
        <v>2602</v>
      </c>
      <c r="J307" s="822" t="s">
        <v>1293</v>
      </c>
      <c r="K307" s="822" t="s">
        <v>1294</v>
      </c>
      <c r="L307" s="825">
        <v>121.92</v>
      </c>
      <c r="M307" s="825">
        <v>243.84</v>
      </c>
      <c r="N307" s="822">
        <v>2</v>
      </c>
      <c r="O307" s="826">
        <v>1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5</v>
      </c>
      <c r="B308" s="822" t="s">
        <v>2025</v>
      </c>
      <c r="C308" s="822" t="s">
        <v>2032</v>
      </c>
      <c r="D308" s="823" t="s">
        <v>3454</v>
      </c>
      <c r="E308" s="824" t="s">
        <v>2058</v>
      </c>
      <c r="F308" s="822" t="s">
        <v>2026</v>
      </c>
      <c r="G308" s="822" t="s">
        <v>2352</v>
      </c>
      <c r="H308" s="822" t="s">
        <v>329</v>
      </c>
      <c r="I308" s="822" t="s">
        <v>2602</v>
      </c>
      <c r="J308" s="822" t="s">
        <v>1293</v>
      </c>
      <c r="K308" s="822" t="s">
        <v>1294</v>
      </c>
      <c r="L308" s="825">
        <v>107.27</v>
      </c>
      <c r="M308" s="825">
        <v>214.54</v>
      </c>
      <c r="N308" s="822">
        <v>2</v>
      </c>
      <c r="O308" s="826">
        <v>2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5</v>
      </c>
      <c r="B309" s="822" t="s">
        <v>2025</v>
      </c>
      <c r="C309" s="822" t="s">
        <v>2032</v>
      </c>
      <c r="D309" s="823" t="s">
        <v>3454</v>
      </c>
      <c r="E309" s="824" t="s">
        <v>2058</v>
      </c>
      <c r="F309" s="822" t="s">
        <v>2028</v>
      </c>
      <c r="G309" s="822" t="s">
        <v>2077</v>
      </c>
      <c r="H309" s="822" t="s">
        <v>329</v>
      </c>
      <c r="I309" s="822" t="s">
        <v>2119</v>
      </c>
      <c r="J309" s="822" t="s">
        <v>2120</v>
      </c>
      <c r="K309" s="822" t="s">
        <v>2121</v>
      </c>
      <c r="L309" s="825">
        <v>1000.5</v>
      </c>
      <c r="M309" s="825">
        <v>1000.5</v>
      </c>
      <c r="N309" s="822">
        <v>1</v>
      </c>
      <c r="O309" s="826">
        <v>1</v>
      </c>
      <c r="P309" s="825">
        <v>1000.5</v>
      </c>
      <c r="Q309" s="827">
        <v>1</v>
      </c>
      <c r="R309" s="822">
        <v>1</v>
      </c>
      <c r="S309" s="827">
        <v>1</v>
      </c>
      <c r="T309" s="826">
        <v>1</v>
      </c>
      <c r="U309" s="828">
        <v>1</v>
      </c>
    </row>
    <row r="310" spans="1:21" ht="14.45" customHeight="1" x14ac:dyDescent="0.2">
      <c r="A310" s="821">
        <v>5</v>
      </c>
      <c r="B310" s="822" t="s">
        <v>2025</v>
      </c>
      <c r="C310" s="822" t="s">
        <v>2032</v>
      </c>
      <c r="D310" s="823" t="s">
        <v>3454</v>
      </c>
      <c r="E310" s="824" t="s">
        <v>2058</v>
      </c>
      <c r="F310" s="822" t="s">
        <v>2028</v>
      </c>
      <c r="G310" s="822" t="s">
        <v>2077</v>
      </c>
      <c r="H310" s="822" t="s">
        <v>329</v>
      </c>
      <c r="I310" s="822" t="s">
        <v>2122</v>
      </c>
      <c r="J310" s="822" t="s">
        <v>2091</v>
      </c>
      <c r="K310" s="822" t="s">
        <v>2123</v>
      </c>
      <c r="L310" s="825">
        <v>600.29999999999995</v>
      </c>
      <c r="M310" s="825">
        <v>600.29999999999995</v>
      </c>
      <c r="N310" s="822">
        <v>1</v>
      </c>
      <c r="O310" s="826">
        <v>1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5</v>
      </c>
      <c r="B311" s="822" t="s">
        <v>2025</v>
      </c>
      <c r="C311" s="822" t="s">
        <v>2032</v>
      </c>
      <c r="D311" s="823" t="s">
        <v>3454</v>
      </c>
      <c r="E311" s="824" t="s">
        <v>2058</v>
      </c>
      <c r="F311" s="822" t="s">
        <v>2028</v>
      </c>
      <c r="G311" s="822" t="s">
        <v>2077</v>
      </c>
      <c r="H311" s="822" t="s">
        <v>329</v>
      </c>
      <c r="I311" s="822" t="s">
        <v>2414</v>
      </c>
      <c r="J311" s="822" t="s">
        <v>2091</v>
      </c>
      <c r="K311" s="822" t="s">
        <v>2415</v>
      </c>
      <c r="L311" s="825">
        <v>600</v>
      </c>
      <c r="M311" s="825">
        <v>600</v>
      </c>
      <c r="N311" s="822">
        <v>1</v>
      </c>
      <c r="O311" s="826">
        <v>1</v>
      </c>
      <c r="P311" s="825">
        <v>600</v>
      </c>
      <c r="Q311" s="827">
        <v>1</v>
      </c>
      <c r="R311" s="822">
        <v>1</v>
      </c>
      <c r="S311" s="827">
        <v>1</v>
      </c>
      <c r="T311" s="826">
        <v>1</v>
      </c>
      <c r="U311" s="828">
        <v>1</v>
      </c>
    </row>
    <row r="312" spans="1:21" ht="14.45" customHeight="1" x14ac:dyDescent="0.2">
      <c r="A312" s="821">
        <v>5</v>
      </c>
      <c r="B312" s="822" t="s">
        <v>2025</v>
      </c>
      <c r="C312" s="822" t="s">
        <v>2032</v>
      </c>
      <c r="D312" s="823" t="s">
        <v>3454</v>
      </c>
      <c r="E312" s="824" t="s">
        <v>2058</v>
      </c>
      <c r="F312" s="822" t="s">
        <v>2028</v>
      </c>
      <c r="G312" s="822" t="s">
        <v>2077</v>
      </c>
      <c r="H312" s="822" t="s">
        <v>329</v>
      </c>
      <c r="I312" s="822" t="s">
        <v>2090</v>
      </c>
      <c r="J312" s="822" t="s">
        <v>2091</v>
      </c>
      <c r="K312" s="822" t="s">
        <v>2092</v>
      </c>
      <c r="L312" s="825">
        <v>600.29999999999995</v>
      </c>
      <c r="M312" s="825">
        <v>1800.8999999999999</v>
      </c>
      <c r="N312" s="822">
        <v>3</v>
      </c>
      <c r="O312" s="826">
        <v>3</v>
      </c>
      <c r="P312" s="825">
        <v>1800.8999999999999</v>
      </c>
      <c r="Q312" s="827">
        <v>1</v>
      </c>
      <c r="R312" s="822">
        <v>3</v>
      </c>
      <c r="S312" s="827">
        <v>1</v>
      </c>
      <c r="T312" s="826">
        <v>3</v>
      </c>
      <c r="U312" s="828">
        <v>1</v>
      </c>
    </row>
    <row r="313" spans="1:21" ht="14.45" customHeight="1" x14ac:dyDescent="0.2">
      <c r="A313" s="821">
        <v>5</v>
      </c>
      <c r="B313" s="822" t="s">
        <v>2025</v>
      </c>
      <c r="C313" s="822" t="s">
        <v>2032</v>
      </c>
      <c r="D313" s="823" t="s">
        <v>3454</v>
      </c>
      <c r="E313" s="824" t="s">
        <v>2058</v>
      </c>
      <c r="F313" s="822" t="s">
        <v>2028</v>
      </c>
      <c r="G313" s="822" t="s">
        <v>2077</v>
      </c>
      <c r="H313" s="822" t="s">
        <v>329</v>
      </c>
      <c r="I313" s="822" t="s">
        <v>2090</v>
      </c>
      <c r="J313" s="822" t="s">
        <v>2091</v>
      </c>
      <c r="K313" s="822" t="s">
        <v>2124</v>
      </c>
      <c r="L313" s="825">
        <v>600</v>
      </c>
      <c r="M313" s="825">
        <v>1200</v>
      </c>
      <c r="N313" s="822">
        <v>2</v>
      </c>
      <c r="O313" s="826">
        <v>2</v>
      </c>
      <c r="P313" s="825">
        <v>1200</v>
      </c>
      <c r="Q313" s="827">
        <v>1</v>
      </c>
      <c r="R313" s="822">
        <v>2</v>
      </c>
      <c r="S313" s="827">
        <v>1</v>
      </c>
      <c r="T313" s="826">
        <v>2</v>
      </c>
      <c r="U313" s="828">
        <v>1</v>
      </c>
    </row>
    <row r="314" spans="1:21" ht="14.45" customHeight="1" x14ac:dyDescent="0.2">
      <c r="A314" s="821">
        <v>5</v>
      </c>
      <c r="B314" s="822" t="s">
        <v>2025</v>
      </c>
      <c r="C314" s="822" t="s">
        <v>2032</v>
      </c>
      <c r="D314" s="823" t="s">
        <v>3454</v>
      </c>
      <c r="E314" s="824" t="s">
        <v>2058</v>
      </c>
      <c r="F314" s="822" t="s">
        <v>2028</v>
      </c>
      <c r="G314" s="822" t="s">
        <v>2077</v>
      </c>
      <c r="H314" s="822" t="s">
        <v>329</v>
      </c>
      <c r="I314" s="822" t="s">
        <v>2422</v>
      </c>
      <c r="J314" s="822" t="s">
        <v>2423</v>
      </c>
      <c r="K314" s="822" t="s">
        <v>2424</v>
      </c>
      <c r="L314" s="825">
        <v>410</v>
      </c>
      <c r="M314" s="825">
        <v>410</v>
      </c>
      <c r="N314" s="822">
        <v>1</v>
      </c>
      <c r="O314" s="826">
        <v>1</v>
      </c>
      <c r="P314" s="825">
        <v>410</v>
      </c>
      <c r="Q314" s="827">
        <v>1</v>
      </c>
      <c r="R314" s="822">
        <v>1</v>
      </c>
      <c r="S314" s="827">
        <v>1</v>
      </c>
      <c r="T314" s="826">
        <v>1</v>
      </c>
      <c r="U314" s="828">
        <v>1</v>
      </c>
    </row>
    <row r="315" spans="1:21" ht="14.45" customHeight="1" x14ac:dyDescent="0.2">
      <c r="A315" s="821">
        <v>5</v>
      </c>
      <c r="B315" s="822" t="s">
        <v>2025</v>
      </c>
      <c r="C315" s="822" t="s">
        <v>2032</v>
      </c>
      <c r="D315" s="823" t="s">
        <v>3454</v>
      </c>
      <c r="E315" s="824" t="s">
        <v>2058</v>
      </c>
      <c r="F315" s="822" t="s">
        <v>2028</v>
      </c>
      <c r="G315" s="822" t="s">
        <v>2077</v>
      </c>
      <c r="H315" s="822" t="s">
        <v>329</v>
      </c>
      <c r="I315" s="822" t="s">
        <v>2603</v>
      </c>
      <c r="J315" s="822" t="s">
        <v>2604</v>
      </c>
      <c r="K315" s="822" t="s">
        <v>2605</v>
      </c>
      <c r="L315" s="825">
        <v>700.35</v>
      </c>
      <c r="M315" s="825">
        <v>700.35</v>
      </c>
      <c r="N315" s="822">
        <v>1</v>
      </c>
      <c r="O315" s="826">
        <v>1</v>
      </c>
      <c r="P315" s="825">
        <v>700.35</v>
      </c>
      <c r="Q315" s="827">
        <v>1</v>
      </c>
      <c r="R315" s="822">
        <v>1</v>
      </c>
      <c r="S315" s="827">
        <v>1</v>
      </c>
      <c r="T315" s="826">
        <v>1</v>
      </c>
      <c r="U315" s="828">
        <v>1</v>
      </c>
    </row>
    <row r="316" spans="1:21" ht="14.45" customHeight="1" x14ac:dyDescent="0.2">
      <c r="A316" s="821">
        <v>5</v>
      </c>
      <c r="B316" s="822" t="s">
        <v>2025</v>
      </c>
      <c r="C316" s="822" t="s">
        <v>2032</v>
      </c>
      <c r="D316" s="823" t="s">
        <v>3454</v>
      </c>
      <c r="E316" s="824" t="s">
        <v>2058</v>
      </c>
      <c r="F316" s="822" t="s">
        <v>2028</v>
      </c>
      <c r="G316" s="822" t="s">
        <v>2077</v>
      </c>
      <c r="H316" s="822" t="s">
        <v>329</v>
      </c>
      <c r="I316" s="822" t="s">
        <v>2128</v>
      </c>
      <c r="J316" s="822" t="s">
        <v>2129</v>
      </c>
      <c r="K316" s="822" t="s">
        <v>2130</v>
      </c>
      <c r="L316" s="825">
        <v>49.02</v>
      </c>
      <c r="M316" s="825">
        <v>245.10000000000002</v>
      </c>
      <c r="N316" s="822">
        <v>5</v>
      </c>
      <c r="O316" s="826">
        <v>2</v>
      </c>
      <c r="P316" s="825">
        <v>245.10000000000002</v>
      </c>
      <c r="Q316" s="827">
        <v>1</v>
      </c>
      <c r="R316" s="822">
        <v>5</v>
      </c>
      <c r="S316" s="827">
        <v>1</v>
      </c>
      <c r="T316" s="826">
        <v>2</v>
      </c>
      <c r="U316" s="828">
        <v>1</v>
      </c>
    </row>
    <row r="317" spans="1:21" ht="14.45" customHeight="1" x14ac:dyDescent="0.2">
      <c r="A317" s="821">
        <v>5</v>
      </c>
      <c r="B317" s="822" t="s">
        <v>2025</v>
      </c>
      <c r="C317" s="822" t="s">
        <v>2032</v>
      </c>
      <c r="D317" s="823" t="s">
        <v>3454</v>
      </c>
      <c r="E317" s="824" t="s">
        <v>2049</v>
      </c>
      <c r="F317" s="822" t="s">
        <v>2026</v>
      </c>
      <c r="G317" s="822" t="s">
        <v>2143</v>
      </c>
      <c r="H317" s="822" t="s">
        <v>611</v>
      </c>
      <c r="I317" s="822" t="s">
        <v>1664</v>
      </c>
      <c r="J317" s="822" t="s">
        <v>1663</v>
      </c>
      <c r="K317" s="822" t="s">
        <v>1238</v>
      </c>
      <c r="L317" s="825">
        <v>62.18</v>
      </c>
      <c r="M317" s="825">
        <v>62.18</v>
      </c>
      <c r="N317" s="822">
        <v>1</v>
      </c>
      <c r="O317" s="826">
        <v>0.5</v>
      </c>
      <c r="P317" s="825">
        <v>62.18</v>
      </c>
      <c r="Q317" s="827">
        <v>1</v>
      </c>
      <c r="R317" s="822">
        <v>1</v>
      </c>
      <c r="S317" s="827">
        <v>1</v>
      </c>
      <c r="T317" s="826">
        <v>0.5</v>
      </c>
      <c r="U317" s="828">
        <v>1</v>
      </c>
    </row>
    <row r="318" spans="1:21" ht="14.45" customHeight="1" x14ac:dyDescent="0.2">
      <c r="A318" s="821">
        <v>5</v>
      </c>
      <c r="B318" s="822" t="s">
        <v>2025</v>
      </c>
      <c r="C318" s="822" t="s">
        <v>2032</v>
      </c>
      <c r="D318" s="823" t="s">
        <v>3454</v>
      </c>
      <c r="E318" s="824" t="s">
        <v>2049</v>
      </c>
      <c r="F318" s="822" t="s">
        <v>2026</v>
      </c>
      <c r="G318" s="822" t="s">
        <v>2606</v>
      </c>
      <c r="H318" s="822" t="s">
        <v>611</v>
      </c>
      <c r="I318" s="822" t="s">
        <v>1699</v>
      </c>
      <c r="J318" s="822" t="s">
        <v>1700</v>
      </c>
      <c r="K318" s="822" t="s">
        <v>1701</v>
      </c>
      <c r="L318" s="825">
        <v>165.41</v>
      </c>
      <c r="M318" s="825">
        <v>165.41</v>
      </c>
      <c r="N318" s="822">
        <v>1</v>
      </c>
      <c r="O318" s="826">
        <v>0.5</v>
      </c>
      <c r="P318" s="825">
        <v>165.41</v>
      </c>
      <c r="Q318" s="827">
        <v>1</v>
      </c>
      <c r="R318" s="822">
        <v>1</v>
      </c>
      <c r="S318" s="827">
        <v>1</v>
      </c>
      <c r="T318" s="826">
        <v>0.5</v>
      </c>
      <c r="U318" s="828">
        <v>1</v>
      </c>
    </row>
    <row r="319" spans="1:21" ht="14.45" customHeight="1" x14ac:dyDescent="0.2">
      <c r="A319" s="821">
        <v>5</v>
      </c>
      <c r="B319" s="822" t="s">
        <v>2025</v>
      </c>
      <c r="C319" s="822" t="s">
        <v>2032</v>
      </c>
      <c r="D319" s="823" t="s">
        <v>3454</v>
      </c>
      <c r="E319" s="824" t="s">
        <v>2049</v>
      </c>
      <c r="F319" s="822" t="s">
        <v>2026</v>
      </c>
      <c r="G319" s="822" t="s">
        <v>2144</v>
      </c>
      <c r="H319" s="822" t="s">
        <v>611</v>
      </c>
      <c r="I319" s="822" t="s">
        <v>1756</v>
      </c>
      <c r="J319" s="822" t="s">
        <v>1757</v>
      </c>
      <c r="K319" s="822" t="s">
        <v>1758</v>
      </c>
      <c r="L319" s="825">
        <v>56.06</v>
      </c>
      <c r="M319" s="825">
        <v>224.24</v>
      </c>
      <c r="N319" s="822">
        <v>4</v>
      </c>
      <c r="O319" s="826">
        <v>2</v>
      </c>
      <c r="P319" s="825">
        <v>112.12</v>
      </c>
      <c r="Q319" s="827">
        <v>0.5</v>
      </c>
      <c r="R319" s="822">
        <v>2</v>
      </c>
      <c r="S319" s="827">
        <v>0.5</v>
      </c>
      <c r="T319" s="826">
        <v>1</v>
      </c>
      <c r="U319" s="828">
        <v>0.5</v>
      </c>
    </row>
    <row r="320" spans="1:21" ht="14.45" customHeight="1" x14ac:dyDescent="0.2">
      <c r="A320" s="821">
        <v>5</v>
      </c>
      <c r="B320" s="822" t="s">
        <v>2025</v>
      </c>
      <c r="C320" s="822" t="s">
        <v>2032</v>
      </c>
      <c r="D320" s="823" t="s">
        <v>3454</v>
      </c>
      <c r="E320" s="824" t="s">
        <v>2049</v>
      </c>
      <c r="F320" s="822" t="s">
        <v>2026</v>
      </c>
      <c r="G320" s="822" t="s">
        <v>2607</v>
      </c>
      <c r="H320" s="822" t="s">
        <v>329</v>
      </c>
      <c r="I320" s="822" t="s">
        <v>2608</v>
      </c>
      <c r="J320" s="822" t="s">
        <v>2609</v>
      </c>
      <c r="K320" s="822" t="s">
        <v>2610</v>
      </c>
      <c r="L320" s="825">
        <v>234.07</v>
      </c>
      <c r="M320" s="825">
        <v>234.07</v>
      </c>
      <c r="N320" s="822">
        <v>1</v>
      </c>
      <c r="O320" s="826">
        <v>0.5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5</v>
      </c>
      <c r="B321" s="822" t="s">
        <v>2025</v>
      </c>
      <c r="C321" s="822" t="s">
        <v>2032</v>
      </c>
      <c r="D321" s="823" t="s">
        <v>3454</v>
      </c>
      <c r="E321" s="824" t="s">
        <v>2049</v>
      </c>
      <c r="F321" s="822" t="s">
        <v>2026</v>
      </c>
      <c r="G321" s="822" t="s">
        <v>2611</v>
      </c>
      <c r="H321" s="822" t="s">
        <v>329</v>
      </c>
      <c r="I321" s="822" t="s">
        <v>2612</v>
      </c>
      <c r="J321" s="822" t="s">
        <v>2613</v>
      </c>
      <c r="K321" s="822" t="s">
        <v>2614</v>
      </c>
      <c r="L321" s="825">
        <v>24.01</v>
      </c>
      <c r="M321" s="825">
        <v>48.02</v>
      </c>
      <c r="N321" s="822">
        <v>2</v>
      </c>
      <c r="O321" s="826">
        <v>1</v>
      </c>
      <c r="P321" s="825">
        <v>48.02</v>
      </c>
      <c r="Q321" s="827">
        <v>1</v>
      </c>
      <c r="R321" s="822">
        <v>2</v>
      </c>
      <c r="S321" s="827">
        <v>1</v>
      </c>
      <c r="T321" s="826">
        <v>1</v>
      </c>
      <c r="U321" s="828">
        <v>1</v>
      </c>
    </row>
    <row r="322" spans="1:21" ht="14.45" customHeight="1" x14ac:dyDescent="0.2">
      <c r="A322" s="821">
        <v>5</v>
      </c>
      <c r="B322" s="822" t="s">
        <v>2025</v>
      </c>
      <c r="C322" s="822" t="s">
        <v>2032</v>
      </c>
      <c r="D322" s="823" t="s">
        <v>3454</v>
      </c>
      <c r="E322" s="824" t="s">
        <v>2049</v>
      </c>
      <c r="F322" s="822" t="s">
        <v>2026</v>
      </c>
      <c r="G322" s="822" t="s">
        <v>2611</v>
      </c>
      <c r="H322" s="822" t="s">
        <v>329</v>
      </c>
      <c r="I322" s="822" t="s">
        <v>2612</v>
      </c>
      <c r="J322" s="822" t="s">
        <v>2613</v>
      </c>
      <c r="K322" s="822" t="s">
        <v>2614</v>
      </c>
      <c r="L322" s="825">
        <v>42.1</v>
      </c>
      <c r="M322" s="825">
        <v>42.1</v>
      </c>
      <c r="N322" s="822">
        <v>1</v>
      </c>
      <c r="O322" s="826">
        <v>0.5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5</v>
      </c>
      <c r="B323" s="822" t="s">
        <v>2025</v>
      </c>
      <c r="C323" s="822" t="s">
        <v>2032</v>
      </c>
      <c r="D323" s="823" t="s">
        <v>3454</v>
      </c>
      <c r="E323" s="824" t="s">
        <v>2049</v>
      </c>
      <c r="F323" s="822" t="s">
        <v>2026</v>
      </c>
      <c r="G323" s="822" t="s">
        <v>2611</v>
      </c>
      <c r="H323" s="822" t="s">
        <v>611</v>
      </c>
      <c r="I323" s="822" t="s">
        <v>1742</v>
      </c>
      <c r="J323" s="822" t="s">
        <v>1045</v>
      </c>
      <c r="K323" s="822" t="s">
        <v>677</v>
      </c>
      <c r="L323" s="825">
        <v>96.04</v>
      </c>
      <c r="M323" s="825">
        <v>96.04</v>
      </c>
      <c r="N323" s="822">
        <v>1</v>
      </c>
      <c r="O323" s="826">
        <v>0.5</v>
      </c>
      <c r="P323" s="825">
        <v>96.04</v>
      </c>
      <c r="Q323" s="827">
        <v>1</v>
      </c>
      <c r="R323" s="822">
        <v>1</v>
      </c>
      <c r="S323" s="827">
        <v>1</v>
      </c>
      <c r="T323" s="826">
        <v>0.5</v>
      </c>
      <c r="U323" s="828">
        <v>1</v>
      </c>
    </row>
    <row r="324" spans="1:21" ht="14.45" customHeight="1" x14ac:dyDescent="0.2">
      <c r="A324" s="821">
        <v>5</v>
      </c>
      <c r="B324" s="822" t="s">
        <v>2025</v>
      </c>
      <c r="C324" s="822" t="s">
        <v>2032</v>
      </c>
      <c r="D324" s="823" t="s">
        <v>3454</v>
      </c>
      <c r="E324" s="824" t="s">
        <v>2049</v>
      </c>
      <c r="F324" s="822" t="s">
        <v>2026</v>
      </c>
      <c r="G324" s="822" t="s">
        <v>2611</v>
      </c>
      <c r="H324" s="822" t="s">
        <v>329</v>
      </c>
      <c r="I324" s="822" t="s">
        <v>2615</v>
      </c>
      <c r="J324" s="822" t="s">
        <v>1045</v>
      </c>
      <c r="K324" s="822" t="s">
        <v>1046</v>
      </c>
      <c r="L324" s="825">
        <v>134.44999999999999</v>
      </c>
      <c r="M324" s="825">
        <v>268.89999999999998</v>
      </c>
      <c r="N324" s="822">
        <v>2</v>
      </c>
      <c r="O324" s="826">
        <v>1</v>
      </c>
      <c r="P324" s="825">
        <v>268.89999999999998</v>
      </c>
      <c r="Q324" s="827">
        <v>1</v>
      </c>
      <c r="R324" s="822">
        <v>2</v>
      </c>
      <c r="S324" s="827">
        <v>1</v>
      </c>
      <c r="T324" s="826">
        <v>1</v>
      </c>
      <c r="U324" s="828">
        <v>1</v>
      </c>
    </row>
    <row r="325" spans="1:21" ht="14.45" customHeight="1" x14ac:dyDescent="0.2">
      <c r="A325" s="821">
        <v>5</v>
      </c>
      <c r="B325" s="822" t="s">
        <v>2025</v>
      </c>
      <c r="C325" s="822" t="s">
        <v>2032</v>
      </c>
      <c r="D325" s="823" t="s">
        <v>3454</v>
      </c>
      <c r="E325" s="824" t="s">
        <v>2049</v>
      </c>
      <c r="F325" s="822" t="s">
        <v>2026</v>
      </c>
      <c r="G325" s="822" t="s">
        <v>2093</v>
      </c>
      <c r="H325" s="822" t="s">
        <v>611</v>
      </c>
      <c r="I325" s="822" t="s">
        <v>1770</v>
      </c>
      <c r="J325" s="822" t="s">
        <v>1771</v>
      </c>
      <c r="K325" s="822" t="s">
        <v>677</v>
      </c>
      <c r="L325" s="825">
        <v>0</v>
      </c>
      <c r="M325" s="825">
        <v>0</v>
      </c>
      <c r="N325" s="822">
        <v>2</v>
      </c>
      <c r="O325" s="826">
        <v>1</v>
      </c>
      <c r="P325" s="825">
        <v>0</v>
      </c>
      <c r="Q325" s="827"/>
      <c r="R325" s="822">
        <v>2</v>
      </c>
      <c r="S325" s="827">
        <v>1</v>
      </c>
      <c r="T325" s="826">
        <v>1</v>
      </c>
      <c r="U325" s="828">
        <v>1</v>
      </c>
    </row>
    <row r="326" spans="1:21" ht="14.45" customHeight="1" x14ac:dyDescent="0.2">
      <c r="A326" s="821">
        <v>5</v>
      </c>
      <c r="B326" s="822" t="s">
        <v>2025</v>
      </c>
      <c r="C326" s="822" t="s">
        <v>2032</v>
      </c>
      <c r="D326" s="823" t="s">
        <v>3454</v>
      </c>
      <c r="E326" s="824" t="s">
        <v>2049</v>
      </c>
      <c r="F326" s="822" t="s">
        <v>2026</v>
      </c>
      <c r="G326" s="822" t="s">
        <v>2455</v>
      </c>
      <c r="H326" s="822" t="s">
        <v>329</v>
      </c>
      <c r="I326" s="822" t="s">
        <v>2616</v>
      </c>
      <c r="J326" s="822" t="s">
        <v>2460</v>
      </c>
      <c r="K326" s="822" t="s">
        <v>2617</v>
      </c>
      <c r="L326" s="825">
        <v>23.51</v>
      </c>
      <c r="M326" s="825">
        <v>70.53</v>
      </c>
      <c r="N326" s="822">
        <v>3</v>
      </c>
      <c r="O326" s="826">
        <v>3</v>
      </c>
      <c r="P326" s="825">
        <v>70.53</v>
      </c>
      <c r="Q326" s="827">
        <v>1</v>
      </c>
      <c r="R326" s="822">
        <v>3</v>
      </c>
      <c r="S326" s="827">
        <v>1</v>
      </c>
      <c r="T326" s="826">
        <v>3</v>
      </c>
      <c r="U326" s="828">
        <v>1</v>
      </c>
    </row>
    <row r="327" spans="1:21" ht="14.45" customHeight="1" x14ac:dyDescent="0.2">
      <c r="A327" s="821">
        <v>5</v>
      </c>
      <c r="B327" s="822" t="s">
        <v>2025</v>
      </c>
      <c r="C327" s="822" t="s">
        <v>2032</v>
      </c>
      <c r="D327" s="823" t="s">
        <v>3454</v>
      </c>
      <c r="E327" s="824" t="s">
        <v>2049</v>
      </c>
      <c r="F327" s="822" t="s">
        <v>2026</v>
      </c>
      <c r="G327" s="822" t="s">
        <v>2455</v>
      </c>
      <c r="H327" s="822" t="s">
        <v>611</v>
      </c>
      <c r="I327" s="822" t="s">
        <v>2618</v>
      </c>
      <c r="J327" s="822" t="s">
        <v>2619</v>
      </c>
      <c r="K327" s="822" t="s">
        <v>2525</v>
      </c>
      <c r="L327" s="825">
        <v>58.77</v>
      </c>
      <c r="M327" s="825">
        <v>176.31</v>
      </c>
      <c r="N327" s="822">
        <v>3</v>
      </c>
      <c r="O327" s="826">
        <v>0.5</v>
      </c>
      <c r="P327" s="825">
        <v>176.31</v>
      </c>
      <c r="Q327" s="827">
        <v>1</v>
      </c>
      <c r="R327" s="822">
        <v>3</v>
      </c>
      <c r="S327" s="827">
        <v>1</v>
      </c>
      <c r="T327" s="826">
        <v>0.5</v>
      </c>
      <c r="U327" s="828">
        <v>1</v>
      </c>
    </row>
    <row r="328" spans="1:21" ht="14.45" customHeight="1" x14ac:dyDescent="0.2">
      <c r="A328" s="821">
        <v>5</v>
      </c>
      <c r="B328" s="822" t="s">
        <v>2025</v>
      </c>
      <c r="C328" s="822" t="s">
        <v>2032</v>
      </c>
      <c r="D328" s="823" t="s">
        <v>3454</v>
      </c>
      <c r="E328" s="824" t="s">
        <v>2049</v>
      </c>
      <c r="F328" s="822" t="s">
        <v>2026</v>
      </c>
      <c r="G328" s="822" t="s">
        <v>2620</v>
      </c>
      <c r="H328" s="822" t="s">
        <v>329</v>
      </c>
      <c r="I328" s="822" t="s">
        <v>2621</v>
      </c>
      <c r="J328" s="822" t="s">
        <v>2622</v>
      </c>
      <c r="K328" s="822" t="s">
        <v>2623</v>
      </c>
      <c r="L328" s="825">
        <v>147.85</v>
      </c>
      <c r="M328" s="825">
        <v>147.85</v>
      </c>
      <c r="N328" s="822">
        <v>1</v>
      </c>
      <c r="O328" s="826">
        <v>0.5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5</v>
      </c>
      <c r="B329" s="822" t="s">
        <v>2025</v>
      </c>
      <c r="C329" s="822" t="s">
        <v>2032</v>
      </c>
      <c r="D329" s="823" t="s">
        <v>3454</v>
      </c>
      <c r="E329" s="824" t="s">
        <v>2049</v>
      </c>
      <c r="F329" s="822" t="s">
        <v>2026</v>
      </c>
      <c r="G329" s="822" t="s">
        <v>2338</v>
      </c>
      <c r="H329" s="822" t="s">
        <v>329</v>
      </c>
      <c r="I329" s="822" t="s">
        <v>2624</v>
      </c>
      <c r="J329" s="822" t="s">
        <v>698</v>
      </c>
      <c r="K329" s="822" t="s">
        <v>2400</v>
      </c>
      <c r="L329" s="825">
        <v>182.22</v>
      </c>
      <c r="M329" s="825">
        <v>182.22</v>
      </c>
      <c r="N329" s="822">
        <v>1</v>
      </c>
      <c r="O329" s="826">
        <v>1</v>
      </c>
      <c r="P329" s="825">
        <v>182.22</v>
      </c>
      <c r="Q329" s="827">
        <v>1</v>
      </c>
      <c r="R329" s="822">
        <v>1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5</v>
      </c>
      <c r="B330" s="822" t="s">
        <v>2025</v>
      </c>
      <c r="C330" s="822" t="s">
        <v>2032</v>
      </c>
      <c r="D330" s="823" t="s">
        <v>3454</v>
      </c>
      <c r="E330" s="824" t="s">
        <v>2049</v>
      </c>
      <c r="F330" s="822" t="s">
        <v>2026</v>
      </c>
      <c r="G330" s="822" t="s">
        <v>2338</v>
      </c>
      <c r="H330" s="822" t="s">
        <v>329</v>
      </c>
      <c r="I330" s="822" t="s">
        <v>2339</v>
      </c>
      <c r="J330" s="822" t="s">
        <v>698</v>
      </c>
      <c r="K330" s="822" t="s">
        <v>702</v>
      </c>
      <c r="L330" s="825">
        <v>273.33</v>
      </c>
      <c r="M330" s="825">
        <v>273.33</v>
      </c>
      <c r="N330" s="822">
        <v>1</v>
      </c>
      <c r="O330" s="826">
        <v>1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5</v>
      </c>
      <c r="B331" s="822" t="s">
        <v>2025</v>
      </c>
      <c r="C331" s="822" t="s">
        <v>2032</v>
      </c>
      <c r="D331" s="823" t="s">
        <v>3454</v>
      </c>
      <c r="E331" s="824" t="s">
        <v>2049</v>
      </c>
      <c r="F331" s="822" t="s">
        <v>2026</v>
      </c>
      <c r="G331" s="822" t="s">
        <v>2625</v>
      </c>
      <c r="H331" s="822" t="s">
        <v>329</v>
      </c>
      <c r="I331" s="822" t="s">
        <v>2626</v>
      </c>
      <c r="J331" s="822" t="s">
        <v>2627</v>
      </c>
      <c r="K331" s="822" t="s">
        <v>2628</v>
      </c>
      <c r="L331" s="825">
        <v>368.16</v>
      </c>
      <c r="M331" s="825">
        <v>368.16</v>
      </c>
      <c r="N331" s="822">
        <v>1</v>
      </c>
      <c r="O331" s="826">
        <v>1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5</v>
      </c>
      <c r="B332" s="822" t="s">
        <v>2025</v>
      </c>
      <c r="C332" s="822" t="s">
        <v>2032</v>
      </c>
      <c r="D332" s="823" t="s">
        <v>3454</v>
      </c>
      <c r="E332" s="824" t="s">
        <v>2049</v>
      </c>
      <c r="F332" s="822" t="s">
        <v>2026</v>
      </c>
      <c r="G332" s="822" t="s">
        <v>2629</v>
      </c>
      <c r="H332" s="822" t="s">
        <v>611</v>
      </c>
      <c r="I332" s="822" t="s">
        <v>1636</v>
      </c>
      <c r="J332" s="822" t="s">
        <v>1637</v>
      </c>
      <c r="K332" s="822" t="s">
        <v>1638</v>
      </c>
      <c r="L332" s="825">
        <v>85.02</v>
      </c>
      <c r="M332" s="825">
        <v>85.02</v>
      </c>
      <c r="N332" s="822">
        <v>1</v>
      </c>
      <c r="O332" s="826">
        <v>0.5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5</v>
      </c>
      <c r="B333" s="822" t="s">
        <v>2025</v>
      </c>
      <c r="C333" s="822" t="s">
        <v>2032</v>
      </c>
      <c r="D333" s="823" t="s">
        <v>3454</v>
      </c>
      <c r="E333" s="824" t="s">
        <v>2049</v>
      </c>
      <c r="F333" s="822" t="s">
        <v>2026</v>
      </c>
      <c r="G333" s="822" t="s">
        <v>2159</v>
      </c>
      <c r="H333" s="822" t="s">
        <v>329</v>
      </c>
      <c r="I333" s="822" t="s">
        <v>2160</v>
      </c>
      <c r="J333" s="822" t="s">
        <v>2161</v>
      </c>
      <c r="K333" s="822" t="s">
        <v>2162</v>
      </c>
      <c r="L333" s="825">
        <v>49.04</v>
      </c>
      <c r="M333" s="825">
        <v>49.04</v>
      </c>
      <c r="N333" s="822">
        <v>1</v>
      </c>
      <c r="O333" s="826">
        <v>1</v>
      </c>
      <c r="P333" s="825">
        <v>49.04</v>
      </c>
      <c r="Q333" s="827">
        <v>1</v>
      </c>
      <c r="R333" s="822">
        <v>1</v>
      </c>
      <c r="S333" s="827">
        <v>1</v>
      </c>
      <c r="T333" s="826">
        <v>1</v>
      </c>
      <c r="U333" s="828">
        <v>1</v>
      </c>
    </row>
    <row r="334" spans="1:21" ht="14.45" customHeight="1" x14ac:dyDescent="0.2">
      <c r="A334" s="821">
        <v>5</v>
      </c>
      <c r="B334" s="822" t="s">
        <v>2025</v>
      </c>
      <c r="C334" s="822" t="s">
        <v>2032</v>
      </c>
      <c r="D334" s="823" t="s">
        <v>3454</v>
      </c>
      <c r="E334" s="824" t="s">
        <v>2049</v>
      </c>
      <c r="F334" s="822" t="s">
        <v>2026</v>
      </c>
      <c r="G334" s="822" t="s">
        <v>2630</v>
      </c>
      <c r="H334" s="822" t="s">
        <v>329</v>
      </c>
      <c r="I334" s="822" t="s">
        <v>2631</v>
      </c>
      <c r="J334" s="822" t="s">
        <v>2632</v>
      </c>
      <c r="K334" s="822" t="s">
        <v>2633</v>
      </c>
      <c r="L334" s="825">
        <v>159.71</v>
      </c>
      <c r="M334" s="825">
        <v>319.42</v>
      </c>
      <c r="N334" s="822">
        <v>2</v>
      </c>
      <c r="O334" s="826">
        <v>1</v>
      </c>
      <c r="P334" s="825">
        <v>319.42</v>
      </c>
      <c r="Q334" s="827">
        <v>1</v>
      </c>
      <c r="R334" s="822">
        <v>2</v>
      </c>
      <c r="S334" s="827">
        <v>1</v>
      </c>
      <c r="T334" s="826">
        <v>1</v>
      </c>
      <c r="U334" s="828">
        <v>1</v>
      </c>
    </row>
    <row r="335" spans="1:21" ht="14.45" customHeight="1" x14ac:dyDescent="0.2">
      <c r="A335" s="821">
        <v>5</v>
      </c>
      <c r="B335" s="822" t="s">
        <v>2025</v>
      </c>
      <c r="C335" s="822" t="s">
        <v>2032</v>
      </c>
      <c r="D335" s="823" t="s">
        <v>3454</v>
      </c>
      <c r="E335" s="824" t="s">
        <v>2049</v>
      </c>
      <c r="F335" s="822" t="s">
        <v>2026</v>
      </c>
      <c r="G335" s="822" t="s">
        <v>2493</v>
      </c>
      <c r="H335" s="822" t="s">
        <v>329</v>
      </c>
      <c r="I335" s="822" t="s">
        <v>2634</v>
      </c>
      <c r="J335" s="822" t="s">
        <v>2495</v>
      </c>
      <c r="K335" s="822" t="s">
        <v>2635</v>
      </c>
      <c r="L335" s="825">
        <v>0</v>
      </c>
      <c r="M335" s="825">
        <v>0</v>
      </c>
      <c r="N335" s="822">
        <v>1</v>
      </c>
      <c r="O335" s="826">
        <v>0.5</v>
      </c>
      <c r="P335" s="825">
        <v>0</v>
      </c>
      <c r="Q335" s="827"/>
      <c r="R335" s="822">
        <v>1</v>
      </c>
      <c r="S335" s="827">
        <v>1</v>
      </c>
      <c r="T335" s="826">
        <v>0.5</v>
      </c>
      <c r="U335" s="828">
        <v>1</v>
      </c>
    </row>
    <row r="336" spans="1:21" ht="14.45" customHeight="1" x14ac:dyDescent="0.2">
      <c r="A336" s="821">
        <v>5</v>
      </c>
      <c r="B336" s="822" t="s">
        <v>2025</v>
      </c>
      <c r="C336" s="822" t="s">
        <v>2032</v>
      </c>
      <c r="D336" s="823" t="s">
        <v>3454</v>
      </c>
      <c r="E336" s="824" t="s">
        <v>2049</v>
      </c>
      <c r="F336" s="822" t="s">
        <v>2026</v>
      </c>
      <c r="G336" s="822" t="s">
        <v>2405</v>
      </c>
      <c r="H336" s="822" t="s">
        <v>329</v>
      </c>
      <c r="I336" s="822" t="s">
        <v>2406</v>
      </c>
      <c r="J336" s="822" t="s">
        <v>1100</v>
      </c>
      <c r="K336" s="822" t="s">
        <v>2407</v>
      </c>
      <c r="L336" s="825">
        <v>64.36</v>
      </c>
      <c r="M336" s="825">
        <v>128.72</v>
      </c>
      <c r="N336" s="822">
        <v>2</v>
      </c>
      <c r="O336" s="826">
        <v>1.5</v>
      </c>
      <c r="P336" s="825">
        <v>64.36</v>
      </c>
      <c r="Q336" s="827">
        <v>0.5</v>
      </c>
      <c r="R336" s="822">
        <v>1</v>
      </c>
      <c r="S336" s="827">
        <v>0.5</v>
      </c>
      <c r="T336" s="826">
        <v>0.5</v>
      </c>
      <c r="U336" s="828">
        <v>0.33333333333333331</v>
      </c>
    </row>
    <row r="337" spans="1:21" ht="14.45" customHeight="1" x14ac:dyDescent="0.2">
      <c r="A337" s="821">
        <v>5</v>
      </c>
      <c r="B337" s="822" t="s">
        <v>2025</v>
      </c>
      <c r="C337" s="822" t="s">
        <v>2032</v>
      </c>
      <c r="D337" s="823" t="s">
        <v>3454</v>
      </c>
      <c r="E337" s="824" t="s">
        <v>2049</v>
      </c>
      <c r="F337" s="822" t="s">
        <v>2026</v>
      </c>
      <c r="G337" s="822" t="s">
        <v>2374</v>
      </c>
      <c r="H337" s="822" t="s">
        <v>329</v>
      </c>
      <c r="I337" s="822" t="s">
        <v>2636</v>
      </c>
      <c r="J337" s="822" t="s">
        <v>2637</v>
      </c>
      <c r="K337" s="822" t="s">
        <v>2638</v>
      </c>
      <c r="L337" s="825">
        <v>0</v>
      </c>
      <c r="M337" s="825">
        <v>0</v>
      </c>
      <c r="N337" s="822">
        <v>1</v>
      </c>
      <c r="O337" s="826">
        <v>1</v>
      </c>
      <c r="P337" s="825"/>
      <c r="Q337" s="827"/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5</v>
      </c>
      <c r="B338" s="822" t="s">
        <v>2025</v>
      </c>
      <c r="C338" s="822" t="s">
        <v>2032</v>
      </c>
      <c r="D338" s="823" t="s">
        <v>3454</v>
      </c>
      <c r="E338" s="824" t="s">
        <v>2049</v>
      </c>
      <c r="F338" s="822" t="s">
        <v>2026</v>
      </c>
      <c r="G338" s="822" t="s">
        <v>2639</v>
      </c>
      <c r="H338" s="822" t="s">
        <v>329</v>
      </c>
      <c r="I338" s="822" t="s">
        <v>2640</v>
      </c>
      <c r="J338" s="822" t="s">
        <v>2641</v>
      </c>
      <c r="K338" s="822" t="s">
        <v>2642</v>
      </c>
      <c r="L338" s="825">
        <v>132.97999999999999</v>
      </c>
      <c r="M338" s="825">
        <v>132.97999999999999</v>
      </c>
      <c r="N338" s="822">
        <v>1</v>
      </c>
      <c r="O338" s="826">
        <v>1</v>
      </c>
      <c r="P338" s="825">
        <v>132.97999999999999</v>
      </c>
      <c r="Q338" s="827">
        <v>1</v>
      </c>
      <c r="R338" s="822">
        <v>1</v>
      </c>
      <c r="S338" s="827">
        <v>1</v>
      </c>
      <c r="T338" s="826">
        <v>1</v>
      </c>
      <c r="U338" s="828">
        <v>1</v>
      </c>
    </row>
    <row r="339" spans="1:21" ht="14.45" customHeight="1" x14ac:dyDescent="0.2">
      <c r="A339" s="821">
        <v>5</v>
      </c>
      <c r="B339" s="822" t="s">
        <v>2025</v>
      </c>
      <c r="C339" s="822" t="s">
        <v>2032</v>
      </c>
      <c r="D339" s="823" t="s">
        <v>3454</v>
      </c>
      <c r="E339" s="824" t="s">
        <v>2049</v>
      </c>
      <c r="F339" s="822" t="s">
        <v>2026</v>
      </c>
      <c r="G339" s="822" t="s">
        <v>2378</v>
      </c>
      <c r="H339" s="822" t="s">
        <v>329</v>
      </c>
      <c r="I339" s="822" t="s">
        <v>2643</v>
      </c>
      <c r="J339" s="822" t="s">
        <v>2380</v>
      </c>
      <c r="K339" s="822" t="s">
        <v>2644</v>
      </c>
      <c r="L339" s="825">
        <v>16.079999999999998</v>
      </c>
      <c r="M339" s="825">
        <v>48.239999999999995</v>
      </c>
      <c r="N339" s="822">
        <v>3</v>
      </c>
      <c r="O339" s="826">
        <v>3</v>
      </c>
      <c r="P339" s="825">
        <v>32.159999999999997</v>
      </c>
      <c r="Q339" s="827">
        <v>0.66666666666666663</v>
      </c>
      <c r="R339" s="822">
        <v>2</v>
      </c>
      <c r="S339" s="827">
        <v>0.66666666666666663</v>
      </c>
      <c r="T339" s="826">
        <v>2</v>
      </c>
      <c r="U339" s="828">
        <v>0.66666666666666663</v>
      </c>
    </row>
    <row r="340" spans="1:21" ht="14.45" customHeight="1" x14ac:dyDescent="0.2">
      <c r="A340" s="821">
        <v>5</v>
      </c>
      <c r="B340" s="822" t="s">
        <v>2025</v>
      </c>
      <c r="C340" s="822" t="s">
        <v>2032</v>
      </c>
      <c r="D340" s="823" t="s">
        <v>3454</v>
      </c>
      <c r="E340" s="824" t="s">
        <v>2049</v>
      </c>
      <c r="F340" s="822" t="s">
        <v>2026</v>
      </c>
      <c r="G340" s="822" t="s">
        <v>2061</v>
      </c>
      <c r="H340" s="822" t="s">
        <v>611</v>
      </c>
      <c r="I340" s="822" t="s">
        <v>2062</v>
      </c>
      <c r="J340" s="822" t="s">
        <v>1611</v>
      </c>
      <c r="K340" s="822" t="s">
        <v>2063</v>
      </c>
      <c r="L340" s="825">
        <v>93.43</v>
      </c>
      <c r="M340" s="825">
        <v>280.29000000000002</v>
      </c>
      <c r="N340" s="822">
        <v>3</v>
      </c>
      <c r="O340" s="826">
        <v>0.5</v>
      </c>
      <c r="P340" s="825">
        <v>280.29000000000002</v>
      </c>
      <c r="Q340" s="827">
        <v>1</v>
      </c>
      <c r="R340" s="822">
        <v>3</v>
      </c>
      <c r="S340" s="827">
        <v>1</v>
      </c>
      <c r="T340" s="826">
        <v>0.5</v>
      </c>
      <c r="U340" s="828">
        <v>1</v>
      </c>
    </row>
    <row r="341" spans="1:21" ht="14.45" customHeight="1" x14ac:dyDescent="0.2">
      <c r="A341" s="821">
        <v>5</v>
      </c>
      <c r="B341" s="822" t="s">
        <v>2025</v>
      </c>
      <c r="C341" s="822" t="s">
        <v>2032</v>
      </c>
      <c r="D341" s="823" t="s">
        <v>3454</v>
      </c>
      <c r="E341" s="824" t="s">
        <v>2049</v>
      </c>
      <c r="F341" s="822" t="s">
        <v>2026</v>
      </c>
      <c r="G341" s="822" t="s">
        <v>2061</v>
      </c>
      <c r="H341" s="822" t="s">
        <v>611</v>
      </c>
      <c r="I341" s="822" t="s">
        <v>1610</v>
      </c>
      <c r="J341" s="822" t="s">
        <v>1611</v>
      </c>
      <c r="K341" s="822" t="s">
        <v>1612</v>
      </c>
      <c r="L341" s="825">
        <v>186.87</v>
      </c>
      <c r="M341" s="825">
        <v>747.48</v>
      </c>
      <c r="N341" s="822">
        <v>4</v>
      </c>
      <c r="O341" s="826">
        <v>2.5</v>
      </c>
      <c r="P341" s="825">
        <v>560.61</v>
      </c>
      <c r="Q341" s="827">
        <v>0.75</v>
      </c>
      <c r="R341" s="822">
        <v>3</v>
      </c>
      <c r="S341" s="827">
        <v>0.75</v>
      </c>
      <c r="T341" s="826">
        <v>2</v>
      </c>
      <c r="U341" s="828">
        <v>0.8</v>
      </c>
    </row>
    <row r="342" spans="1:21" ht="14.45" customHeight="1" x14ac:dyDescent="0.2">
      <c r="A342" s="821">
        <v>5</v>
      </c>
      <c r="B342" s="822" t="s">
        <v>2025</v>
      </c>
      <c r="C342" s="822" t="s">
        <v>2032</v>
      </c>
      <c r="D342" s="823" t="s">
        <v>3454</v>
      </c>
      <c r="E342" s="824" t="s">
        <v>2049</v>
      </c>
      <c r="F342" s="822" t="s">
        <v>2026</v>
      </c>
      <c r="G342" s="822" t="s">
        <v>2064</v>
      </c>
      <c r="H342" s="822" t="s">
        <v>329</v>
      </c>
      <c r="I342" s="822" t="s">
        <v>2087</v>
      </c>
      <c r="J342" s="822" t="s">
        <v>630</v>
      </c>
      <c r="K342" s="822" t="s">
        <v>2088</v>
      </c>
      <c r="L342" s="825">
        <v>31.65</v>
      </c>
      <c r="M342" s="825">
        <v>31.65</v>
      </c>
      <c r="N342" s="822">
        <v>1</v>
      </c>
      <c r="O342" s="826">
        <v>0.5</v>
      </c>
      <c r="P342" s="825">
        <v>31.65</v>
      </c>
      <c r="Q342" s="827">
        <v>1</v>
      </c>
      <c r="R342" s="822">
        <v>1</v>
      </c>
      <c r="S342" s="827">
        <v>1</v>
      </c>
      <c r="T342" s="826">
        <v>0.5</v>
      </c>
      <c r="U342" s="828">
        <v>1</v>
      </c>
    </row>
    <row r="343" spans="1:21" ht="14.45" customHeight="1" x14ac:dyDescent="0.2">
      <c r="A343" s="821">
        <v>5</v>
      </c>
      <c r="B343" s="822" t="s">
        <v>2025</v>
      </c>
      <c r="C343" s="822" t="s">
        <v>2032</v>
      </c>
      <c r="D343" s="823" t="s">
        <v>3454</v>
      </c>
      <c r="E343" s="824" t="s">
        <v>2049</v>
      </c>
      <c r="F343" s="822" t="s">
        <v>2026</v>
      </c>
      <c r="G343" s="822" t="s">
        <v>2064</v>
      </c>
      <c r="H343" s="822" t="s">
        <v>329</v>
      </c>
      <c r="I343" s="822" t="s">
        <v>2385</v>
      </c>
      <c r="J343" s="822" t="s">
        <v>2383</v>
      </c>
      <c r="K343" s="822" t="s">
        <v>2386</v>
      </c>
      <c r="L343" s="825">
        <v>52.75</v>
      </c>
      <c r="M343" s="825">
        <v>105.5</v>
      </c>
      <c r="N343" s="822">
        <v>2</v>
      </c>
      <c r="O343" s="826">
        <v>1.5</v>
      </c>
      <c r="P343" s="825">
        <v>105.5</v>
      </c>
      <c r="Q343" s="827">
        <v>1</v>
      </c>
      <c r="R343" s="822">
        <v>2</v>
      </c>
      <c r="S343" s="827">
        <v>1</v>
      </c>
      <c r="T343" s="826">
        <v>1.5</v>
      </c>
      <c r="U343" s="828">
        <v>1</v>
      </c>
    </row>
    <row r="344" spans="1:21" ht="14.45" customHeight="1" x14ac:dyDescent="0.2">
      <c r="A344" s="821">
        <v>5</v>
      </c>
      <c r="B344" s="822" t="s">
        <v>2025</v>
      </c>
      <c r="C344" s="822" t="s">
        <v>2032</v>
      </c>
      <c r="D344" s="823" t="s">
        <v>3454</v>
      </c>
      <c r="E344" s="824" t="s">
        <v>2049</v>
      </c>
      <c r="F344" s="822" t="s">
        <v>2026</v>
      </c>
      <c r="G344" s="822" t="s">
        <v>2064</v>
      </c>
      <c r="H344" s="822" t="s">
        <v>329</v>
      </c>
      <c r="I344" s="822" t="s">
        <v>2645</v>
      </c>
      <c r="J344" s="822" t="s">
        <v>2106</v>
      </c>
      <c r="K344" s="822" t="s">
        <v>2646</v>
      </c>
      <c r="L344" s="825">
        <v>52.75</v>
      </c>
      <c r="M344" s="825">
        <v>105.5</v>
      </c>
      <c r="N344" s="822">
        <v>2</v>
      </c>
      <c r="O344" s="826">
        <v>1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5</v>
      </c>
      <c r="B345" s="822" t="s">
        <v>2025</v>
      </c>
      <c r="C345" s="822" t="s">
        <v>2032</v>
      </c>
      <c r="D345" s="823" t="s">
        <v>3454</v>
      </c>
      <c r="E345" s="824" t="s">
        <v>2049</v>
      </c>
      <c r="F345" s="822" t="s">
        <v>2026</v>
      </c>
      <c r="G345" s="822" t="s">
        <v>2064</v>
      </c>
      <c r="H345" s="822" t="s">
        <v>329</v>
      </c>
      <c r="I345" s="822" t="s">
        <v>2105</v>
      </c>
      <c r="J345" s="822" t="s">
        <v>2106</v>
      </c>
      <c r="K345" s="822" t="s">
        <v>2107</v>
      </c>
      <c r="L345" s="825">
        <v>31.65</v>
      </c>
      <c r="M345" s="825">
        <v>31.65</v>
      </c>
      <c r="N345" s="822">
        <v>1</v>
      </c>
      <c r="O345" s="826">
        <v>0.5</v>
      </c>
      <c r="P345" s="825">
        <v>31.65</v>
      </c>
      <c r="Q345" s="827">
        <v>1</v>
      </c>
      <c r="R345" s="822">
        <v>1</v>
      </c>
      <c r="S345" s="827">
        <v>1</v>
      </c>
      <c r="T345" s="826">
        <v>0.5</v>
      </c>
      <c r="U345" s="828">
        <v>1</v>
      </c>
    </row>
    <row r="346" spans="1:21" ht="14.45" customHeight="1" x14ac:dyDescent="0.2">
      <c r="A346" s="821">
        <v>5</v>
      </c>
      <c r="B346" s="822" t="s">
        <v>2025</v>
      </c>
      <c r="C346" s="822" t="s">
        <v>2032</v>
      </c>
      <c r="D346" s="823" t="s">
        <v>3454</v>
      </c>
      <c r="E346" s="824" t="s">
        <v>2049</v>
      </c>
      <c r="F346" s="822" t="s">
        <v>2026</v>
      </c>
      <c r="G346" s="822" t="s">
        <v>2064</v>
      </c>
      <c r="H346" s="822" t="s">
        <v>329</v>
      </c>
      <c r="I346" s="822" t="s">
        <v>2647</v>
      </c>
      <c r="J346" s="822" t="s">
        <v>630</v>
      </c>
      <c r="K346" s="822" t="s">
        <v>2088</v>
      </c>
      <c r="L346" s="825">
        <v>31.65</v>
      </c>
      <c r="M346" s="825">
        <v>31.65</v>
      </c>
      <c r="N346" s="822">
        <v>1</v>
      </c>
      <c r="O346" s="826">
        <v>0.5</v>
      </c>
      <c r="P346" s="825">
        <v>31.65</v>
      </c>
      <c r="Q346" s="827">
        <v>1</v>
      </c>
      <c r="R346" s="822">
        <v>1</v>
      </c>
      <c r="S346" s="827">
        <v>1</v>
      </c>
      <c r="T346" s="826">
        <v>0.5</v>
      </c>
      <c r="U346" s="828">
        <v>1</v>
      </c>
    </row>
    <row r="347" spans="1:21" ht="14.45" customHeight="1" x14ac:dyDescent="0.2">
      <c r="A347" s="821">
        <v>5</v>
      </c>
      <c r="B347" s="822" t="s">
        <v>2025</v>
      </c>
      <c r="C347" s="822" t="s">
        <v>2032</v>
      </c>
      <c r="D347" s="823" t="s">
        <v>3454</v>
      </c>
      <c r="E347" s="824" t="s">
        <v>2049</v>
      </c>
      <c r="F347" s="822" t="s">
        <v>2026</v>
      </c>
      <c r="G347" s="822" t="s">
        <v>2064</v>
      </c>
      <c r="H347" s="822" t="s">
        <v>329</v>
      </c>
      <c r="I347" s="822" t="s">
        <v>2648</v>
      </c>
      <c r="J347" s="822" t="s">
        <v>630</v>
      </c>
      <c r="K347" s="822" t="s">
        <v>631</v>
      </c>
      <c r="L347" s="825">
        <v>31.65</v>
      </c>
      <c r="M347" s="825">
        <v>63.3</v>
      </c>
      <c r="N347" s="822">
        <v>2</v>
      </c>
      <c r="O347" s="826">
        <v>1.5</v>
      </c>
      <c r="P347" s="825">
        <v>63.3</v>
      </c>
      <c r="Q347" s="827">
        <v>1</v>
      </c>
      <c r="R347" s="822">
        <v>2</v>
      </c>
      <c r="S347" s="827">
        <v>1</v>
      </c>
      <c r="T347" s="826">
        <v>1.5</v>
      </c>
      <c r="U347" s="828">
        <v>1</v>
      </c>
    </row>
    <row r="348" spans="1:21" ht="14.45" customHeight="1" x14ac:dyDescent="0.2">
      <c r="A348" s="821">
        <v>5</v>
      </c>
      <c r="B348" s="822" t="s">
        <v>2025</v>
      </c>
      <c r="C348" s="822" t="s">
        <v>2032</v>
      </c>
      <c r="D348" s="823" t="s">
        <v>3454</v>
      </c>
      <c r="E348" s="824" t="s">
        <v>2049</v>
      </c>
      <c r="F348" s="822" t="s">
        <v>2026</v>
      </c>
      <c r="G348" s="822" t="s">
        <v>2649</v>
      </c>
      <c r="H348" s="822" t="s">
        <v>329</v>
      </c>
      <c r="I348" s="822" t="s">
        <v>2650</v>
      </c>
      <c r="J348" s="822" t="s">
        <v>2651</v>
      </c>
      <c r="K348" s="822" t="s">
        <v>2652</v>
      </c>
      <c r="L348" s="825">
        <v>1961.01</v>
      </c>
      <c r="M348" s="825">
        <v>1961.01</v>
      </c>
      <c r="N348" s="822">
        <v>1</v>
      </c>
      <c r="O348" s="826">
        <v>0.5</v>
      </c>
      <c r="P348" s="825">
        <v>1961.01</v>
      </c>
      <c r="Q348" s="827">
        <v>1</v>
      </c>
      <c r="R348" s="822">
        <v>1</v>
      </c>
      <c r="S348" s="827">
        <v>1</v>
      </c>
      <c r="T348" s="826">
        <v>0.5</v>
      </c>
      <c r="U348" s="828">
        <v>1</v>
      </c>
    </row>
    <row r="349" spans="1:21" ht="14.45" customHeight="1" x14ac:dyDescent="0.2">
      <c r="A349" s="821">
        <v>5</v>
      </c>
      <c r="B349" s="822" t="s">
        <v>2025</v>
      </c>
      <c r="C349" s="822" t="s">
        <v>2032</v>
      </c>
      <c r="D349" s="823" t="s">
        <v>3454</v>
      </c>
      <c r="E349" s="824" t="s">
        <v>2049</v>
      </c>
      <c r="F349" s="822" t="s">
        <v>2026</v>
      </c>
      <c r="G349" s="822" t="s">
        <v>2169</v>
      </c>
      <c r="H349" s="822" t="s">
        <v>329</v>
      </c>
      <c r="I349" s="822" t="s">
        <v>2170</v>
      </c>
      <c r="J349" s="822" t="s">
        <v>1214</v>
      </c>
      <c r="K349" s="822" t="s">
        <v>1619</v>
      </c>
      <c r="L349" s="825">
        <v>38.56</v>
      </c>
      <c r="M349" s="825">
        <v>77.12</v>
      </c>
      <c r="N349" s="822">
        <v>2</v>
      </c>
      <c r="O349" s="826">
        <v>1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5</v>
      </c>
      <c r="B350" s="822" t="s">
        <v>2025</v>
      </c>
      <c r="C350" s="822" t="s">
        <v>2032</v>
      </c>
      <c r="D350" s="823" t="s">
        <v>3454</v>
      </c>
      <c r="E350" s="824" t="s">
        <v>2049</v>
      </c>
      <c r="F350" s="822" t="s">
        <v>2026</v>
      </c>
      <c r="G350" s="822" t="s">
        <v>2067</v>
      </c>
      <c r="H350" s="822" t="s">
        <v>611</v>
      </c>
      <c r="I350" s="822" t="s">
        <v>1603</v>
      </c>
      <c r="J350" s="822" t="s">
        <v>755</v>
      </c>
      <c r="K350" s="822" t="s">
        <v>1604</v>
      </c>
      <c r="L350" s="825">
        <v>368.16</v>
      </c>
      <c r="M350" s="825">
        <v>368.16</v>
      </c>
      <c r="N350" s="822">
        <v>1</v>
      </c>
      <c r="O350" s="826">
        <v>0.5</v>
      </c>
      <c r="P350" s="825">
        <v>368.16</v>
      </c>
      <c r="Q350" s="827">
        <v>1</v>
      </c>
      <c r="R350" s="822">
        <v>1</v>
      </c>
      <c r="S350" s="827">
        <v>1</v>
      </c>
      <c r="T350" s="826">
        <v>0.5</v>
      </c>
      <c r="U350" s="828">
        <v>1</v>
      </c>
    </row>
    <row r="351" spans="1:21" ht="14.45" customHeight="1" x14ac:dyDescent="0.2">
      <c r="A351" s="821">
        <v>5</v>
      </c>
      <c r="B351" s="822" t="s">
        <v>2025</v>
      </c>
      <c r="C351" s="822" t="s">
        <v>2032</v>
      </c>
      <c r="D351" s="823" t="s">
        <v>3454</v>
      </c>
      <c r="E351" s="824" t="s">
        <v>2049</v>
      </c>
      <c r="F351" s="822" t="s">
        <v>2026</v>
      </c>
      <c r="G351" s="822" t="s">
        <v>2067</v>
      </c>
      <c r="H351" s="822" t="s">
        <v>611</v>
      </c>
      <c r="I351" s="822" t="s">
        <v>1849</v>
      </c>
      <c r="J351" s="822" t="s">
        <v>755</v>
      </c>
      <c r="K351" s="822" t="s">
        <v>1850</v>
      </c>
      <c r="L351" s="825">
        <v>923.74</v>
      </c>
      <c r="M351" s="825">
        <v>1847.48</v>
      </c>
      <c r="N351" s="822">
        <v>2</v>
      </c>
      <c r="O351" s="826">
        <v>2</v>
      </c>
      <c r="P351" s="825">
        <v>923.74</v>
      </c>
      <c r="Q351" s="827">
        <v>0.5</v>
      </c>
      <c r="R351" s="822">
        <v>1</v>
      </c>
      <c r="S351" s="827">
        <v>0.5</v>
      </c>
      <c r="T351" s="826">
        <v>1</v>
      </c>
      <c r="U351" s="828">
        <v>0.5</v>
      </c>
    </row>
    <row r="352" spans="1:21" ht="14.45" customHeight="1" x14ac:dyDescent="0.2">
      <c r="A352" s="821">
        <v>5</v>
      </c>
      <c r="B352" s="822" t="s">
        <v>2025</v>
      </c>
      <c r="C352" s="822" t="s">
        <v>2032</v>
      </c>
      <c r="D352" s="823" t="s">
        <v>3454</v>
      </c>
      <c r="E352" s="824" t="s">
        <v>2049</v>
      </c>
      <c r="F352" s="822" t="s">
        <v>2026</v>
      </c>
      <c r="G352" s="822" t="s">
        <v>2108</v>
      </c>
      <c r="H352" s="822" t="s">
        <v>329</v>
      </c>
      <c r="I352" s="822" t="s">
        <v>2109</v>
      </c>
      <c r="J352" s="822" t="s">
        <v>2110</v>
      </c>
      <c r="K352" s="822" t="s">
        <v>2111</v>
      </c>
      <c r="L352" s="825">
        <v>88.07</v>
      </c>
      <c r="M352" s="825">
        <v>616.49</v>
      </c>
      <c r="N352" s="822">
        <v>7</v>
      </c>
      <c r="O352" s="826">
        <v>4.5</v>
      </c>
      <c r="P352" s="825">
        <v>352.28</v>
      </c>
      <c r="Q352" s="827">
        <v>0.5714285714285714</v>
      </c>
      <c r="R352" s="822">
        <v>4</v>
      </c>
      <c r="S352" s="827">
        <v>0.5714285714285714</v>
      </c>
      <c r="T352" s="826">
        <v>2.5</v>
      </c>
      <c r="U352" s="828">
        <v>0.55555555555555558</v>
      </c>
    </row>
    <row r="353" spans="1:21" ht="14.45" customHeight="1" x14ac:dyDescent="0.2">
      <c r="A353" s="821">
        <v>5</v>
      </c>
      <c r="B353" s="822" t="s">
        <v>2025</v>
      </c>
      <c r="C353" s="822" t="s">
        <v>2032</v>
      </c>
      <c r="D353" s="823" t="s">
        <v>3454</v>
      </c>
      <c r="E353" s="824" t="s">
        <v>2049</v>
      </c>
      <c r="F353" s="822" t="s">
        <v>2026</v>
      </c>
      <c r="G353" s="822" t="s">
        <v>2112</v>
      </c>
      <c r="H353" s="822" t="s">
        <v>329</v>
      </c>
      <c r="I353" s="822" t="s">
        <v>2113</v>
      </c>
      <c r="J353" s="822" t="s">
        <v>1187</v>
      </c>
      <c r="K353" s="822" t="s">
        <v>2114</v>
      </c>
      <c r="L353" s="825">
        <v>35.25</v>
      </c>
      <c r="M353" s="825">
        <v>35.25</v>
      </c>
      <c r="N353" s="822">
        <v>1</v>
      </c>
      <c r="O353" s="826">
        <v>0.5</v>
      </c>
      <c r="P353" s="825">
        <v>35.25</v>
      </c>
      <c r="Q353" s="827">
        <v>1</v>
      </c>
      <c r="R353" s="822">
        <v>1</v>
      </c>
      <c r="S353" s="827">
        <v>1</v>
      </c>
      <c r="T353" s="826">
        <v>0.5</v>
      </c>
      <c r="U353" s="828">
        <v>1</v>
      </c>
    </row>
    <row r="354" spans="1:21" ht="14.45" customHeight="1" x14ac:dyDescent="0.2">
      <c r="A354" s="821">
        <v>5</v>
      </c>
      <c r="B354" s="822" t="s">
        <v>2025</v>
      </c>
      <c r="C354" s="822" t="s">
        <v>2032</v>
      </c>
      <c r="D354" s="823" t="s">
        <v>3454</v>
      </c>
      <c r="E354" s="824" t="s">
        <v>2049</v>
      </c>
      <c r="F354" s="822" t="s">
        <v>2026</v>
      </c>
      <c r="G354" s="822" t="s">
        <v>2134</v>
      </c>
      <c r="H354" s="822" t="s">
        <v>329</v>
      </c>
      <c r="I354" s="822" t="s">
        <v>2135</v>
      </c>
      <c r="J354" s="822" t="s">
        <v>2136</v>
      </c>
      <c r="K354" s="822" t="s">
        <v>2137</v>
      </c>
      <c r="L354" s="825">
        <v>205.84</v>
      </c>
      <c r="M354" s="825">
        <v>205.84</v>
      </c>
      <c r="N354" s="822">
        <v>1</v>
      </c>
      <c r="O354" s="826">
        <v>1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5</v>
      </c>
      <c r="B355" s="822" t="s">
        <v>2025</v>
      </c>
      <c r="C355" s="822" t="s">
        <v>2032</v>
      </c>
      <c r="D355" s="823" t="s">
        <v>3454</v>
      </c>
      <c r="E355" s="824" t="s">
        <v>2049</v>
      </c>
      <c r="F355" s="822" t="s">
        <v>2026</v>
      </c>
      <c r="G355" s="822" t="s">
        <v>2134</v>
      </c>
      <c r="H355" s="822" t="s">
        <v>329</v>
      </c>
      <c r="I355" s="822" t="s">
        <v>2135</v>
      </c>
      <c r="J355" s="822" t="s">
        <v>2136</v>
      </c>
      <c r="K355" s="822" t="s">
        <v>2137</v>
      </c>
      <c r="L355" s="825">
        <v>97.76</v>
      </c>
      <c r="M355" s="825">
        <v>293.28000000000003</v>
      </c>
      <c r="N355" s="822">
        <v>3</v>
      </c>
      <c r="O355" s="826">
        <v>2.5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5</v>
      </c>
      <c r="B356" s="822" t="s">
        <v>2025</v>
      </c>
      <c r="C356" s="822" t="s">
        <v>2032</v>
      </c>
      <c r="D356" s="823" t="s">
        <v>3454</v>
      </c>
      <c r="E356" s="824" t="s">
        <v>2049</v>
      </c>
      <c r="F356" s="822" t="s">
        <v>2026</v>
      </c>
      <c r="G356" s="822" t="s">
        <v>2134</v>
      </c>
      <c r="H356" s="822" t="s">
        <v>329</v>
      </c>
      <c r="I356" s="822" t="s">
        <v>2187</v>
      </c>
      <c r="J356" s="822" t="s">
        <v>2185</v>
      </c>
      <c r="K356" s="822" t="s">
        <v>2188</v>
      </c>
      <c r="L356" s="825">
        <v>87.98</v>
      </c>
      <c r="M356" s="825">
        <v>87.98</v>
      </c>
      <c r="N356" s="822">
        <v>1</v>
      </c>
      <c r="O356" s="826">
        <v>1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5</v>
      </c>
      <c r="B357" s="822" t="s">
        <v>2025</v>
      </c>
      <c r="C357" s="822" t="s">
        <v>2032</v>
      </c>
      <c r="D357" s="823" t="s">
        <v>3454</v>
      </c>
      <c r="E357" s="824" t="s">
        <v>2049</v>
      </c>
      <c r="F357" s="822" t="s">
        <v>2026</v>
      </c>
      <c r="G357" s="822" t="s">
        <v>2089</v>
      </c>
      <c r="H357" s="822" t="s">
        <v>611</v>
      </c>
      <c r="I357" s="822" t="s">
        <v>1573</v>
      </c>
      <c r="J357" s="822" t="s">
        <v>682</v>
      </c>
      <c r="K357" s="822" t="s">
        <v>1574</v>
      </c>
      <c r="L357" s="825">
        <v>48.89</v>
      </c>
      <c r="M357" s="825">
        <v>48.89</v>
      </c>
      <c r="N357" s="822">
        <v>1</v>
      </c>
      <c r="O357" s="826">
        <v>0.5</v>
      </c>
      <c r="P357" s="825">
        <v>48.89</v>
      </c>
      <c r="Q357" s="827">
        <v>1</v>
      </c>
      <c r="R357" s="822">
        <v>1</v>
      </c>
      <c r="S357" s="827">
        <v>1</v>
      </c>
      <c r="T357" s="826">
        <v>0.5</v>
      </c>
      <c r="U357" s="828">
        <v>1</v>
      </c>
    </row>
    <row r="358" spans="1:21" ht="14.45" customHeight="1" x14ac:dyDescent="0.2">
      <c r="A358" s="821">
        <v>5</v>
      </c>
      <c r="B358" s="822" t="s">
        <v>2025</v>
      </c>
      <c r="C358" s="822" t="s">
        <v>2032</v>
      </c>
      <c r="D358" s="823" t="s">
        <v>3454</v>
      </c>
      <c r="E358" s="824" t="s">
        <v>2049</v>
      </c>
      <c r="F358" s="822" t="s">
        <v>2026</v>
      </c>
      <c r="G358" s="822" t="s">
        <v>2550</v>
      </c>
      <c r="H358" s="822" t="s">
        <v>329</v>
      </c>
      <c r="I358" s="822" t="s">
        <v>2653</v>
      </c>
      <c r="J358" s="822" t="s">
        <v>2552</v>
      </c>
      <c r="K358" s="822" t="s">
        <v>2654</v>
      </c>
      <c r="L358" s="825">
        <v>21.92</v>
      </c>
      <c r="M358" s="825">
        <v>21.92</v>
      </c>
      <c r="N358" s="822">
        <v>1</v>
      </c>
      <c r="O358" s="826">
        <v>1</v>
      </c>
      <c r="P358" s="825">
        <v>21.92</v>
      </c>
      <c r="Q358" s="827">
        <v>1</v>
      </c>
      <c r="R358" s="822">
        <v>1</v>
      </c>
      <c r="S358" s="827">
        <v>1</v>
      </c>
      <c r="T358" s="826">
        <v>1</v>
      </c>
      <c r="U358" s="828">
        <v>1</v>
      </c>
    </row>
    <row r="359" spans="1:21" ht="14.45" customHeight="1" x14ac:dyDescent="0.2">
      <c r="A359" s="821">
        <v>5</v>
      </c>
      <c r="B359" s="822" t="s">
        <v>2025</v>
      </c>
      <c r="C359" s="822" t="s">
        <v>2032</v>
      </c>
      <c r="D359" s="823" t="s">
        <v>3454</v>
      </c>
      <c r="E359" s="824" t="s">
        <v>2049</v>
      </c>
      <c r="F359" s="822" t="s">
        <v>2026</v>
      </c>
      <c r="G359" s="822" t="s">
        <v>2554</v>
      </c>
      <c r="H359" s="822" t="s">
        <v>611</v>
      </c>
      <c r="I359" s="822" t="s">
        <v>1888</v>
      </c>
      <c r="J359" s="822" t="s">
        <v>1676</v>
      </c>
      <c r="K359" s="822" t="s">
        <v>1889</v>
      </c>
      <c r="L359" s="825">
        <v>114.88</v>
      </c>
      <c r="M359" s="825">
        <v>114.88</v>
      </c>
      <c r="N359" s="822">
        <v>1</v>
      </c>
      <c r="O359" s="826">
        <v>0.5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5</v>
      </c>
      <c r="B360" s="822" t="s">
        <v>2025</v>
      </c>
      <c r="C360" s="822" t="s">
        <v>2032</v>
      </c>
      <c r="D360" s="823" t="s">
        <v>3454</v>
      </c>
      <c r="E360" s="824" t="s">
        <v>2049</v>
      </c>
      <c r="F360" s="822" t="s">
        <v>2026</v>
      </c>
      <c r="G360" s="822" t="s">
        <v>2655</v>
      </c>
      <c r="H360" s="822" t="s">
        <v>611</v>
      </c>
      <c r="I360" s="822" t="s">
        <v>1824</v>
      </c>
      <c r="J360" s="822" t="s">
        <v>1825</v>
      </c>
      <c r="K360" s="822" t="s">
        <v>1826</v>
      </c>
      <c r="L360" s="825">
        <v>122.96</v>
      </c>
      <c r="M360" s="825">
        <v>245.92</v>
      </c>
      <c r="N360" s="822">
        <v>2</v>
      </c>
      <c r="O360" s="826">
        <v>2</v>
      </c>
      <c r="P360" s="825">
        <v>245.92</v>
      </c>
      <c r="Q360" s="827">
        <v>1</v>
      </c>
      <c r="R360" s="822">
        <v>2</v>
      </c>
      <c r="S360" s="827">
        <v>1</v>
      </c>
      <c r="T360" s="826">
        <v>2</v>
      </c>
      <c r="U360" s="828">
        <v>1</v>
      </c>
    </row>
    <row r="361" spans="1:21" ht="14.45" customHeight="1" x14ac:dyDescent="0.2">
      <c r="A361" s="821">
        <v>5</v>
      </c>
      <c r="B361" s="822" t="s">
        <v>2025</v>
      </c>
      <c r="C361" s="822" t="s">
        <v>2032</v>
      </c>
      <c r="D361" s="823" t="s">
        <v>3454</v>
      </c>
      <c r="E361" s="824" t="s">
        <v>2049</v>
      </c>
      <c r="F361" s="822" t="s">
        <v>2026</v>
      </c>
      <c r="G361" s="822" t="s">
        <v>2656</v>
      </c>
      <c r="H361" s="822" t="s">
        <v>329</v>
      </c>
      <c r="I361" s="822" t="s">
        <v>2657</v>
      </c>
      <c r="J361" s="822" t="s">
        <v>2658</v>
      </c>
      <c r="K361" s="822" t="s">
        <v>895</v>
      </c>
      <c r="L361" s="825">
        <v>54.43</v>
      </c>
      <c r="M361" s="825">
        <v>54.43</v>
      </c>
      <c r="N361" s="822">
        <v>1</v>
      </c>
      <c r="O361" s="826">
        <v>0.5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5</v>
      </c>
      <c r="B362" s="822" t="s">
        <v>2025</v>
      </c>
      <c r="C362" s="822" t="s">
        <v>2032</v>
      </c>
      <c r="D362" s="823" t="s">
        <v>3454</v>
      </c>
      <c r="E362" s="824" t="s">
        <v>2049</v>
      </c>
      <c r="F362" s="822" t="s">
        <v>2026</v>
      </c>
      <c r="G362" s="822" t="s">
        <v>2659</v>
      </c>
      <c r="H362" s="822" t="s">
        <v>329</v>
      </c>
      <c r="I362" s="822" t="s">
        <v>2660</v>
      </c>
      <c r="J362" s="822" t="s">
        <v>1031</v>
      </c>
      <c r="K362" s="822" t="s">
        <v>2661</v>
      </c>
      <c r="L362" s="825">
        <v>210.38</v>
      </c>
      <c r="M362" s="825">
        <v>210.38</v>
      </c>
      <c r="N362" s="822">
        <v>1</v>
      </c>
      <c r="O362" s="826">
        <v>0.5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5</v>
      </c>
      <c r="B363" s="822" t="s">
        <v>2025</v>
      </c>
      <c r="C363" s="822" t="s">
        <v>2032</v>
      </c>
      <c r="D363" s="823" t="s">
        <v>3454</v>
      </c>
      <c r="E363" s="824" t="s">
        <v>2049</v>
      </c>
      <c r="F363" s="822" t="s">
        <v>2026</v>
      </c>
      <c r="G363" s="822" t="s">
        <v>2662</v>
      </c>
      <c r="H363" s="822" t="s">
        <v>329</v>
      </c>
      <c r="I363" s="822" t="s">
        <v>2663</v>
      </c>
      <c r="J363" s="822" t="s">
        <v>2664</v>
      </c>
      <c r="K363" s="822" t="s">
        <v>2665</v>
      </c>
      <c r="L363" s="825">
        <v>59.56</v>
      </c>
      <c r="M363" s="825">
        <v>59.56</v>
      </c>
      <c r="N363" s="822">
        <v>1</v>
      </c>
      <c r="O363" s="826">
        <v>0.5</v>
      </c>
      <c r="P363" s="825">
        <v>59.56</v>
      </c>
      <c r="Q363" s="827">
        <v>1</v>
      </c>
      <c r="R363" s="822">
        <v>1</v>
      </c>
      <c r="S363" s="827">
        <v>1</v>
      </c>
      <c r="T363" s="826">
        <v>0.5</v>
      </c>
      <c r="U363" s="828">
        <v>1</v>
      </c>
    </row>
    <row r="364" spans="1:21" ht="14.45" customHeight="1" x14ac:dyDescent="0.2">
      <c r="A364" s="821">
        <v>5</v>
      </c>
      <c r="B364" s="822" t="s">
        <v>2025</v>
      </c>
      <c r="C364" s="822" t="s">
        <v>2032</v>
      </c>
      <c r="D364" s="823" t="s">
        <v>3454</v>
      </c>
      <c r="E364" s="824" t="s">
        <v>2049</v>
      </c>
      <c r="F364" s="822" t="s">
        <v>2026</v>
      </c>
      <c r="G364" s="822" t="s">
        <v>2662</v>
      </c>
      <c r="H364" s="822" t="s">
        <v>329</v>
      </c>
      <c r="I364" s="822" t="s">
        <v>2666</v>
      </c>
      <c r="J364" s="822" t="s">
        <v>2664</v>
      </c>
      <c r="K364" s="822" t="s">
        <v>2665</v>
      </c>
      <c r="L364" s="825">
        <v>59.56</v>
      </c>
      <c r="M364" s="825">
        <v>59.56</v>
      </c>
      <c r="N364" s="822">
        <v>1</v>
      </c>
      <c r="O364" s="826">
        <v>1</v>
      </c>
      <c r="P364" s="825">
        <v>59.56</v>
      </c>
      <c r="Q364" s="827">
        <v>1</v>
      </c>
      <c r="R364" s="822">
        <v>1</v>
      </c>
      <c r="S364" s="827">
        <v>1</v>
      </c>
      <c r="T364" s="826">
        <v>1</v>
      </c>
      <c r="U364" s="828">
        <v>1</v>
      </c>
    </row>
    <row r="365" spans="1:21" ht="14.45" customHeight="1" x14ac:dyDescent="0.2">
      <c r="A365" s="821">
        <v>5</v>
      </c>
      <c r="B365" s="822" t="s">
        <v>2025</v>
      </c>
      <c r="C365" s="822" t="s">
        <v>2032</v>
      </c>
      <c r="D365" s="823" t="s">
        <v>3454</v>
      </c>
      <c r="E365" s="824" t="s">
        <v>2049</v>
      </c>
      <c r="F365" s="822" t="s">
        <v>2026</v>
      </c>
      <c r="G365" s="822" t="s">
        <v>2059</v>
      </c>
      <c r="H365" s="822" t="s">
        <v>329</v>
      </c>
      <c r="I365" s="822" t="s">
        <v>2060</v>
      </c>
      <c r="J365" s="822" t="s">
        <v>1032</v>
      </c>
      <c r="K365" s="822" t="s">
        <v>1033</v>
      </c>
      <c r="L365" s="825">
        <v>657.67</v>
      </c>
      <c r="M365" s="825">
        <v>11838.06</v>
      </c>
      <c r="N365" s="822">
        <v>18</v>
      </c>
      <c r="O365" s="826">
        <v>7.5</v>
      </c>
      <c r="P365" s="825">
        <v>11838.06</v>
      </c>
      <c r="Q365" s="827">
        <v>1</v>
      </c>
      <c r="R365" s="822">
        <v>18</v>
      </c>
      <c r="S365" s="827">
        <v>1</v>
      </c>
      <c r="T365" s="826">
        <v>7.5</v>
      </c>
      <c r="U365" s="828">
        <v>1</v>
      </c>
    </row>
    <row r="366" spans="1:21" ht="14.45" customHeight="1" x14ac:dyDescent="0.2">
      <c r="A366" s="821">
        <v>5</v>
      </c>
      <c r="B366" s="822" t="s">
        <v>2025</v>
      </c>
      <c r="C366" s="822" t="s">
        <v>2032</v>
      </c>
      <c r="D366" s="823" t="s">
        <v>3454</v>
      </c>
      <c r="E366" s="824" t="s">
        <v>2049</v>
      </c>
      <c r="F366" s="822" t="s">
        <v>2026</v>
      </c>
      <c r="G366" s="822" t="s">
        <v>2667</v>
      </c>
      <c r="H366" s="822" t="s">
        <v>329</v>
      </c>
      <c r="I366" s="822" t="s">
        <v>2668</v>
      </c>
      <c r="J366" s="822" t="s">
        <v>2669</v>
      </c>
      <c r="K366" s="822" t="s">
        <v>2670</v>
      </c>
      <c r="L366" s="825">
        <v>25.12</v>
      </c>
      <c r="M366" s="825">
        <v>25.12</v>
      </c>
      <c r="N366" s="822">
        <v>1</v>
      </c>
      <c r="O366" s="826">
        <v>0.5</v>
      </c>
      <c r="P366" s="825">
        <v>25.12</v>
      </c>
      <c r="Q366" s="827">
        <v>1</v>
      </c>
      <c r="R366" s="822">
        <v>1</v>
      </c>
      <c r="S366" s="827">
        <v>1</v>
      </c>
      <c r="T366" s="826">
        <v>0.5</v>
      </c>
      <c r="U366" s="828">
        <v>1</v>
      </c>
    </row>
    <row r="367" spans="1:21" ht="14.45" customHeight="1" x14ac:dyDescent="0.2">
      <c r="A367" s="821">
        <v>5</v>
      </c>
      <c r="B367" s="822" t="s">
        <v>2025</v>
      </c>
      <c r="C367" s="822" t="s">
        <v>2032</v>
      </c>
      <c r="D367" s="823" t="s">
        <v>3454</v>
      </c>
      <c r="E367" s="824" t="s">
        <v>2049</v>
      </c>
      <c r="F367" s="822" t="s">
        <v>2026</v>
      </c>
      <c r="G367" s="822" t="s">
        <v>2671</v>
      </c>
      <c r="H367" s="822" t="s">
        <v>329</v>
      </c>
      <c r="I367" s="822" t="s">
        <v>2672</v>
      </c>
      <c r="J367" s="822" t="s">
        <v>2673</v>
      </c>
      <c r="K367" s="822" t="s">
        <v>1028</v>
      </c>
      <c r="L367" s="825">
        <v>43.94</v>
      </c>
      <c r="M367" s="825">
        <v>43.94</v>
      </c>
      <c r="N367" s="822">
        <v>1</v>
      </c>
      <c r="O367" s="826">
        <v>0.5</v>
      </c>
      <c r="P367" s="825">
        <v>43.94</v>
      </c>
      <c r="Q367" s="827">
        <v>1</v>
      </c>
      <c r="R367" s="822">
        <v>1</v>
      </c>
      <c r="S367" s="827">
        <v>1</v>
      </c>
      <c r="T367" s="826">
        <v>0.5</v>
      </c>
      <c r="U367" s="828">
        <v>1</v>
      </c>
    </row>
    <row r="368" spans="1:21" ht="14.45" customHeight="1" x14ac:dyDescent="0.2">
      <c r="A368" s="821">
        <v>5</v>
      </c>
      <c r="B368" s="822" t="s">
        <v>2025</v>
      </c>
      <c r="C368" s="822" t="s">
        <v>2032</v>
      </c>
      <c r="D368" s="823" t="s">
        <v>3454</v>
      </c>
      <c r="E368" s="824" t="s">
        <v>2049</v>
      </c>
      <c r="F368" s="822" t="s">
        <v>2026</v>
      </c>
      <c r="G368" s="822" t="s">
        <v>2586</v>
      </c>
      <c r="H368" s="822" t="s">
        <v>329</v>
      </c>
      <c r="I368" s="822" t="s">
        <v>2674</v>
      </c>
      <c r="J368" s="822" t="s">
        <v>2675</v>
      </c>
      <c r="K368" s="822" t="s">
        <v>1821</v>
      </c>
      <c r="L368" s="825">
        <v>0</v>
      </c>
      <c r="M368" s="825">
        <v>0</v>
      </c>
      <c r="N368" s="822">
        <v>1</v>
      </c>
      <c r="O368" s="826">
        <v>0.5</v>
      </c>
      <c r="P368" s="825"/>
      <c r="Q368" s="827"/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5</v>
      </c>
      <c r="B369" s="822" t="s">
        <v>2025</v>
      </c>
      <c r="C369" s="822" t="s">
        <v>2032</v>
      </c>
      <c r="D369" s="823" t="s">
        <v>3454</v>
      </c>
      <c r="E369" s="824" t="s">
        <v>2049</v>
      </c>
      <c r="F369" s="822" t="s">
        <v>2026</v>
      </c>
      <c r="G369" s="822" t="s">
        <v>2586</v>
      </c>
      <c r="H369" s="822" t="s">
        <v>329</v>
      </c>
      <c r="I369" s="822" t="s">
        <v>2676</v>
      </c>
      <c r="J369" s="822" t="s">
        <v>2677</v>
      </c>
      <c r="K369" s="822" t="s">
        <v>2610</v>
      </c>
      <c r="L369" s="825">
        <v>0</v>
      </c>
      <c r="M369" s="825">
        <v>0</v>
      </c>
      <c r="N369" s="822">
        <v>3</v>
      </c>
      <c r="O369" s="826">
        <v>3</v>
      </c>
      <c r="P369" s="825">
        <v>0</v>
      </c>
      <c r="Q369" s="827"/>
      <c r="R369" s="822">
        <v>2</v>
      </c>
      <c r="S369" s="827">
        <v>0.66666666666666663</v>
      </c>
      <c r="T369" s="826">
        <v>2</v>
      </c>
      <c r="U369" s="828">
        <v>0.66666666666666663</v>
      </c>
    </row>
    <row r="370" spans="1:21" ht="14.45" customHeight="1" x14ac:dyDescent="0.2">
      <c r="A370" s="821">
        <v>5</v>
      </c>
      <c r="B370" s="822" t="s">
        <v>2025</v>
      </c>
      <c r="C370" s="822" t="s">
        <v>2032</v>
      </c>
      <c r="D370" s="823" t="s">
        <v>3454</v>
      </c>
      <c r="E370" s="824" t="s">
        <v>2049</v>
      </c>
      <c r="F370" s="822" t="s">
        <v>2026</v>
      </c>
      <c r="G370" s="822" t="s">
        <v>2586</v>
      </c>
      <c r="H370" s="822" t="s">
        <v>329</v>
      </c>
      <c r="I370" s="822" t="s">
        <v>2678</v>
      </c>
      <c r="J370" s="822" t="s">
        <v>2675</v>
      </c>
      <c r="K370" s="822" t="s">
        <v>1821</v>
      </c>
      <c r="L370" s="825">
        <v>0</v>
      </c>
      <c r="M370" s="825">
        <v>0</v>
      </c>
      <c r="N370" s="822">
        <v>1</v>
      </c>
      <c r="O370" s="826">
        <v>0.5</v>
      </c>
      <c r="P370" s="825"/>
      <c r="Q370" s="827"/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5</v>
      </c>
      <c r="B371" s="822" t="s">
        <v>2025</v>
      </c>
      <c r="C371" s="822" t="s">
        <v>2032</v>
      </c>
      <c r="D371" s="823" t="s">
        <v>3454</v>
      </c>
      <c r="E371" s="824" t="s">
        <v>2049</v>
      </c>
      <c r="F371" s="822" t="s">
        <v>2026</v>
      </c>
      <c r="G371" s="822" t="s">
        <v>2679</v>
      </c>
      <c r="H371" s="822" t="s">
        <v>329</v>
      </c>
      <c r="I371" s="822" t="s">
        <v>2680</v>
      </c>
      <c r="J371" s="822" t="s">
        <v>2681</v>
      </c>
      <c r="K371" s="822" t="s">
        <v>1909</v>
      </c>
      <c r="L371" s="825">
        <v>3687.57</v>
      </c>
      <c r="M371" s="825">
        <v>3687.57</v>
      </c>
      <c r="N371" s="822">
        <v>1</v>
      </c>
      <c r="O371" s="826">
        <v>0.5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5</v>
      </c>
      <c r="B372" s="822" t="s">
        <v>2025</v>
      </c>
      <c r="C372" s="822" t="s">
        <v>2032</v>
      </c>
      <c r="D372" s="823" t="s">
        <v>3454</v>
      </c>
      <c r="E372" s="824" t="s">
        <v>2049</v>
      </c>
      <c r="F372" s="822" t="s">
        <v>2026</v>
      </c>
      <c r="G372" s="822" t="s">
        <v>2346</v>
      </c>
      <c r="H372" s="822" t="s">
        <v>329</v>
      </c>
      <c r="I372" s="822" t="s">
        <v>2347</v>
      </c>
      <c r="J372" s="822" t="s">
        <v>2348</v>
      </c>
      <c r="K372" s="822" t="s">
        <v>2349</v>
      </c>
      <c r="L372" s="825">
        <v>0</v>
      </c>
      <c r="M372" s="825">
        <v>0</v>
      </c>
      <c r="N372" s="822">
        <v>2</v>
      </c>
      <c r="O372" s="826">
        <v>2</v>
      </c>
      <c r="P372" s="825">
        <v>0</v>
      </c>
      <c r="Q372" s="827"/>
      <c r="R372" s="822">
        <v>2</v>
      </c>
      <c r="S372" s="827">
        <v>1</v>
      </c>
      <c r="T372" s="826">
        <v>2</v>
      </c>
      <c r="U372" s="828">
        <v>1</v>
      </c>
    </row>
    <row r="373" spans="1:21" ht="14.45" customHeight="1" x14ac:dyDescent="0.2">
      <c r="A373" s="821">
        <v>5</v>
      </c>
      <c r="B373" s="822" t="s">
        <v>2025</v>
      </c>
      <c r="C373" s="822" t="s">
        <v>2032</v>
      </c>
      <c r="D373" s="823" t="s">
        <v>3454</v>
      </c>
      <c r="E373" s="824" t="s">
        <v>2049</v>
      </c>
      <c r="F373" s="822" t="s">
        <v>2026</v>
      </c>
      <c r="G373" s="822" t="s">
        <v>2594</v>
      </c>
      <c r="H373" s="822" t="s">
        <v>329</v>
      </c>
      <c r="I373" s="822" t="s">
        <v>2682</v>
      </c>
      <c r="J373" s="822" t="s">
        <v>1047</v>
      </c>
      <c r="K373" s="822" t="s">
        <v>1048</v>
      </c>
      <c r="L373" s="825">
        <v>50.32</v>
      </c>
      <c r="M373" s="825">
        <v>50.32</v>
      </c>
      <c r="N373" s="822">
        <v>1</v>
      </c>
      <c r="O373" s="826">
        <v>1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5</v>
      </c>
      <c r="B374" s="822" t="s">
        <v>2025</v>
      </c>
      <c r="C374" s="822" t="s">
        <v>2032</v>
      </c>
      <c r="D374" s="823" t="s">
        <v>3454</v>
      </c>
      <c r="E374" s="824" t="s">
        <v>2049</v>
      </c>
      <c r="F374" s="822" t="s">
        <v>2026</v>
      </c>
      <c r="G374" s="822" t="s">
        <v>2594</v>
      </c>
      <c r="H374" s="822" t="s">
        <v>329</v>
      </c>
      <c r="I374" s="822" t="s">
        <v>2683</v>
      </c>
      <c r="J374" s="822" t="s">
        <v>1047</v>
      </c>
      <c r="K374" s="822" t="s">
        <v>2684</v>
      </c>
      <c r="L374" s="825">
        <v>50.32</v>
      </c>
      <c r="M374" s="825">
        <v>50.32</v>
      </c>
      <c r="N374" s="822">
        <v>1</v>
      </c>
      <c r="O374" s="826">
        <v>1</v>
      </c>
      <c r="P374" s="825">
        <v>50.32</v>
      </c>
      <c r="Q374" s="827">
        <v>1</v>
      </c>
      <c r="R374" s="822">
        <v>1</v>
      </c>
      <c r="S374" s="827">
        <v>1</v>
      </c>
      <c r="T374" s="826">
        <v>1</v>
      </c>
      <c r="U374" s="828">
        <v>1</v>
      </c>
    </row>
    <row r="375" spans="1:21" ht="14.45" customHeight="1" x14ac:dyDescent="0.2">
      <c r="A375" s="821">
        <v>5</v>
      </c>
      <c r="B375" s="822" t="s">
        <v>2025</v>
      </c>
      <c r="C375" s="822" t="s">
        <v>2032</v>
      </c>
      <c r="D375" s="823" t="s">
        <v>3454</v>
      </c>
      <c r="E375" s="824" t="s">
        <v>2049</v>
      </c>
      <c r="F375" s="822" t="s">
        <v>2026</v>
      </c>
      <c r="G375" s="822" t="s">
        <v>2594</v>
      </c>
      <c r="H375" s="822" t="s">
        <v>329</v>
      </c>
      <c r="I375" s="822" t="s">
        <v>2685</v>
      </c>
      <c r="J375" s="822" t="s">
        <v>1047</v>
      </c>
      <c r="K375" s="822" t="s">
        <v>2686</v>
      </c>
      <c r="L375" s="825">
        <v>33.549999999999997</v>
      </c>
      <c r="M375" s="825">
        <v>33.549999999999997</v>
      </c>
      <c r="N375" s="822">
        <v>1</v>
      </c>
      <c r="O375" s="826">
        <v>0.5</v>
      </c>
      <c r="P375" s="825">
        <v>33.549999999999997</v>
      </c>
      <c r="Q375" s="827">
        <v>1</v>
      </c>
      <c r="R375" s="822">
        <v>1</v>
      </c>
      <c r="S375" s="827">
        <v>1</v>
      </c>
      <c r="T375" s="826">
        <v>0.5</v>
      </c>
      <c r="U375" s="828">
        <v>1</v>
      </c>
    </row>
    <row r="376" spans="1:21" ht="14.45" customHeight="1" x14ac:dyDescent="0.2">
      <c r="A376" s="821">
        <v>5</v>
      </c>
      <c r="B376" s="822" t="s">
        <v>2025</v>
      </c>
      <c r="C376" s="822" t="s">
        <v>2032</v>
      </c>
      <c r="D376" s="823" t="s">
        <v>3454</v>
      </c>
      <c r="E376" s="824" t="s">
        <v>2049</v>
      </c>
      <c r="F376" s="822" t="s">
        <v>2028</v>
      </c>
      <c r="G376" s="822" t="s">
        <v>2077</v>
      </c>
      <c r="H376" s="822" t="s">
        <v>329</v>
      </c>
      <c r="I376" s="822" t="s">
        <v>2125</v>
      </c>
      <c r="J376" s="822" t="s">
        <v>2126</v>
      </c>
      <c r="K376" s="822" t="s">
        <v>2127</v>
      </c>
      <c r="L376" s="825">
        <v>180.39</v>
      </c>
      <c r="M376" s="825">
        <v>360.78</v>
      </c>
      <c r="N376" s="822">
        <v>2</v>
      </c>
      <c r="O376" s="826">
        <v>1</v>
      </c>
      <c r="P376" s="825">
        <v>360.78</v>
      </c>
      <c r="Q376" s="827">
        <v>1</v>
      </c>
      <c r="R376" s="822">
        <v>2</v>
      </c>
      <c r="S376" s="827">
        <v>1</v>
      </c>
      <c r="T376" s="826">
        <v>1</v>
      </c>
      <c r="U376" s="828">
        <v>1</v>
      </c>
    </row>
    <row r="377" spans="1:21" ht="14.45" customHeight="1" x14ac:dyDescent="0.2">
      <c r="A377" s="821">
        <v>5</v>
      </c>
      <c r="B377" s="822" t="s">
        <v>2025</v>
      </c>
      <c r="C377" s="822" t="s">
        <v>2032</v>
      </c>
      <c r="D377" s="823" t="s">
        <v>3454</v>
      </c>
      <c r="E377" s="824" t="s">
        <v>2049</v>
      </c>
      <c r="F377" s="822" t="s">
        <v>2028</v>
      </c>
      <c r="G377" s="822" t="s">
        <v>2077</v>
      </c>
      <c r="H377" s="822" t="s">
        <v>329</v>
      </c>
      <c r="I377" s="822" t="s">
        <v>2419</v>
      </c>
      <c r="J377" s="822" t="s">
        <v>2420</v>
      </c>
      <c r="K377" s="822" t="s">
        <v>2421</v>
      </c>
      <c r="L377" s="825">
        <v>1795.8</v>
      </c>
      <c r="M377" s="825">
        <v>1795.8</v>
      </c>
      <c r="N377" s="822">
        <v>1</v>
      </c>
      <c r="O377" s="826">
        <v>1</v>
      </c>
      <c r="P377" s="825">
        <v>1795.8</v>
      </c>
      <c r="Q377" s="827">
        <v>1</v>
      </c>
      <c r="R377" s="822">
        <v>1</v>
      </c>
      <c r="S377" s="827">
        <v>1</v>
      </c>
      <c r="T377" s="826">
        <v>1</v>
      </c>
      <c r="U377" s="828">
        <v>1</v>
      </c>
    </row>
    <row r="378" spans="1:21" ht="14.45" customHeight="1" x14ac:dyDescent="0.2">
      <c r="A378" s="821">
        <v>5</v>
      </c>
      <c r="B378" s="822" t="s">
        <v>2025</v>
      </c>
      <c r="C378" s="822" t="s">
        <v>2032</v>
      </c>
      <c r="D378" s="823" t="s">
        <v>3454</v>
      </c>
      <c r="E378" s="824" t="s">
        <v>2049</v>
      </c>
      <c r="F378" s="822" t="s">
        <v>2028</v>
      </c>
      <c r="G378" s="822" t="s">
        <v>2077</v>
      </c>
      <c r="H378" s="822" t="s">
        <v>329</v>
      </c>
      <c r="I378" s="822" t="s">
        <v>2425</v>
      </c>
      <c r="J378" s="822" t="s">
        <v>2126</v>
      </c>
      <c r="K378" s="822" t="s">
        <v>2426</v>
      </c>
      <c r="L378" s="825">
        <v>202.08</v>
      </c>
      <c r="M378" s="825">
        <v>404.16</v>
      </c>
      <c r="N378" s="822">
        <v>2</v>
      </c>
      <c r="O378" s="826">
        <v>1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5</v>
      </c>
      <c r="B379" s="822" t="s">
        <v>2025</v>
      </c>
      <c r="C379" s="822" t="s">
        <v>2032</v>
      </c>
      <c r="D379" s="823" t="s">
        <v>3454</v>
      </c>
      <c r="E379" s="824" t="s">
        <v>2049</v>
      </c>
      <c r="F379" s="822" t="s">
        <v>2028</v>
      </c>
      <c r="G379" s="822" t="s">
        <v>2077</v>
      </c>
      <c r="H379" s="822" t="s">
        <v>329</v>
      </c>
      <c r="I379" s="822" t="s">
        <v>2687</v>
      </c>
      <c r="J379" s="822" t="s">
        <v>2688</v>
      </c>
      <c r="K379" s="822" t="s">
        <v>2689</v>
      </c>
      <c r="L379" s="825">
        <v>255.64</v>
      </c>
      <c r="M379" s="825">
        <v>511.28</v>
      </c>
      <c r="N379" s="822">
        <v>2</v>
      </c>
      <c r="O379" s="826">
        <v>1</v>
      </c>
      <c r="P379" s="825">
        <v>511.28</v>
      </c>
      <c r="Q379" s="827">
        <v>1</v>
      </c>
      <c r="R379" s="822">
        <v>2</v>
      </c>
      <c r="S379" s="827">
        <v>1</v>
      </c>
      <c r="T379" s="826">
        <v>1</v>
      </c>
      <c r="U379" s="828">
        <v>1</v>
      </c>
    </row>
    <row r="380" spans="1:21" ht="14.45" customHeight="1" x14ac:dyDescent="0.2">
      <c r="A380" s="821">
        <v>5</v>
      </c>
      <c r="B380" s="822" t="s">
        <v>2025</v>
      </c>
      <c r="C380" s="822" t="s">
        <v>2032</v>
      </c>
      <c r="D380" s="823" t="s">
        <v>3454</v>
      </c>
      <c r="E380" s="824" t="s">
        <v>2049</v>
      </c>
      <c r="F380" s="822" t="s">
        <v>2028</v>
      </c>
      <c r="G380" s="822" t="s">
        <v>2077</v>
      </c>
      <c r="H380" s="822" t="s">
        <v>329</v>
      </c>
      <c r="I380" s="822" t="s">
        <v>2690</v>
      </c>
      <c r="J380" s="822" t="s">
        <v>2691</v>
      </c>
      <c r="K380" s="822" t="s">
        <v>2692</v>
      </c>
      <c r="L380" s="825">
        <v>1371.5</v>
      </c>
      <c r="M380" s="825">
        <v>2743</v>
      </c>
      <c r="N380" s="822">
        <v>2</v>
      </c>
      <c r="O380" s="826">
        <v>1</v>
      </c>
      <c r="P380" s="825">
        <v>2743</v>
      </c>
      <c r="Q380" s="827">
        <v>1</v>
      </c>
      <c r="R380" s="822">
        <v>2</v>
      </c>
      <c r="S380" s="827">
        <v>1</v>
      </c>
      <c r="T380" s="826">
        <v>1</v>
      </c>
      <c r="U380" s="828">
        <v>1</v>
      </c>
    </row>
    <row r="381" spans="1:21" ht="14.45" customHeight="1" x14ac:dyDescent="0.2">
      <c r="A381" s="821">
        <v>5</v>
      </c>
      <c r="B381" s="822" t="s">
        <v>2025</v>
      </c>
      <c r="C381" s="822" t="s">
        <v>2032</v>
      </c>
      <c r="D381" s="823" t="s">
        <v>3454</v>
      </c>
      <c r="E381" s="824" t="s">
        <v>2052</v>
      </c>
      <c r="F381" s="822" t="s">
        <v>2026</v>
      </c>
      <c r="G381" s="822" t="s">
        <v>2361</v>
      </c>
      <c r="H381" s="822" t="s">
        <v>329</v>
      </c>
      <c r="I381" s="822" t="s">
        <v>2693</v>
      </c>
      <c r="J381" s="822" t="s">
        <v>2694</v>
      </c>
      <c r="K381" s="822" t="s">
        <v>2695</v>
      </c>
      <c r="L381" s="825">
        <v>36.270000000000003</v>
      </c>
      <c r="M381" s="825">
        <v>36.270000000000003</v>
      </c>
      <c r="N381" s="822">
        <v>1</v>
      </c>
      <c r="O381" s="826">
        <v>1</v>
      </c>
      <c r="P381" s="825">
        <v>36.270000000000003</v>
      </c>
      <c r="Q381" s="827">
        <v>1</v>
      </c>
      <c r="R381" s="822">
        <v>1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5</v>
      </c>
      <c r="B382" s="822" t="s">
        <v>2025</v>
      </c>
      <c r="C382" s="822" t="s">
        <v>2032</v>
      </c>
      <c r="D382" s="823" t="s">
        <v>3454</v>
      </c>
      <c r="E382" s="824" t="s">
        <v>2052</v>
      </c>
      <c r="F382" s="822" t="s">
        <v>2026</v>
      </c>
      <c r="G382" s="822" t="s">
        <v>2365</v>
      </c>
      <c r="H382" s="822" t="s">
        <v>611</v>
      </c>
      <c r="I382" s="822" t="s">
        <v>1817</v>
      </c>
      <c r="J382" s="822" t="s">
        <v>1815</v>
      </c>
      <c r="K382" s="822" t="s">
        <v>1818</v>
      </c>
      <c r="L382" s="825">
        <v>11.71</v>
      </c>
      <c r="M382" s="825">
        <v>11.71</v>
      </c>
      <c r="N382" s="822">
        <v>1</v>
      </c>
      <c r="O382" s="826">
        <v>0.5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5</v>
      </c>
      <c r="B383" s="822" t="s">
        <v>2025</v>
      </c>
      <c r="C383" s="822" t="s">
        <v>2032</v>
      </c>
      <c r="D383" s="823" t="s">
        <v>3454</v>
      </c>
      <c r="E383" s="824" t="s">
        <v>2052</v>
      </c>
      <c r="F383" s="822" t="s">
        <v>2026</v>
      </c>
      <c r="G383" s="822" t="s">
        <v>2696</v>
      </c>
      <c r="H383" s="822" t="s">
        <v>329</v>
      </c>
      <c r="I383" s="822" t="s">
        <v>2697</v>
      </c>
      <c r="J383" s="822" t="s">
        <v>2698</v>
      </c>
      <c r="K383" s="822" t="s">
        <v>2699</v>
      </c>
      <c r="L383" s="825">
        <v>590.26</v>
      </c>
      <c r="M383" s="825">
        <v>1770.78</v>
      </c>
      <c r="N383" s="822">
        <v>3</v>
      </c>
      <c r="O383" s="826">
        <v>3</v>
      </c>
      <c r="P383" s="825">
        <v>1770.78</v>
      </c>
      <c r="Q383" s="827">
        <v>1</v>
      </c>
      <c r="R383" s="822">
        <v>3</v>
      </c>
      <c r="S383" s="827">
        <v>1</v>
      </c>
      <c r="T383" s="826">
        <v>3</v>
      </c>
      <c r="U383" s="828">
        <v>1</v>
      </c>
    </row>
    <row r="384" spans="1:21" ht="14.45" customHeight="1" x14ac:dyDescent="0.2">
      <c r="A384" s="821">
        <v>5</v>
      </c>
      <c r="B384" s="822" t="s">
        <v>2025</v>
      </c>
      <c r="C384" s="822" t="s">
        <v>2032</v>
      </c>
      <c r="D384" s="823" t="s">
        <v>3454</v>
      </c>
      <c r="E384" s="824" t="s">
        <v>2052</v>
      </c>
      <c r="F384" s="822" t="s">
        <v>2026</v>
      </c>
      <c r="G384" s="822" t="s">
        <v>2144</v>
      </c>
      <c r="H384" s="822" t="s">
        <v>611</v>
      </c>
      <c r="I384" s="822" t="s">
        <v>1756</v>
      </c>
      <c r="J384" s="822" t="s">
        <v>1757</v>
      </c>
      <c r="K384" s="822" t="s">
        <v>1758</v>
      </c>
      <c r="L384" s="825">
        <v>119.7</v>
      </c>
      <c r="M384" s="825">
        <v>119.7</v>
      </c>
      <c r="N384" s="822">
        <v>1</v>
      </c>
      <c r="O384" s="826">
        <v>1</v>
      </c>
      <c r="P384" s="825">
        <v>119.7</v>
      </c>
      <c r="Q384" s="827">
        <v>1</v>
      </c>
      <c r="R384" s="822">
        <v>1</v>
      </c>
      <c r="S384" s="827">
        <v>1</v>
      </c>
      <c r="T384" s="826">
        <v>1</v>
      </c>
      <c r="U384" s="828">
        <v>1</v>
      </c>
    </row>
    <row r="385" spans="1:21" ht="14.45" customHeight="1" x14ac:dyDescent="0.2">
      <c r="A385" s="821">
        <v>5</v>
      </c>
      <c r="B385" s="822" t="s">
        <v>2025</v>
      </c>
      <c r="C385" s="822" t="s">
        <v>2032</v>
      </c>
      <c r="D385" s="823" t="s">
        <v>3454</v>
      </c>
      <c r="E385" s="824" t="s">
        <v>2052</v>
      </c>
      <c r="F385" s="822" t="s">
        <v>2026</v>
      </c>
      <c r="G385" s="822" t="s">
        <v>2700</v>
      </c>
      <c r="H385" s="822" t="s">
        <v>329</v>
      </c>
      <c r="I385" s="822" t="s">
        <v>2701</v>
      </c>
      <c r="J385" s="822" t="s">
        <v>2702</v>
      </c>
      <c r="K385" s="822" t="s">
        <v>2703</v>
      </c>
      <c r="L385" s="825">
        <v>46.03</v>
      </c>
      <c r="M385" s="825">
        <v>46.03</v>
      </c>
      <c r="N385" s="822">
        <v>1</v>
      </c>
      <c r="O385" s="826">
        <v>1</v>
      </c>
      <c r="P385" s="825">
        <v>46.03</v>
      </c>
      <c r="Q385" s="827">
        <v>1</v>
      </c>
      <c r="R385" s="822">
        <v>1</v>
      </c>
      <c r="S385" s="827">
        <v>1</v>
      </c>
      <c r="T385" s="826">
        <v>1</v>
      </c>
      <c r="U385" s="828">
        <v>1</v>
      </c>
    </row>
    <row r="386" spans="1:21" ht="14.45" customHeight="1" x14ac:dyDescent="0.2">
      <c r="A386" s="821">
        <v>5</v>
      </c>
      <c r="B386" s="822" t="s">
        <v>2025</v>
      </c>
      <c r="C386" s="822" t="s">
        <v>2032</v>
      </c>
      <c r="D386" s="823" t="s">
        <v>3454</v>
      </c>
      <c r="E386" s="824" t="s">
        <v>2052</v>
      </c>
      <c r="F386" s="822" t="s">
        <v>2026</v>
      </c>
      <c r="G386" s="822" t="s">
        <v>2704</v>
      </c>
      <c r="H386" s="822" t="s">
        <v>329</v>
      </c>
      <c r="I386" s="822" t="s">
        <v>2705</v>
      </c>
      <c r="J386" s="822" t="s">
        <v>2706</v>
      </c>
      <c r="K386" s="822" t="s">
        <v>2707</v>
      </c>
      <c r="L386" s="825">
        <v>86.02</v>
      </c>
      <c r="M386" s="825">
        <v>172.04</v>
      </c>
      <c r="N386" s="822">
        <v>2</v>
      </c>
      <c r="O386" s="826">
        <v>0.5</v>
      </c>
      <c r="P386" s="825"/>
      <c r="Q386" s="827">
        <v>0</v>
      </c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5</v>
      </c>
      <c r="B387" s="822" t="s">
        <v>2025</v>
      </c>
      <c r="C387" s="822" t="s">
        <v>2032</v>
      </c>
      <c r="D387" s="823" t="s">
        <v>3454</v>
      </c>
      <c r="E387" s="824" t="s">
        <v>2052</v>
      </c>
      <c r="F387" s="822" t="s">
        <v>2026</v>
      </c>
      <c r="G387" s="822" t="s">
        <v>2708</v>
      </c>
      <c r="H387" s="822" t="s">
        <v>329</v>
      </c>
      <c r="I387" s="822" t="s">
        <v>2709</v>
      </c>
      <c r="J387" s="822" t="s">
        <v>2710</v>
      </c>
      <c r="K387" s="822" t="s">
        <v>1871</v>
      </c>
      <c r="L387" s="825">
        <v>65.540000000000006</v>
      </c>
      <c r="M387" s="825">
        <v>65.540000000000006</v>
      </c>
      <c r="N387" s="822">
        <v>1</v>
      </c>
      <c r="O387" s="826">
        <v>1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5</v>
      </c>
      <c r="B388" s="822" t="s">
        <v>2025</v>
      </c>
      <c r="C388" s="822" t="s">
        <v>2032</v>
      </c>
      <c r="D388" s="823" t="s">
        <v>3454</v>
      </c>
      <c r="E388" s="824" t="s">
        <v>2052</v>
      </c>
      <c r="F388" s="822" t="s">
        <v>2026</v>
      </c>
      <c r="G388" s="822" t="s">
        <v>2607</v>
      </c>
      <c r="H388" s="822" t="s">
        <v>611</v>
      </c>
      <c r="I388" s="822" t="s">
        <v>1658</v>
      </c>
      <c r="J388" s="822" t="s">
        <v>653</v>
      </c>
      <c r="K388" s="822" t="s">
        <v>656</v>
      </c>
      <c r="L388" s="825">
        <v>17.559999999999999</v>
      </c>
      <c r="M388" s="825">
        <v>17.559999999999999</v>
      </c>
      <c r="N388" s="822">
        <v>1</v>
      </c>
      <c r="O388" s="826">
        <v>0.5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5</v>
      </c>
      <c r="B389" s="822" t="s">
        <v>2025</v>
      </c>
      <c r="C389" s="822" t="s">
        <v>2032</v>
      </c>
      <c r="D389" s="823" t="s">
        <v>3454</v>
      </c>
      <c r="E389" s="824" t="s">
        <v>2052</v>
      </c>
      <c r="F389" s="822" t="s">
        <v>2026</v>
      </c>
      <c r="G389" s="822" t="s">
        <v>2611</v>
      </c>
      <c r="H389" s="822" t="s">
        <v>611</v>
      </c>
      <c r="I389" s="822" t="s">
        <v>1740</v>
      </c>
      <c r="J389" s="822" t="s">
        <v>1045</v>
      </c>
      <c r="K389" s="822" t="s">
        <v>1741</v>
      </c>
      <c r="L389" s="825">
        <v>48.01</v>
      </c>
      <c r="M389" s="825">
        <v>144.03</v>
      </c>
      <c r="N389" s="822">
        <v>3</v>
      </c>
      <c r="O389" s="826">
        <v>3</v>
      </c>
      <c r="P389" s="825">
        <v>48.01</v>
      </c>
      <c r="Q389" s="827">
        <v>0.33333333333333331</v>
      </c>
      <c r="R389" s="822">
        <v>1</v>
      </c>
      <c r="S389" s="827">
        <v>0.33333333333333331</v>
      </c>
      <c r="T389" s="826">
        <v>1</v>
      </c>
      <c r="U389" s="828">
        <v>0.33333333333333331</v>
      </c>
    </row>
    <row r="390" spans="1:21" ht="14.45" customHeight="1" x14ac:dyDescent="0.2">
      <c r="A390" s="821">
        <v>5</v>
      </c>
      <c r="B390" s="822" t="s">
        <v>2025</v>
      </c>
      <c r="C390" s="822" t="s">
        <v>2032</v>
      </c>
      <c r="D390" s="823" t="s">
        <v>3454</v>
      </c>
      <c r="E390" s="824" t="s">
        <v>2052</v>
      </c>
      <c r="F390" s="822" t="s">
        <v>2026</v>
      </c>
      <c r="G390" s="822" t="s">
        <v>2711</v>
      </c>
      <c r="H390" s="822" t="s">
        <v>329</v>
      </c>
      <c r="I390" s="822" t="s">
        <v>2712</v>
      </c>
      <c r="J390" s="822" t="s">
        <v>2713</v>
      </c>
      <c r="K390" s="822" t="s">
        <v>2714</v>
      </c>
      <c r="L390" s="825">
        <v>0</v>
      </c>
      <c r="M390" s="825">
        <v>0</v>
      </c>
      <c r="N390" s="822">
        <v>1</v>
      </c>
      <c r="O390" s="826">
        <v>1</v>
      </c>
      <c r="P390" s="825"/>
      <c r="Q390" s="827"/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5</v>
      </c>
      <c r="B391" s="822" t="s">
        <v>2025</v>
      </c>
      <c r="C391" s="822" t="s">
        <v>2032</v>
      </c>
      <c r="D391" s="823" t="s">
        <v>3454</v>
      </c>
      <c r="E391" s="824" t="s">
        <v>2052</v>
      </c>
      <c r="F391" s="822" t="s">
        <v>2026</v>
      </c>
      <c r="G391" s="822" t="s">
        <v>2093</v>
      </c>
      <c r="H391" s="822" t="s">
        <v>329</v>
      </c>
      <c r="I391" s="822" t="s">
        <v>2094</v>
      </c>
      <c r="J391" s="822" t="s">
        <v>2095</v>
      </c>
      <c r="K391" s="822" t="s">
        <v>677</v>
      </c>
      <c r="L391" s="825">
        <v>78.33</v>
      </c>
      <c r="M391" s="825">
        <v>391.65</v>
      </c>
      <c r="N391" s="822">
        <v>5</v>
      </c>
      <c r="O391" s="826">
        <v>3</v>
      </c>
      <c r="P391" s="825">
        <v>234.99</v>
      </c>
      <c r="Q391" s="827">
        <v>0.60000000000000009</v>
      </c>
      <c r="R391" s="822">
        <v>3</v>
      </c>
      <c r="S391" s="827">
        <v>0.6</v>
      </c>
      <c r="T391" s="826">
        <v>2</v>
      </c>
      <c r="U391" s="828">
        <v>0.66666666666666663</v>
      </c>
    </row>
    <row r="392" spans="1:21" ht="14.45" customHeight="1" x14ac:dyDescent="0.2">
      <c r="A392" s="821">
        <v>5</v>
      </c>
      <c r="B392" s="822" t="s">
        <v>2025</v>
      </c>
      <c r="C392" s="822" t="s">
        <v>2032</v>
      </c>
      <c r="D392" s="823" t="s">
        <v>3454</v>
      </c>
      <c r="E392" s="824" t="s">
        <v>2052</v>
      </c>
      <c r="F392" s="822" t="s">
        <v>2026</v>
      </c>
      <c r="G392" s="822" t="s">
        <v>2093</v>
      </c>
      <c r="H392" s="822" t="s">
        <v>611</v>
      </c>
      <c r="I392" s="822" t="s">
        <v>1770</v>
      </c>
      <c r="J392" s="822" t="s">
        <v>1771</v>
      </c>
      <c r="K392" s="822" t="s">
        <v>677</v>
      </c>
      <c r="L392" s="825">
        <v>0</v>
      </c>
      <c r="M392" s="825">
        <v>0</v>
      </c>
      <c r="N392" s="822">
        <v>54</v>
      </c>
      <c r="O392" s="826">
        <v>26.5</v>
      </c>
      <c r="P392" s="825">
        <v>0</v>
      </c>
      <c r="Q392" s="827"/>
      <c r="R392" s="822">
        <v>37</v>
      </c>
      <c r="S392" s="827">
        <v>0.68518518518518523</v>
      </c>
      <c r="T392" s="826">
        <v>19.5</v>
      </c>
      <c r="U392" s="828">
        <v>0.73584905660377353</v>
      </c>
    </row>
    <row r="393" spans="1:21" ht="14.45" customHeight="1" x14ac:dyDescent="0.2">
      <c r="A393" s="821">
        <v>5</v>
      </c>
      <c r="B393" s="822" t="s">
        <v>2025</v>
      </c>
      <c r="C393" s="822" t="s">
        <v>2032</v>
      </c>
      <c r="D393" s="823" t="s">
        <v>3454</v>
      </c>
      <c r="E393" s="824" t="s">
        <v>2052</v>
      </c>
      <c r="F393" s="822" t="s">
        <v>2026</v>
      </c>
      <c r="G393" s="822" t="s">
        <v>2093</v>
      </c>
      <c r="H393" s="822" t="s">
        <v>329</v>
      </c>
      <c r="I393" s="822" t="s">
        <v>2452</v>
      </c>
      <c r="J393" s="822" t="s">
        <v>2095</v>
      </c>
      <c r="K393" s="822" t="s">
        <v>677</v>
      </c>
      <c r="L393" s="825">
        <v>78.33</v>
      </c>
      <c r="M393" s="825">
        <v>78.33</v>
      </c>
      <c r="N393" s="822">
        <v>1</v>
      </c>
      <c r="O393" s="826">
        <v>1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5</v>
      </c>
      <c r="B394" s="822" t="s">
        <v>2025</v>
      </c>
      <c r="C394" s="822" t="s">
        <v>2032</v>
      </c>
      <c r="D394" s="823" t="s">
        <v>3454</v>
      </c>
      <c r="E394" s="824" t="s">
        <v>2052</v>
      </c>
      <c r="F394" s="822" t="s">
        <v>2026</v>
      </c>
      <c r="G394" s="822" t="s">
        <v>2338</v>
      </c>
      <c r="H394" s="822" t="s">
        <v>329</v>
      </c>
      <c r="I394" s="822" t="s">
        <v>2715</v>
      </c>
      <c r="J394" s="822" t="s">
        <v>698</v>
      </c>
      <c r="K394" s="822" t="s">
        <v>2475</v>
      </c>
      <c r="L394" s="825">
        <v>91.11</v>
      </c>
      <c r="M394" s="825">
        <v>1548.87</v>
      </c>
      <c r="N394" s="822">
        <v>17</v>
      </c>
      <c r="O394" s="826">
        <v>15.5</v>
      </c>
      <c r="P394" s="825">
        <v>728.88</v>
      </c>
      <c r="Q394" s="827">
        <v>0.4705882352941177</v>
      </c>
      <c r="R394" s="822">
        <v>8</v>
      </c>
      <c r="S394" s="827">
        <v>0.47058823529411764</v>
      </c>
      <c r="T394" s="826">
        <v>6.5</v>
      </c>
      <c r="U394" s="828">
        <v>0.41935483870967744</v>
      </c>
    </row>
    <row r="395" spans="1:21" ht="14.45" customHeight="1" x14ac:dyDescent="0.2">
      <c r="A395" s="821">
        <v>5</v>
      </c>
      <c r="B395" s="822" t="s">
        <v>2025</v>
      </c>
      <c r="C395" s="822" t="s">
        <v>2032</v>
      </c>
      <c r="D395" s="823" t="s">
        <v>3454</v>
      </c>
      <c r="E395" s="824" t="s">
        <v>2052</v>
      </c>
      <c r="F395" s="822" t="s">
        <v>2026</v>
      </c>
      <c r="G395" s="822" t="s">
        <v>2338</v>
      </c>
      <c r="H395" s="822" t="s">
        <v>329</v>
      </c>
      <c r="I395" s="822" t="s">
        <v>2716</v>
      </c>
      <c r="J395" s="822" t="s">
        <v>698</v>
      </c>
      <c r="K395" s="822" t="s">
        <v>2475</v>
      </c>
      <c r="L395" s="825">
        <v>91.11</v>
      </c>
      <c r="M395" s="825">
        <v>91.11</v>
      </c>
      <c r="N395" s="822">
        <v>1</v>
      </c>
      <c r="O395" s="826">
        <v>0.5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5</v>
      </c>
      <c r="B396" s="822" t="s">
        <v>2025</v>
      </c>
      <c r="C396" s="822" t="s">
        <v>2032</v>
      </c>
      <c r="D396" s="823" t="s">
        <v>3454</v>
      </c>
      <c r="E396" s="824" t="s">
        <v>2052</v>
      </c>
      <c r="F396" s="822" t="s">
        <v>2026</v>
      </c>
      <c r="G396" s="822" t="s">
        <v>2338</v>
      </c>
      <c r="H396" s="822" t="s">
        <v>329</v>
      </c>
      <c r="I396" s="822" t="s">
        <v>2624</v>
      </c>
      <c r="J396" s="822" t="s">
        <v>698</v>
      </c>
      <c r="K396" s="822" t="s">
        <v>2400</v>
      </c>
      <c r="L396" s="825">
        <v>182.22</v>
      </c>
      <c r="M396" s="825">
        <v>1275.54</v>
      </c>
      <c r="N396" s="822">
        <v>7</v>
      </c>
      <c r="O396" s="826">
        <v>5.5</v>
      </c>
      <c r="P396" s="825">
        <v>364.44</v>
      </c>
      <c r="Q396" s="827">
        <v>0.2857142857142857</v>
      </c>
      <c r="R396" s="822">
        <v>2</v>
      </c>
      <c r="S396" s="827">
        <v>0.2857142857142857</v>
      </c>
      <c r="T396" s="826">
        <v>1.5</v>
      </c>
      <c r="U396" s="828">
        <v>0.27272727272727271</v>
      </c>
    </row>
    <row r="397" spans="1:21" ht="14.45" customHeight="1" x14ac:dyDescent="0.2">
      <c r="A397" s="821">
        <v>5</v>
      </c>
      <c r="B397" s="822" t="s">
        <v>2025</v>
      </c>
      <c r="C397" s="822" t="s">
        <v>2032</v>
      </c>
      <c r="D397" s="823" t="s">
        <v>3454</v>
      </c>
      <c r="E397" s="824" t="s">
        <v>2052</v>
      </c>
      <c r="F397" s="822" t="s">
        <v>2026</v>
      </c>
      <c r="G397" s="822" t="s">
        <v>2338</v>
      </c>
      <c r="H397" s="822" t="s">
        <v>329</v>
      </c>
      <c r="I397" s="822" t="s">
        <v>2476</v>
      </c>
      <c r="J397" s="822" t="s">
        <v>698</v>
      </c>
      <c r="K397" s="822" t="s">
        <v>2477</v>
      </c>
      <c r="L397" s="825">
        <v>273.33</v>
      </c>
      <c r="M397" s="825">
        <v>5193.2699999999995</v>
      </c>
      <c r="N397" s="822">
        <v>19</v>
      </c>
      <c r="O397" s="826">
        <v>16.5</v>
      </c>
      <c r="P397" s="825">
        <v>4099.95</v>
      </c>
      <c r="Q397" s="827">
        <v>0.78947368421052633</v>
      </c>
      <c r="R397" s="822">
        <v>15</v>
      </c>
      <c r="S397" s="827">
        <v>0.78947368421052633</v>
      </c>
      <c r="T397" s="826">
        <v>13</v>
      </c>
      <c r="U397" s="828">
        <v>0.78787878787878785</v>
      </c>
    </row>
    <row r="398" spans="1:21" ht="14.45" customHeight="1" x14ac:dyDescent="0.2">
      <c r="A398" s="821">
        <v>5</v>
      </c>
      <c r="B398" s="822" t="s">
        <v>2025</v>
      </c>
      <c r="C398" s="822" t="s">
        <v>2032</v>
      </c>
      <c r="D398" s="823" t="s">
        <v>3454</v>
      </c>
      <c r="E398" s="824" t="s">
        <v>2052</v>
      </c>
      <c r="F398" s="822" t="s">
        <v>2026</v>
      </c>
      <c r="G398" s="822" t="s">
        <v>2478</v>
      </c>
      <c r="H398" s="822" t="s">
        <v>329</v>
      </c>
      <c r="I398" s="822" t="s">
        <v>2482</v>
      </c>
      <c r="J398" s="822" t="s">
        <v>2483</v>
      </c>
      <c r="K398" s="822" t="s">
        <v>2484</v>
      </c>
      <c r="L398" s="825">
        <v>186.99</v>
      </c>
      <c r="M398" s="825">
        <v>186.99</v>
      </c>
      <c r="N398" s="822">
        <v>1</v>
      </c>
      <c r="O398" s="826">
        <v>0.5</v>
      </c>
      <c r="P398" s="825"/>
      <c r="Q398" s="827">
        <v>0</v>
      </c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5</v>
      </c>
      <c r="B399" s="822" t="s">
        <v>2025</v>
      </c>
      <c r="C399" s="822" t="s">
        <v>2032</v>
      </c>
      <c r="D399" s="823" t="s">
        <v>3454</v>
      </c>
      <c r="E399" s="824" t="s">
        <v>2052</v>
      </c>
      <c r="F399" s="822" t="s">
        <v>2026</v>
      </c>
      <c r="G399" s="822" t="s">
        <v>2401</v>
      </c>
      <c r="H399" s="822" t="s">
        <v>329</v>
      </c>
      <c r="I399" s="822" t="s">
        <v>2402</v>
      </c>
      <c r="J399" s="822" t="s">
        <v>2403</v>
      </c>
      <c r="K399" s="822" t="s">
        <v>2404</v>
      </c>
      <c r="L399" s="825">
        <v>0</v>
      </c>
      <c r="M399" s="825">
        <v>0</v>
      </c>
      <c r="N399" s="822">
        <v>1</v>
      </c>
      <c r="O399" s="826">
        <v>1</v>
      </c>
      <c r="P399" s="825">
        <v>0</v>
      </c>
      <c r="Q399" s="827"/>
      <c r="R399" s="822">
        <v>1</v>
      </c>
      <c r="S399" s="827">
        <v>1</v>
      </c>
      <c r="T399" s="826">
        <v>1</v>
      </c>
      <c r="U399" s="828">
        <v>1</v>
      </c>
    </row>
    <row r="400" spans="1:21" ht="14.45" customHeight="1" x14ac:dyDescent="0.2">
      <c r="A400" s="821">
        <v>5</v>
      </c>
      <c r="B400" s="822" t="s">
        <v>2025</v>
      </c>
      <c r="C400" s="822" t="s">
        <v>2032</v>
      </c>
      <c r="D400" s="823" t="s">
        <v>3454</v>
      </c>
      <c r="E400" s="824" t="s">
        <v>2052</v>
      </c>
      <c r="F400" s="822" t="s">
        <v>2026</v>
      </c>
      <c r="G400" s="822" t="s">
        <v>2717</v>
      </c>
      <c r="H400" s="822" t="s">
        <v>329</v>
      </c>
      <c r="I400" s="822" t="s">
        <v>2718</v>
      </c>
      <c r="J400" s="822" t="s">
        <v>2719</v>
      </c>
      <c r="K400" s="822" t="s">
        <v>2720</v>
      </c>
      <c r="L400" s="825">
        <v>55.49</v>
      </c>
      <c r="M400" s="825">
        <v>55.49</v>
      </c>
      <c r="N400" s="822">
        <v>1</v>
      </c>
      <c r="O400" s="826">
        <v>0.5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5</v>
      </c>
      <c r="B401" s="822" t="s">
        <v>2025</v>
      </c>
      <c r="C401" s="822" t="s">
        <v>2032</v>
      </c>
      <c r="D401" s="823" t="s">
        <v>3454</v>
      </c>
      <c r="E401" s="824" t="s">
        <v>2052</v>
      </c>
      <c r="F401" s="822" t="s">
        <v>2026</v>
      </c>
      <c r="G401" s="822" t="s">
        <v>2721</v>
      </c>
      <c r="H401" s="822" t="s">
        <v>329</v>
      </c>
      <c r="I401" s="822" t="s">
        <v>2722</v>
      </c>
      <c r="J401" s="822" t="s">
        <v>2723</v>
      </c>
      <c r="K401" s="822" t="s">
        <v>2724</v>
      </c>
      <c r="L401" s="825">
        <v>140.96</v>
      </c>
      <c r="M401" s="825">
        <v>140.96</v>
      </c>
      <c r="N401" s="822">
        <v>1</v>
      </c>
      <c r="O401" s="826">
        <v>1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5</v>
      </c>
      <c r="B402" s="822" t="s">
        <v>2025</v>
      </c>
      <c r="C402" s="822" t="s">
        <v>2032</v>
      </c>
      <c r="D402" s="823" t="s">
        <v>3454</v>
      </c>
      <c r="E402" s="824" t="s">
        <v>2052</v>
      </c>
      <c r="F402" s="822" t="s">
        <v>2026</v>
      </c>
      <c r="G402" s="822" t="s">
        <v>2155</v>
      </c>
      <c r="H402" s="822" t="s">
        <v>329</v>
      </c>
      <c r="I402" s="822" t="s">
        <v>2725</v>
      </c>
      <c r="J402" s="822" t="s">
        <v>2726</v>
      </c>
      <c r="K402" s="822" t="s">
        <v>2727</v>
      </c>
      <c r="L402" s="825">
        <v>0</v>
      </c>
      <c r="M402" s="825">
        <v>0</v>
      </c>
      <c r="N402" s="822">
        <v>1</v>
      </c>
      <c r="O402" s="826">
        <v>1</v>
      </c>
      <c r="P402" s="825">
        <v>0</v>
      </c>
      <c r="Q402" s="827"/>
      <c r="R402" s="822">
        <v>1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5</v>
      </c>
      <c r="B403" s="822" t="s">
        <v>2025</v>
      </c>
      <c r="C403" s="822" t="s">
        <v>2032</v>
      </c>
      <c r="D403" s="823" t="s">
        <v>3454</v>
      </c>
      <c r="E403" s="824" t="s">
        <v>2052</v>
      </c>
      <c r="F403" s="822" t="s">
        <v>2026</v>
      </c>
      <c r="G403" s="822" t="s">
        <v>2159</v>
      </c>
      <c r="H403" s="822" t="s">
        <v>329</v>
      </c>
      <c r="I403" s="822" t="s">
        <v>2728</v>
      </c>
      <c r="J403" s="822" t="s">
        <v>2161</v>
      </c>
      <c r="K403" s="822" t="s">
        <v>2729</v>
      </c>
      <c r="L403" s="825">
        <v>49.04</v>
      </c>
      <c r="M403" s="825">
        <v>98.08</v>
      </c>
      <c r="N403" s="822">
        <v>2</v>
      </c>
      <c r="O403" s="826">
        <v>1</v>
      </c>
      <c r="P403" s="825">
        <v>98.08</v>
      </c>
      <c r="Q403" s="827">
        <v>1</v>
      </c>
      <c r="R403" s="822">
        <v>2</v>
      </c>
      <c r="S403" s="827">
        <v>1</v>
      </c>
      <c r="T403" s="826">
        <v>1</v>
      </c>
      <c r="U403" s="828">
        <v>1</v>
      </c>
    </row>
    <row r="404" spans="1:21" ht="14.45" customHeight="1" x14ac:dyDescent="0.2">
      <c r="A404" s="821">
        <v>5</v>
      </c>
      <c r="B404" s="822" t="s">
        <v>2025</v>
      </c>
      <c r="C404" s="822" t="s">
        <v>2032</v>
      </c>
      <c r="D404" s="823" t="s">
        <v>3454</v>
      </c>
      <c r="E404" s="824" t="s">
        <v>2052</v>
      </c>
      <c r="F404" s="822" t="s">
        <v>2026</v>
      </c>
      <c r="G404" s="822" t="s">
        <v>2730</v>
      </c>
      <c r="H404" s="822" t="s">
        <v>329</v>
      </c>
      <c r="I404" s="822" t="s">
        <v>2731</v>
      </c>
      <c r="J404" s="822" t="s">
        <v>2732</v>
      </c>
      <c r="K404" s="822" t="s">
        <v>2733</v>
      </c>
      <c r="L404" s="825">
        <v>45.89</v>
      </c>
      <c r="M404" s="825">
        <v>45.89</v>
      </c>
      <c r="N404" s="822">
        <v>1</v>
      </c>
      <c r="O404" s="826">
        <v>0.5</v>
      </c>
      <c r="P404" s="825">
        <v>45.89</v>
      </c>
      <c r="Q404" s="827">
        <v>1</v>
      </c>
      <c r="R404" s="822">
        <v>1</v>
      </c>
      <c r="S404" s="827">
        <v>1</v>
      </c>
      <c r="T404" s="826">
        <v>0.5</v>
      </c>
      <c r="U404" s="828">
        <v>1</v>
      </c>
    </row>
    <row r="405" spans="1:21" ht="14.45" customHeight="1" x14ac:dyDescent="0.2">
      <c r="A405" s="821">
        <v>5</v>
      </c>
      <c r="B405" s="822" t="s">
        <v>2025</v>
      </c>
      <c r="C405" s="822" t="s">
        <v>2032</v>
      </c>
      <c r="D405" s="823" t="s">
        <v>3454</v>
      </c>
      <c r="E405" s="824" t="s">
        <v>2052</v>
      </c>
      <c r="F405" s="822" t="s">
        <v>2026</v>
      </c>
      <c r="G405" s="822" t="s">
        <v>2405</v>
      </c>
      <c r="H405" s="822" t="s">
        <v>329</v>
      </c>
      <c r="I405" s="822" t="s">
        <v>2734</v>
      </c>
      <c r="J405" s="822" t="s">
        <v>1100</v>
      </c>
      <c r="K405" s="822" t="s">
        <v>2735</v>
      </c>
      <c r="L405" s="825">
        <v>42.14</v>
      </c>
      <c r="M405" s="825">
        <v>294.97999999999996</v>
      </c>
      <c r="N405" s="822">
        <v>7</v>
      </c>
      <c r="O405" s="826">
        <v>4</v>
      </c>
      <c r="P405" s="825">
        <v>252.83999999999997</v>
      </c>
      <c r="Q405" s="827">
        <v>0.85714285714285721</v>
      </c>
      <c r="R405" s="822">
        <v>6</v>
      </c>
      <c r="S405" s="827">
        <v>0.8571428571428571</v>
      </c>
      <c r="T405" s="826">
        <v>3.5</v>
      </c>
      <c r="U405" s="828">
        <v>0.875</v>
      </c>
    </row>
    <row r="406" spans="1:21" ht="14.45" customHeight="1" x14ac:dyDescent="0.2">
      <c r="A406" s="821">
        <v>5</v>
      </c>
      <c r="B406" s="822" t="s">
        <v>2025</v>
      </c>
      <c r="C406" s="822" t="s">
        <v>2032</v>
      </c>
      <c r="D406" s="823" t="s">
        <v>3454</v>
      </c>
      <c r="E406" s="824" t="s">
        <v>2052</v>
      </c>
      <c r="F406" s="822" t="s">
        <v>2026</v>
      </c>
      <c r="G406" s="822" t="s">
        <v>2405</v>
      </c>
      <c r="H406" s="822" t="s">
        <v>329</v>
      </c>
      <c r="I406" s="822" t="s">
        <v>2406</v>
      </c>
      <c r="J406" s="822" t="s">
        <v>1100</v>
      </c>
      <c r="K406" s="822" t="s">
        <v>2407</v>
      </c>
      <c r="L406" s="825">
        <v>64.36</v>
      </c>
      <c r="M406" s="825">
        <v>1094.1200000000001</v>
      </c>
      <c r="N406" s="822">
        <v>17</v>
      </c>
      <c r="O406" s="826">
        <v>15.5</v>
      </c>
      <c r="P406" s="825">
        <v>836.68000000000006</v>
      </c>
      <c r="Q406" s="827">
        <v>0.76470588235294112</v>
      </c>
      <c r="R406" s="822">
        <v>13</v>
      </c>
      <c r="S406" s="827">
        <v>0.76470588235294112</v>
      </c>
      <c r="T406" s="826">
        <v>12</v>
      </c>
      <c r="U406" s="828">
        <v>0.77419354838709675</v>
      </c>
    </row>
    <row r="407" spans="1:21" ht="14.45" customHeight="1" x14ac:dyDescent="0.2">
      <c r="A407" s="821">
        <v>5</v>
      </c>
      <c r="B407" s="822" t="s">
        <v>2025</v>
      </c>
      <c r="C407" s="822" t="s">
        <v>2032</v>
      </c>
      <c r="D407" s="823" t="s">
        <v>3454</v>
      </c>
      <c r="E407" s="824" t="s">
        <v>2052</v>
      </c>
      <c r="F407" s="822" t="s">
        <v>2026</v>
      </c>
      <c r="G407" s="822" t="s">
        <v>2340</v>
      </c>
      <c r="H407" s="822" t="s">
        <v>329</v>
      </c>
      <c r="I407" s="822" t="s">
        <v>2341</v>
      </c>
      <c r="J407" s="822" t="s">
        <v>2342</v>
      </c>
      <c r="K407" s="822" t="s">
        <v>1236</v>
      </c>
      <c r="L407" s="825">
        <v>72.47</v>
      </c>
      <c r="M407" s="825">
        <v>72.47</v>
      </c>
      <c r="N407" s="822">
        <v>1</v>
      </c>
      <c r="O407" s="826">
        <v>0.5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5</v>
      </c>
      <c r="B408" s="822" t="s">
        <v>2025</v>
      </c>
      <c r="C408" s="822" t="s">
        <v>2032</v>
      </c>
      <c r="D408" s="823" t="s">
        <v>3454</v>
      </c>
      <c r="E408" s="824" t="s">
        <v>2052</v>
      </c>
      <c r="F408" s="822" t="s">
        <v>2026</v>
      </c>
      <c r="G408" s="822" t="s">
        <v>2374</v>
      </c>
      <c r="H408" s="822" t="s">
        <v>329</v>
      </c>
      <c r="I408" s="822" t="s">
        <v>2736</v>
      </c>
      <c r="J408" s="822" t="s">
        <v>644</v>
      </c>
      <c r="K408" s="822" t="s">
        <v>2737</v>
      </c>
      <c r="L408" s="825">
        <v>0</v>
      </c>
      <c r="M408" s="825">
        <v>0</v>
      </c>
      <c r="N408" s="822">
        <v>1</v>
      </c>
      <c r="O408" s="826">
        <v>1</v>
      </c>
      <c r="P408" s="825">
        <v>0</v>
      </c>
      <c r="Q408" s="827"/>
      <c r="R408" s="822">
        <v>1</v>
      </c>
      <c r="S408" s="827">
        <v>1</v>
      </c>
      <c r="T408" s="826">
        <v>1</v>
      </c>
      <c r="U408" s="828">
        <v>1</v>
      </c>
    </row>
    <row r="409" spans="1:21" ht="14.45" customHeight="1" x14ac:dyDescent="0.2">
      <c r="A409" s="821">
        <v>5</v>
      </c>
      <c r="B409" s="822" t="s">
        <v>2025</v>
      </c>
      <c r="C409" s="822" t="s">
        <v>2032</v>
      </c>
      <c r="D409" s="823" t="s">
        <v>3454</v>
      </c>
      <c r="E409" s="824" t="s">
        <v>2052</v>
      </c>
      <c r="F409" s="822" t="s">
        <v>2026</v>
      </c>
      <c r="G409" s="822" t="s">
        <v>2374</v>
      </c>
      <c r="H409" s="822" t="s">
        <v>329</v>
      </c>
      <c r="I409" s="822" t="s">
        <v>2738</v>
      </c>
      <c r="J409" s="822" t="s">
        <v>2637</v>
      </c>
      <c r="K409" s="822" t="s">
        <v>2739</v>
      </c>
      <c r="L409" s="825">
        <v>0</v>
      </c>
      <c r="M409" s="825">
        <v>0</v>
      </c>
      <c r="N409" s="822">
        <v>1</v>
      </c>
      <c r="O409" s="826">
        <v>1</v>
      </c>
      <c r="P409" s="825">
        <v>0</v>
      </c>
      <c r="Q409" s="827"/>
      <c r="R409" s="822">
        <v>1</v>
      </c>
      <c r="S409" s="827">
        <v>1</v>
      </c>
      <c r="T409" s="826">
        <v>1</v>
      </c>
      <c r="U409" s="828">
        <v>1</v>
      </c>
    </row>
    <row r="410" spans="1:21" ht="14.45" customHeight="1" x14ac:dyDescent="0.2">
      <c r="A410" s="821">
        <v>5</v>
      </c>
      <c r="B410" s="822" t="s">
        <v>2025</v>
      </c>
      <c r="C410" s="822" t="s">
        <v>2032</v>
      </c>
      <c r="D410" s="823" t="s">
        <v>3454</v>
      </c>
      <c r="E410" s="824" t="s">
        <v>2052</v>
      </c>
      <c r="F410" s="822" t="s">
        <v>2026</v>
      </c>
      <c r="G410" s="822" t="s">
        <v>2639</v>
      </c>
      <c r="H410" s="822" t="s">
        <v>329</v>
      </c>
      <c r="I410" s="822" t="s">
        <v>2640</v>
      </c>
      <c r="J410" s="822" t="s">
        <v>2641</v>
      </c>
      <c r="K410" s="822" t="s">
        <v>2642</v>
      </c>
      <c r="L410" s="825">
        <v>132.97999999999999</v>
      </c>
      <c r="M410" s="825">
        <v>5585.16</v>
      </c>
      <c r="N410" s="822">
        <v>42</v>
      </c>
      <c r="O410" s="826">
        <v>17.5</v>
      </c>
      <c r="P410" s="825">
        <v>4255.3599999999997</v>
      </c>
      <c r="Q410" s="827">
        <v>0.76190476190476186</v>
      </c>
      <c r="R410" s="822">
        <v>32</v>
      </c>
      <c r="S410" s="827">
        <v>0.76190476190476186</v>
      </c>
      <c r="T410" s="826">
        <v>12.5</v>
      </c>
      <c r="U410" s="828">
        <v>0.7142857142857143</v>
      </c>
    </row>
    <row r="411" spans="1:21" ht="14.45" customHeight="1" x14ac:dyDescent="0.2">
      <c r="A411" s="821">
        <v>5</v>
      </c>
      <c r="B411" s="822" t="s">
        <v>2025</v>
      </c>
      <c r="C411" s="822" t="s">
        <v>2032</v>
      </c>
      <c r="D411" s="823" t="s">
        <v>3454</v>
      </c>
      <c r="E411" s="824" t="s">
        <v>2052</v>
      </c>
      <c r="F411" s="822" t="s">
        <v>2026</v>
      </c>
      <c r="G411" s="822" t="s">
        <v>2061</v>
      </c>
      <c r="H411" s="822" t="s">
        <v>611</v>
      </c>
      <c r="I411" s="822" t="s">
        <v>2062</v>
      </c>
      <c r="J411" s="822" t="s">
        <v>1611</v>
      </c>
      <c r="K411" s="822" t="s">
        <v>2063</v>
      </c>
      <c r="L411" s="825">
        <v>93.43</v>
      </c>
      <c r="M411" s="825">
        <v>2242.3200000000006</v>
      </c>
      <c r="N411" s="822">
        <v>24</v>
      </c>
      <c r="O411" s="826">
        <v>17.5</v>
      </c>
      <c r="P411" s="825">
        <v>1401.4500000000003</v>
      </c>
      <c r="Q411" s="827">
        <v>0.625</v>
      </c>
      <c r="R411" s="822">
        <v>15</v>
      </c>
      <c r="S411" s="827">
        <v>0.625</v>
      </c>
      <c r="T411" s="826">
        <v>10</v>
      </c>
      <c r="U411" s="828">
        <v>0.5714285714285714</v>
      </c>
    </row>
    <row r="412" spans="1:21" ht="14.45" customHeight="1" x14ac:dyDescent="0.2">
      <c r="A412" s="821">
        <v>5</v>
      </c>
      <c r="B412" s="822" t="s">
        <v>2025</v>
      </c>
      <c r="C412" s="822" t="s">
        <v>2032</v>
      </c>
      <c r="D412" s="823" t="s">
        <v>3454</v>
      </c>
      <c r="E412" s="824" t="s">
        <v>2052</v>
      </c>
      <c r="F412" s="822" t="s">
        <v>2026</v>
      </c>
      <c r="G412" s="822" t="s">
        <v>2061</v>
      </c>
      <c r="H412" s="822" t="s">
        <v>329</v>
      </c>
      <c r="I412" s="822" t="s">
        <v>2740</v>
      </c>
      <c r="J412" s="822" t="s">
        <v>2741</v>
      </c>
      <c r="K412" s="822" t="s">
        <v>2742</v>
      </c>
      <c r="L412" s="825">
        <v>300.33</v>
      </c>
      <c r="M412" s="825">
        <v>600.66</v>
      </c>
      <c r="N412" s="822">
        <v>2</v>
      </c>
      <c r="O412" s="826">
        <v>1.5</v>
      </c>
      <c r="P412" s="825">
        <v>600.66</v>
      </c>
      <c r="Q412" s="827">
        <v>1</v>
      </c>
      <c r="R412" s="822">
        <v>2</v>
      </c>
      <c r="S412" s="827">
        <v>1</v>
      </c>
      <c r="T412" s="826">
        <v>1.5</v>
      </c>
      <c r="U412" s="828">
        <v>1</v>
      </c>
    </row>
    <row r="413" spans="1:21" ht="14.45" customHeight="1" x14ac:dyDescent="0.2">
      <c r="A413" s="821">
        <v>5</v>
      </c>
      <c r="B413" s="822" t="s">
        <v>2025</v>
      </c>
      <c r="C413" s="822" t="s">
        <v>2032</v>
      </c>
      <c r="D413" s="823" t="s">
        <v>3454</v>
      </c>
      <c r="E413" s="824" t="s">
        <v>2052</v>
      </c>
      <c r="F413" s="822" t="s">
        <v>2026</v>
      </c>
      <c r="G413" s="822" t="s">
        <v>2061</v>
      </c>
      <c r="H413" s="822" t="s">
        <v>611</v>
      </c>
      <c r="I413" s="822" t="s">
        <v>1610</v>
      </c>
      <c r="J413" s="822" t="s">
        <v>1611</v>
      </c>
      <c r="K413" s="822" t="s">
        <v>1612</v>
      </c>
      <c r="L413" s="825">
        <v>186.87</v>
      </c>
      <c r="M413" s="825">
        <v>6727.3199999999979</v>
      </c>
      <c r="N413" s="822">
        <v>36</v>
      </c>
      <c r="O413" s="826">
        <v>25.5</v>
      </c>
      <c r="P413" s="825">
        <v>5419.2299999999977</v>
      </c>
      <c r="Q413" s="827">
        <v>0.80555555555555547</v>
      </c>
      <c r="R413" s="822">
        <v>29</v>
      </c>
      <c r="S413" s="827">
        <v>0.80555555555555558</v>
      </c>
      <c r="T413" s="826">
        <v>19.5</v>
      </c>
      <c r="U413" s="828">
        <v>0.76470588235294112</v>
      </c>
    </row>
    <row r="414" spans="1:21" ht="14.45" customHeight="1" x14ac:dyDescent="0.2">
      <c r="A414" s="821">
        <v>5</v>
      </c>
      <c r="B414" s="822" t="s">
        <v>2025</v>
      </c>
      <c r="C414" s="822" t="s">
        <v>2032</v>
      </c>
      <c r="D414" s="823" t="s">
        <v>3454</v>
      </c>
      <c r="E414" s="824" t="s">
        <v>2052</v>
      </c>
      <c r="F414" s="822" t="s">
        <v>2026</v>
      </c>
      <c r="G414" s="822" t="s">
        <v>2064</v>
      </c>
      <c r="H414" s="822" t="s">
        <v>329</v>
      </c>
      <c r="I414" s="822" t="s">
        <v>2087</v>
      </c>
      <c r="J414" s="822" t="s">
        <v>630</v>
      </c>
      <c r="K414" s="822" t="s">
        <v>2088</v>
      </c>
      <c r="L414" s="825">
        <v>31.65</v>
      </c>
      <c r="M414" s="825">
        <v>443.09999999999997</v>
      </c>
      <c r="N414" s="822">
        <v>14</v>
      </c>
      <c r="O414" s="826">
        <v>9.5</v>
      </c>
      <c r="P414" s="825">
        <v>348.15</v>
      </c>
      <c r="Q414" s="827">
        <v>0.7857142857142857</v>
      </c>
      <c r="R414" s="822">
        <v>11</v>
      </c>
      <c r="S414" s="827">
        <v>0.7857142857142857</v>
      </c>
      <c r="T414" s="826">
        <v>8</v>
      </c>
      <c r="U414" s="828">
        <v>0.84210526315789469</v>
      </c>
    </row>
    <row r="415" spans="1:21" ht="14.45" customHeight="1" x14ac:dyDescent="0.2">
      <c r="A415" s="821">
        <v>5</v>
      </c>
      <c r="B415" s="822" t="s">
        <v>2025</v>
      </c>
      <c r="C415" s="822" t="s">
        <v>2032</v>
      </c>
      <c r="D415" s="823" t="s">
        <v>3454</v>
      </c>
      <c r="E415" s="824" t="s">
        <v>2052</v>
      </c>
      <c r="F415" s="822" t="s">
        <v>2026</v>
      </c>
      <c r="G415" s="822" t="s">
        <v>2064</v>
      </c>
      <c r="H415" s="822" t="s">
        <v>329</v>
      </c>
      <c r="I415" s="822" t="s">
        <v>2382</v>
      </c>
      <c r="J415" s="822" t="s">
        <v>2383</v>
      </c>
      <c r="K415" s="822" t="s">
        <v>2384</v>
      </c>
      <c r="L415" s="825">
        <v>26.37</v>
      </c>
      <c r="M415" s="825">
        <v>421.91999999999996</v>
      </c>
      <c r="N415" s="822">
        <v>16</v>
      </c>
      <c r="O415" s="826">
        <v>11.5</v>
      </c>
      <c r="P415" s="825">
        <v>131.85</v>
      </c>
      <c r="Q415" s="827">
        <v>0.3125</v>
      </c>
      <c r="R415" s="822">
        <v>5</v>
      </c>
      <c r="S415" s="827">
        <v>0.3125</v>
      </c>
      <c r="T415" s="826">
        <v>3.5</v>
      </c>
      <c r="U415" s="828">
        <v>0.30434782608695654</v>
      </c>
    </row>
    <row r="416" spans="1:21" ht="14.45" customHeight="1" x14ac:dyDescent="0.2">
      <c r="A416" s="821">
        <v>5</v>
      </c>
      <c r="B416" s="822" t="s">
        <v>2025</v>
      </c>
      <c r="C416" s="822" t="s">
        <v>2032</v>
      </c>
      <c r="D416" s="823" t="s">
        <v>3454</v>
      </c>
      <c r="E416" s="824" t="s">
        <v>2052</v>
      </c>
      <c r="F416" s="822" t="s">
        <v>2026</v>
      </c>
      <c r="G416" s="822" t="s">
        <v>2064</v>
      </c>
      <c r="H416" s="822" t="s">
        <v>329</v>
      </c>
      <c r="I416" s="822" t="s">
        <v>2065</v>
      </c>
      <c r="J416" s="822" t="s">
        <v>630</v>
      </c>
      <c r="K416" s="822" t="s">
        <v>2066</v>
      </c>
      <c r="L416" s="825">
        <v>10.55</v>
      </c>
      <c r="M416" s="825">
        <v>52.75</v>
      </c>
      <c r="N416" s="822">
        <v>5</v>
      </c>
      <c r="O416" s="826">
        <v>4</v>
      </c>
      <c r="P416" s="825">
        <v>42.2</v>
      </c>
      <c r="Q416" s="827">
        <v>0.8</v>
      </c>
      <c r="R416" s="822">
        <v>4</v>
      </c>
      <c r="S416" s="827">
        <v>0.8</v>
      </c>
      <c r="T416" s="826">
        <v>3.5</v>
      </c>
      <c r="U416" s="828">
        <v>0.875</v>
      </c>
    </row>
    <row r="417" spans="1:21" ht="14.45" customHeight="1" x14ac:dyDescent="0.2">
      <c r="A417" s="821">
        <v>5</v>
      </c>
      <c r="B417" s="822" t="s">
        <v>2025</v>
      </c>
      <c r="C417" s="822" t="s">
        <v>2032</v>
      </c>
      <c r="D417" s="823" t="s">
        <v>3454</v>
      </c>
      <c r="E417" s="824" t="s">
        <v>2052</v>
      </c>
      <c r="F417" s="822" t="s">
        <v>2026</v>
      </c>
      <c r="G417" s="822" t="s">
        <v>2064</v>
      </c>
      <c r="H417" s="822" t="s">
        <v>329</v>
      </c>
      <c r="I417" s="822" t="s">
        <v>2645</v>
      </c>
      <c r="J417" s="822" t="s">
        <v>2106</v>
      </c>
      <c r="K417" s="822" t="s">
        <v>2646</v>
      </c>
      <c r="L417" s="825">
        <v>52.75</v>
      </c>
      <c r="M417" s="825">
        <v>105.5</v>
      </c>
      <c r="N417" s="822">
        <v>2</v>
      </c>
      <c r="O417" s="826">
        <v>1.5</v>
      </c>
      <c r="P417" s="825">
        <v>105.5</v>
      </c>
      <c r="Q417" s="827">
        <v>1</v>
      </c>
      <c r="R417" s="822">
        <v>2</v>
      </c>
      <c r="S417" s="827">
        <v>1</v>
      </c>
      <c r="T417" s="826">
        <v>1.5</v>
      </c>
      <c r="U417" s="828">
        <v>1</v>
      </c>
    </row>
    <row r="418" spans="1:21" ht="14.45" customHeight="1" x14ac:dyDescent="0.2">
      <c r="A418" s="821">
        <v>5</v>
      </c>
      <c r="B418" s="822" t="s">
        <v>2025</v>
      </c>
      <c r="C418" s="822" t="s">
        <v>2032</v>
      </c>
      <c r="D418" s="823" t="s">
        <v>3454</v>
      </c>
      <c r="E418" s="824" t="s">
        <v>2052</v>
      </c>
      <c r="F418" s="822" t="s">
        <v>2026</v>
      </c>
      <c r="G418" s="822" t="s">
        <v>2064</v>
      </c>
      <c r="H418" s="822" t="s">
        <v>329</v>
      </c>
      <c r="I418" s="822" t="s">
        <v>2743</v>
      </c>
      <c r="J418" s="822" t="s">
        <v>630</v>
      </c>
      <c r="K418" s="822" t="s">
        <v>623</v>
      </c>
      <c r="L418" s="825">
        <v>58.62</v>
      </c>
      <c r="M418" s="825">
        <v>117.24</v>
      </c>
      <c r="N418" s="822">
        <v>2</v>
      </c>
      <c r="O418" s="826">
        <v>2</v>
      </c>
      <c r="P418" s="825">
        <v>117.24</v>
      </c>
      <c r="Q418" s="827">
        <v>1</v>
      </c>
      <c r="R418" s="822">
        <v>2</v>
      </c>
      <c r="S418" s="827">
        <v>1</v>
      </c>
      <c r="T418" s="826">
        <v>2</v>
      </c>
      <c r="U418" s="828">
        <v>1</v>
      </c>
    </row>
    <row r="419" spans="1:21" ht="14.45" customHeight="1" x14ac:dyDescent="0.2">
      <c r="A419" s="821">
        <v>5</v>
      </c>
      <c r="B419" s="822" t="s">
        <v>2025</v>
      </c>
      <c r="C419" s="822" t="s">
        <v>2032</v>
      </c>
      <c r="D419" s="823" t="s">
        <v>3454</v>
      </c>
      <c r="E419" s="824" t="s">
        <v>2052</v>
      </c>
      <c r="F419" s="822" t="s">
        <v>2026</v>
      </c>
      <c r="G419" s="822" t="s">
        <v>2064</v>
      </c>
      <c r="H419" s="822" t="s">
        <v>329</v>
      </c>
      <c r="I419" s="822" t="s">
        <v>2105</v>
      </c>
      <c r="J419" s="822" t="s">
        <v>2106</v>
      </c>
      <c r="K419" s="822" t="s">
        <v>2107</v>
      </c>
      <c r="L419" s="825">
        <v>31.65</v>
      </c>
      <c r="M419" s="825">
        <v>126.6</v>
      </c>
      <c r="N419" s="822">
        <v>4</v>
      </c>
      <c r="O419" s="826">
        <v>3</v>
      </c>
      <c r="P419" s="825">
        <v>94.949999999999989</v>
      </c>
      <c r="Q419" s="827">
        <v>0.74999999999999989</v>
      </c>
      <c r="R419" s="822">
        <v>3</v>
      </c>
      <c r="S419" s="827">
        <v>0.75</v>
      </c>
      <c r="T419" s="826">
        <v>2.5</v>
      </c>
      <c r="U419" s="828">
        <v>0.83333333333333337</v>
      </c>
    </row>
    <row r="420" spans="1:21" ht="14.45" customHeight="1" x14ac:dyDescent="0.2">
      <c r="A420" s="821">
        <v>5</v>
      </c>
      <c r="B420" s="822" t="s">
        <v>2025</v>
      </c>
      <c r="C420" s="822" t="s">
        <v>2032</v>
      </c>
      <c r="D420" s="823" t="s">
        <v>3454</v>
      </c>
      <c r="E420" s="824" t="s">
        <v>2052</v>
      </c>
      <c r="F420" s="822" t="s">
        <v>2026</v>
      </c>
      <c r="G420" s="822" t="s">
        <v>2064</v>
      </c>
      <c r="H420" s="822" t="s">
        <v>329</v>
      </c>
      <c r="I420" s="822" t="s">
        <v>2647</v>
      </c>
      <c r="J420" s="822" t="s">
        <v>630</v>
      </c>
      <c r="K420" s="822" t="s">
        <v>2088</v>
      </c>
      <c r="L420" s="825">
        <v>31.65</v>
      </c>
      <c r="M420" s="825">
        <v>63.3</v>
      </c>
      <c r="N420" s="822">
        <v>2</v>
      </c>
      <c r="O420" s="826">
        <v>1</v>
      </c>
      <c r="P420" s="825">
        <v>31.65</v>
      </c>
      <c r="Q420" s="827">
        <v>0.5</v>
      </c>
      <c r="R420" s="822">
        <v>1</v>
      </c>
      <c r="S420" s="827">
        <v>0.5</v>
      </c>
      <c r="T420" s="826">
        <v>0.5</v>
      </c>
      <c r="U420" s="828">
        <v>0.5</v>
      </c>
    </row>
    <row r="421" spans="1:21" ht="14.45" customHeight="1" x14ac:dyDescent="0.2">
      <c r="A421" s="821">
        <v>5</v>
      </c>
      <c r="B421" s="822" t="s">
        <v>2025</v>
      </c>
      <c r="C421" s="822" t="s">
        <v>2032</v>
      </c>
      <c r="D421" s="823" t="s">
        <v>3454</v>
      </c>
      <c r="E421" s="824" t="s">
        <v>2052</v>
      </c>
      <c r="F421" s="822" t="s">
        <v>2026</v>
      </c>
      <c r="G421" s="822" t="s">
        <v>2744</v>
      </c>
      <c r="H421" s="822" t="s">
        <v>329</v>
      </c>
      <c r="I421" s="822" t="s">
        <v>2745</v>
      </c>
      <c r="J421" s="822" t="s">
        <v>2746</v>
      </c>
      <c r="K421" s="822" t="s">
        <v>2747</v>
      </c>
      <c r="L421" s="825">
        <v>23.49</v>
      </c>
      <c r="M421" s="825">
        <v>23.49</v>
      </c>
      <c r="N421" s="822">
        <v>1</v>
      </c>
      <c r="O421" s="826">
        <v>1</v>
      </c>
      <c r="P421" s="825">
        <v>23.49</v>
      </c>
      <c r="Q421" s="827">
        <v>1</v>
      </c>
      <c r="R421" s="822">
        <v>1</v>
      </c>
      <c r="S421" s="827">
        <v>1</v>
      </c>
      <c r="T421" s="826">
        <v>1</v>
      </c>
      <c r="U421" s="828">
        <v>1</v>
      </c>
    </row>
    <row r="422" spans="1:21" ht="14.45" customHeight="1" x14ac:dyDescent="0.2">
      <c r="A422" s="821">
        <v>5</v>
      </c>
      <c r="B422" s="822" t="s">
        <v>2025</v>
      </c>
      <c r="C422" s="822" t="s">
        <v>2032</v>
      </c>
      <c r="D422" s="823" t="s">
        <v>3454</v>
      </c>
      <c r="E422" s="824" t="s">
        <v>2052</v>
      </c>
      <c r="F422" s="822" t="s">
        <v>2026</v>
      </c>
      <c r="G422" s="822" t="s">
        <v>2067</v>
      </c>
      <c r="H422" s="822" t="s">
        <v>611</v>
      </c>
      <c r="I422" s="822" t="s">
        <v>1603</v>
      </c>
      <c r="J422" s="822" t="s">
        <v>755</v>
      </c>
      <c r="K422" s="822" t="s">
        <v>1604</v>
      </c>
      <c r="L422" s="825">
        <v>368.16</v>
      </c>
      <c r="M422" s="825">
        <v>1104.48</v>
      </c>
      <c r="N422" s="822">
        <v>3</v>
      </c>
      <c r="O422" s="826">
        <v>1.5</v>
      </c>
      <c r="P422" s="825">
        <v>1104.48</v>
      </c>
      <c r="Q422" s="827">
        <v>1</v>
      </c>
      <c r="R422" s="822">
        <v>3</v>
      </c>
      <c r="S422" s="827">
        <v>1</v>
      </c>
      <c r="T422" s="826">
        <v>1.5</v>
      </c>
      <c r="U422" s="828">
        <v>1</v>
      </c>
    </row>
    <row r="423" spans="1:21" ht="14.45" customHeight="1" x14ac:dyDescent="0.2">
      <c r="A423" s="821">
        <v>5</v>
      </c>
      <c r="B423" s="822" t="s">
        <v>2025</v>
      </c>
      <c r="C423" s="822" t="s">
        <v>2032</v>
      </c>
      <c r="D423" s="823" t="s">
        <v>3454</v>
      </c>
      <c r="E423" s="824" t="s">
        <v>2052</v>
      </c>
      <c r="F423" s="822" t="s">
        <v>2026</v>
      </c>
      <c r="G423" s="822" t="s">
        <v>2067</v>
      </c>
      <c r="H423" s="822" t="s">
        <v>611</v>
      </c>
      <c r="I423" s="822" t="s">
        <v>1830</v>
      </c>
      <c r="J423" s="822" t="s">
        <v>759</v>
      </c>
      <c r="K423" s="822" t="s">
        <v>1831</v>
      </c>
      <c r="L423" s="825">
        <v>1385.62</v>
      </c>
      <c r="M423" s="825">
        <v>5542.48</v>
      </c>
      <c r="N423" s="822">
        <v>4</v>
      </c>
      <c r="O423" s="826">
        <v>3</v>
      </c>
      <c r="P423" s="825">
        <v>2771.24</v>
      </c>
      <c r="Q423" s="827">
        <v>0.5</v>
      </c>
      <c r="R423" s="822">
        <v>2</v>
      </c>
      <c r="S423" s="827">
        <v>0.5</v>
      </c>
      <c r="T423" s="826">
        <v>2</v>
      </c>
      <c r="U423" s="828">
        <v>0.66666666666666663</v>
      </c>
    </row>
    <row r="424" spans="1:21" ht="14.45" customHeight="1" x14ac:dyDescent="0.2">
      <c r="A424" s="821">
        <v>5</v>
      </c>
      <c r="B424" s="822" t="s">
        <v>2025</v>
      </c>
      <c r="C424" s="822" t="s">
        <v>2032</v>
      </c>
      <c r="D424" s="823" t="s">
        <v>3454</v>
      </c>
      <c r="E424" s="824" t="s">
        <v>2052</v>
      </c>
      <c r="F424" s="822" t="s">
        <v>2026</v>
      </c>
      <c r="G424" s="822" t="s">
        <v>2067</v>
      </c>
      <c r="H424" s="822" t="s">
        <v>611</v>
      </c>
      <c r="I424" s="822" t="s">
        <v>1605</v>
      </c>
      <c r="J424" s="822" t="s">
        <v>755</v>
      </c>
      <c r="K424" s="822" t="s">
        <v>1606</v>
      </c>
      <c r="L424" s="825">
        <v>736.33</v>
      </c>
      <c r="M424" s="825">
        <v>1472.66</v>
      </c>
      <c r="N424" s="822">
        <v>2</v>
      </c>
      <c r="O424" s="826">
        <v>1.5</v>
      </c>
      <c r="P424" s="825">
        <v>736.33</v>
      </c>
      <c r="Q424" s="827">
        <v>0.5</v>
      </c>
      <c r="R424" s="822">
        <v>1</v>
      </c>
      <c r="S424" s="827">
        <v>0.5</v>
      </c>
      <c r="T424" s="826">
        <v>0.5</v>
      </c>
      <c r="U424" s="828">
        <v>0.33333333333333331</v>
      </c>
    </row>
    <row r="425" spans="1:21" ht="14.45" customHeight="1" x14ac:dyDescent="0.2">
      <c r="A425" s="821">
        <v>5</v>
      </c>
      <c r="B425" s="822" t="s">
        <v>2025</v>
      </c>
      <c r="C425" s="822" t="s">
        <v>2032</v>
      </c>
      <c r="D425" s="823" t="s">
        <v>3454</v>
      </c>
      <c r="E425" s="824" t="s">
        <v>2052</v>
      </c>
      <c r="F425" s="822" t="s">
        <v>2026</v>
      </c>
      <c r="G425" s="822" t="s">
        <v>2067</v>
      </c>
      <c r="H425" s="822" t="s">
        <v>611</v>
      </c>
      <c r="I425" s="822" t="s">
        <v>1607</v>
      </c>
      <c r="J425" s="822" t="s">
        <v>755</v>
      </c>
      <c r="K425" s="822" t="s">
        <v>1608</v>
      </c>
      <c r="L425" s="825">
        <v>490.89</v>
      </c>
      <c r="M425" s="825">
        <v>490.89</v>
      </c>
      <c r="N425" s="822">
        <v>1</v>
      </c>
      <c r="O425" s="826">
        <v>1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5</v>
      </c>
      <c r="B426" s="822" t="s">
        <v>2025</v>
      </c>
      <c r="C426" s="822" t="s">
        <v>2032</v>
      </c>
      <c r="D426" s="823" t="s">
        <v>3454</v>
      </c>
      <c r="E426" s="824" t="s">
        <v>2052</v>
      </c>
      <c r="F426" s="822" t="s">
        <v>2026</v>
      </c>
      <c r="G426" s="822" t="s">
        <v>2067</v>
      </c>
      <c r="H426" s="822" t="s">
        <v>611</v>
      </c>
      <c r="I426" s="822" t="s">
        <v>1601</v>
      </c>
      <c r="J426" s="822" t="s">
        <v>759</v>
      </c>
      <c r="K426" s="822" t="s">
        <v>1602</v>
      </c>
      <c r="L426" s="825">
        <v>1847.49</v>
      </c>
      <c r="M426" s="825">
        <v>5542.47</v>
      </c>
      <c r="N426" s="822">
        <v>3</v>
      </c>
      <c r="O426" s="826">
        <v>2</v>
      </c>
      <c r="P426" s="825">
        <v>5542.47</v>
      </c>
      <c r="Q426" s="827">
        <v>1</v>
      </c>
      <c r="R426" s="822">
        <v>3</v>
      </c>
      <c r="S426" s="827">
        <v>1</v>
      </c>
      <c r="T426" s="826">
        <v>2</v>
      </c>
      <c r="U426" s="828">
        <v>1</v>
      </c>
    </row>
    <row r="427" spans="1:21" ht="14.45" customHeight="1" x14ac:dyDescent="0.2">
      <c r="A427" s="821">
        <v>5</v>
      </c>
      <c r="B427" s="822" t="s">
        <v>2025</v>
      </c>
      <c r="C427" s="822" t="s">
        <v>2032</v>
      </c>
      <c r="D427" s="823" t="s">
        <v>3454</v>
      </c>
      <c r="E427" s="824" t="s">
        <v>2052</v>
      </c>
      <c r="F427" s="822" t="s">
        <v>2026</v>
      </c>
      <c r="G427" s="822" t="s">
        <v>2067</v>
      </c>
      <c r="H427" s="822" t="s">
        <v>611</v>
      </c>
      <c r="I427" s="822" t="s">
        <v>1849</v>
      </c>
      <c r="J427" s="822" t="s">
        <v>755</v>
      </c>
      <c r="K427" s="822" t="s">
        <v>1850</v>
      </c>
      <c r="L427" s="825">
        <v>923.74</v>
      </c>
      <c r="M427" s="825">
        <v>7389.92</v>
      </c>
      <c r="N427" s="822">
        <v>8</v>
      </c>
      <c r="O427" s="826">
        <v>5.5</v>
      </c>
      <c r="P427" s="825">
        <v>5542.44</v>
      </c>
      <c r="Q427" s="827">
        <v>0.74999999999999989</v>
      </c>
      <c r="R427" s="822">
        <v>6</v>
      </c>
      <c r="S427" s="827">
        <v>0.75</v>
      </c>
      <c r="T427" s="826">
        <v>4.5</v>
      </c>
      <c r="U427" s="828">
        <v>0.81818181818181823</v>
      </c>
    </row>
    <row r="428" spans="1:21" ht="14.45" customHeight="1" x14ac:dyDescent="0.2">
      <c r="A428" s="821">
        <v>5</v>
      </c>
      <c r="B428" s="822" t="s">
        <v>2025</v>
      </c>
      <c r="C428" s="822" t="s">
        <v>2032</v>
      </c>
      <c r="D428" s="823" t="s">
        <v>3454</v>
      </c>
      <c r="E428" s="824" t="s">
        <v>2052</v>
      </c>
      <c r="F428" s="822" t="s">
        <v>2026</v>
      </c>
      <c r="G428" s="822" t="s">
        <v>2108</v>
      </c>
      <c r="H428" s="822" t="s">
        <v>329</v>
      </c>
      <c r="I428" s="822" t="s">
        <v>2109</v>
      </c>
      <c r="J428" s="822" t="s">
        <v>2110</v>
      </c>
      <c r="K428" s="822" t="s">
        <v>2111</v>
      </c>
      <c r="L428" s="825">
        <v>88.07</v>
      </c>
      <c r="M428" s="825">
        <v>8190.5100000000011</v>
      </c>
      <c r="N428" s="822">
        <v>93</v>
      </c>
      <c r="O428" s="826">
        <v>40.5</v>
      </c>
      <c r="P428" s="825">
        <v>4931.920000000001</v>
      </c>
      <c r="Q428" s="827">
        <v>0.60215053763440862</v>
      </c>
      <c r="R428" s="822">
        <v>56</v>
      </c>
      <c r="S428" s="827">
        <v>0.60215053763440862</v>
      </c>
      <c r="T428" s="826">
        <v>26</v>
      </c>
      <c r="U428" s="828">
        <v>0.64197530864197527</v>
      </c>
    </row>
    <row r="429" spans="1:21" ht="14.45" customHeight="1" x14ac:dyDescent="0.2">
      <c r="A429" s="821">
        <v>5</v>
      </c>
      <c r="B429" s="822" t="s">
        <v>2025</v>
      </c>
      <c r="C429" s="822" t="s">
        <v>2032</v>
      </c>
      <c r="D429" s="823" t="s">
        <v>3454</v>
      </c>
      <c r="E429" s="824" t="s">
        <v>2052</v>
      </c>
      <c r="F429" s="822" t="s">
        <v>2026</v>
      </c>
      <c r="G429" s="822" t="s">
        <v>2112</v>
      </c>
      <c r="H429" s="822" t="s">
        <v>329</v>
      </c>
      <c r="I429" s="822" t="s">
        <v>2748</v>
      </c>
      <c r="J429" s="822" t="s">
        <v>1187</v>
      </c>
      <c r="K429" s="822" t="s">
        <v>1867</v>
      </c>
      <c r="L429" s="825">
        <v>35.25</v>
      </c>
      <c r="M429" s="825">
        <v>105.75</v>
      </c>
      <c r="N429" s="822">
        <v>3</v>
      </c>
      <c r="O429" s="826">
        <v>1.5</v>
      </c>
      <c r="P429" s="825">
        <v>105.75</v>
      </c>
      <c r="Q429" s="827">
        <v>1</v>
      </c>
      <c r="R429" s="822">
        <v>3</v>
      </c>
      <c r="S429" s="827">
        <v>1</v>
      </c>
      <c r="T429" s="826">
        <v>1.5</v>
      </c>
      <c r="U429" s="828">
        <v>1</v>
      </c>
    </row>
    <row r="430" spans="1:21" ht="14.45" customHeight="1" x14ac:dyDescent="0.2">
      <c r="A430" s="821">
        <v>5</v>
      </c>
      <c r="B430" s="822" t="s">
        <v>2025</v>
      </c>
      <c r="C430" s="822" t="s">
        <v>2032</v>
      </c>
      <c r="D430" s="823" t="s">
        <v>3454</v>
      </c>
      <c r="E430" s="824" t="s">
        <v>2052</v>
      </c>
      <c r="F430" s="822" t="s">
        <v>2026</v>
      </c>
      <c r="G430" s="822" t="s">
        <v>2112</v>
      </c>
      <c r="H430" s="822" t="s">
        <v>329</v>
      </c>
      <c r="I430" s="822" t="s">
        <v>2113</v>
      </c>
      <c r="J430" s="822" t="s">
        <v>1187</v>
      </c>
      <c r="K430" s="822" t="s">
        <v>2114</v>
      </c>
      <c r="L430" s="825">
        <v>35.25</v>
      </c>
      <c r="M430" s="825">
        <v>35.25</v>
      </c>
      <c r="N430" s="822">
        <v>1</v>
      </c>
      <c r="O430" s="826">
        <v>0.5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5</v>
      </c>
      <c r="B431" s="822" t="s">
        <v>2025</v>
      </c>
      <c r="C431" s="822" t="s">
        <v>2032</v>
      </c>
      <c r="D431" s="823" t="s">
        <v>3454</v>
      </c>
      <c r="E431" s="824" t="s">
        <v>2052</v>
      </c>
      <c r="F431" s="822" t="s">
        <v>2026</v>
      </c>
      <c r="G431" s="822" t="s">
        <v>2112</v>
      </c>
      <c r="H431" s="822" t="s">
        <v>329</v>
      </c>
      <c r="I431" s="822" t="s">
        <v>2548</v>
      </c>
      <c r="J431" s="822" t="s">
        <v>935</v>
      </c>
      <c r="K431" s="822" t="s">
        <v>2183</v>
      </c>
      <c r="L431" s="825">
        <v>35.25</v>
      </c>
      <c r="M431" s="825">
        <v>141</v>
      </c>
      <c r="N431" s="822">
        <v>4</v>
      </c>
      <c r="O431" s="826">
        <v>3</v>
      </c>
      <c r="P431" s="825">
        <v>141</v>
      </c>
      <c r="Q431" s="827">
        <v>1</v>
      </c>
      <c r="R431" s="822">
        <v>4</v>
      </c>
      <c r="S431" s="827">
        <v>1</v>
      </c>
      <c r="T431" s="826">
        <v>3</v>
      </c>
      <c r="U431" s="828">
        <v>1</v>
      </c>
    </row>
    <row r="432" spans="1:21" ht="14.45" customHeight="1" x14ac:dyDescent="0.2">
      <c r="A432" s="821">
        <v>5</v>
      </c>
      <c r="B432" s="822" t="s">
        <v>2025</v>
      </c>
      <c r="C432" s="822" t="s">
        <v>2032</v>
      </c>
      <c r="D432" s="823" t="s">
        <v>3454</v>
      </c>
      <c r="E432" s="824" t="s">
        <v>2052</v>
      </c>
      <c r="F432" s="822" t="s">
        <v>2026</v>
      </c>
      <c r="G432" s="822" t="s">
        <v>2749</v>
      </c>
      <c r="H432" s="822" t="s">
        <v>329</v>
      </c>
      <c r="I432" s="822" t="s">
        <v>2750</v>
      </c>
      <c r="J432" s="822" t="s">
        <v>2751</v>
      </c>
      <c r="K432" s="822" t="s">
        <v>2752</v>
      </c>
      <c r="L432" s="825">
        <v>78.33</v>
      </c>
      <c r="M432" s="825">
        <v>313.32</v>
      </c>
      <c r="N432" s="822">
        <v>4</v>
      </c>
      <c r="O432" s="826">
        <v>2</v>
      </c>
      <c r="P432" s="825">
        <v>156.66</v>
      </c>
      <c r="Q432" s="827">
        <v>0.5</v>
      </c>
      <c r="R432" s="822">
        <v>2</v>
      </c>
      <c r="S432" s="827">
        <v>0.5</v>
      </c>
      <c r="T432" s="826">
        <v>1</v>
      </c>
      <c r="U432" s="828">
        <v>0.5</v>
      </c>
    </row>
    <row r="433" spans="1:21" ht="14.45" customHeight="1" x14ac:dyDescent="0.2">
      <c r="A433" s="821">
        <v>5</v>
      </c>
      <c r="B433" s="822" t="s">
        <v>2025</v>
      </c>
      <c r="C433" s="822" t="s">
        <v>2032</v>
      </c>
      <c r="D433" s="823" t="s">
        <v>3454</v>
      </c>
      <c r="E433" s="824" t="s">
        <v>2052</v>
      </c>
      <c r="F433" s="822" t="s">
        <v>2026</v>
      </c>
      <c r="G433" s="822" t="s">
        <v>2134</v>
      </c>
      <c r="H433" s="822" t="s">
        <v>329</v>
      </c>
      <c r="I433" s="822" t="s">
        <v>2753</v>
      </c>
      <c r="J433" s="822" t="s">
        <v>2754</v>
      </c>
      <c r="K433" s="822" t="s">
        <v>2755</v>
      </c>
      <c r="L433" s="825">
        <v>0</v>
      </c>
      <c r="M433" s="825">
        <v>0</v>
      </c>
      <c r="N433" s="822">
        <v>1</v>
      </c>
      <c r="O433" s="826">
        <v>1</v>
      </c>
      <c r="P433" s="825">
        <v>0</v>
      </c>
      <c r="Q433" s="827"/>
      <c r="R433" s="822">
        <v>1</v>
      </c>
      <c r="S433" s="827">
        <v>1</v>
      </c>
      <c r="T433" s="826">
        <v>1</v>
      </c>
      <c r="U433" s="828">
        <v>1</v>
      </c>
    </row>
    <row r="434" spans="1:21" ht="14.45" customHeight="1" x14ac:dyDescent="0.2">
      <c r="A434" s="821">
        <v>5</v>
      </c>
      <c r="B434" s="822" t="s">
        <v>2025</v>
      </c>
      <c r="C434" s="822" t="s">
        <v>2032</v>
      </c>
      <c r="D434" s="823" t="s">
        <v>3454</v>
      </c>
      <c r="E434" s="824" t="s">
        <v>2052</v>
      </c>
      <c r="F434" s="822" t="s">
        <v>2026</v>
      </c>
      <c r="G434" s="822" t="s">
        <v>2089</v>
      </c>
      <c r="H434" s="822" t="s">
        <v>329</v>
      </c>
      <c r="I434" s="822" t="s">
        <v>2756</v>
      </c>
      <c r="J434" s="822" t="s">
        <v>2757</v>
      </c>
      <c r="K434" s="822" t="s">
        <v>2758</v>
      </c>
      <c r="L434" s="825">
        <v>27.37</v>
      </c>
      <c r="M434" s="825">
        <v>27.37</v>
      </c>
      <c r="N434" s="822">
        <v>1</v>
      </c>
      <c r="O434" s="826">
        <v>0.5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5</v>
      </c>
      <c r="B435" s="822" t="s">
        <v>2025</v>
      </c>
      <c r="C435" s="822" t="s">
        <v>2032</v>
      </c>
      <c r="D435" s="823" t="s">
        <v>3454</v>
      </c>
      <c r="E435" s="824" t="s">
        <v>2052</v>
      </c>
      <c r="F435" s="822" t="s">
        <v>2026</v>
      </c>
      <c r="G435" s="822" t="s">
        <v>2089</v>
      </c>
      <c r="H435" s="822" t="s">
        <v>329</v>
      </c>
      <c r="I435" s="822" t="s">
        <v>2190</v>
      </c>
      <c r="J435" s="822" t="s">
        <v>682</v>
      </c>
      <c r="K435" s="822" t="s">
        <v>2191</v>
      </c>
      <c r="L435" s="825">
        <v>27.37</v>
      </c>
      <c r="M435" s="825">
        <v>27.37</v>
      </c>
      <c r="N435" s="822">
        <v>1</v>
      </c>
      <c r="O435" s="826">
        <v>1</v>
      </c>
      <c r="P435" s="825">
        <v>27.37</v>
      </c>
      <c r="Q435" s="827">
        <v>1</v>
      </c>
      <c r="R435" s="822">
        <v>1</v>
      </c>
      <c r="S435" s="827">
        <v>1</v>
      </c>
      <c r="T435" s="826">
        <v>1</v>
      </c>
      <c r="U435" s="828">
        <v>1</v>
      </c>
    </row>
    <row r="436" spans="1:21" ht="14.45" customHeight="1" x14ac:dyDescent="0.2">
      <c r="A436" s="821">
        <v>5</v>
      </c>
      <c r="B436" s="822" t="s">
        <v>2025</v>
      </c>
      <c r="C436" s="822" t="s">
        <v>2032</v>
      </c>
      <c r="D436" s="823" t="s">
        <v>3454</v>
      </c>
      <c r="E436" s="824" t="s">
        <v>2052</v>
      </c>
      <c r="F436" s="822" t="s">
        <v>2026</v>
      </c>
      <c r="G436" s="822" t="s">
        <v>2089</v>
      </c>
      <c r="H436" s="822" t="s">
        <v>611</v>
      </c>
      <c r="I436" s="822" t="s">
        <v>1573</v>
      </c>
      <c r="J436" s="822" t="s">
        <v>682</v>
      </c>
      <c r="K436" s="822" t="s">
        <v>1574</v>
      </c>
      <c r="L436" s="825">
        <v>48.89</v>
      </c>
      <c r="M436" s="825">
        <v>48.89</v>
      </c>
      <c r="N436" s="822">
        <v>1</v>
      </c>
      <c r="O436" s="826">
        <v>0.5</v>
      </c>
      <c r="P436" s="825">
        <v>48.89</v>
      </c>
      <c r="Q436" s="827">
        <v>1</v>
      </c>
      <c r="R436" s="822">
        <v>1</v>
      </c>
      <c r="S436" s="827">
        <v>1</v>
      </c>
      <c r="T436" s="826">
        <v>0.5</v>
      </c>
      <c r="U436" s="828">
        <v>1</v>
      </c>
    </row>
    <row r="437" spans="1:21" ht="14.45" customHeight="1" x14ac:dyDescent="0.2">
      <c r="A437" s="821">
        <v>5</v>
      </c>
      <c r="B437" s="822" t="s">
        <v>2025</v>
      </c>
      <c r="C437" s="822" t="s">
        <v>2032</v>
      </c>
      <c r="D437" s="823" t="s">
        <v>3454</v>
      </c>
      <c r="E437" s="824" t="s">
        <v>2052</v>
      </c>
      <c r="F437" s="822" t="s">
        <v>2026</v>
      </c>
      <c r="G437" s="822" t="s">
        <v>2089</v>
      </c>
      <c r="H437" s="822" t="s">
        <v>329</v>
      </c>
      <c r="I437" s="822" t="s">
        <v>2549</v>
      </c>
      <c r="J437" s="822" t="s">
        <v>682</v>
      </c>
      <c r="K437" s="822" t="s">
        <v>683</v>
      </c>
      <c r="L437" s="825">
        <v>97.76</v>
      </c>
      <c r="M437" s="825">
        <v>97.76</v>
      </c>
      <c r="N437" s="822">
        <v>1</v>
      </c>
      <c r="O437" s="826">
        <v>0.5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5</v>
      </c>
      <c r="B438" s="822" t="s">
        <v>2025</v>
      </c>
      <c r="C438" s="822" t="s">
        <v>2032</v>
      </c>
      <c r="D438" s="823" t="s">
        <v>3454</v>
      </c>
      <c r="E438" s="824" t="s">
        <v>2052</v>
      </c>
      <c r="F438" s="822" t="s">
        <v>2026</v>
      </c>
      <c r="G438" s="822" t="s">
        <v>2089</v>
      </c>
      <c r="H438" s="822" t="s">
        <v>611</v>
      </c>
      <c r="I438" s="822" t="s">
        <v>1571</v>
      </c>
      <c r="J438" s="822" t="s">
        <v>682</v>
      </c>
      <c r="K438" s="822" t="s">
        <v>1572</v>
      </c>
      <c r="L438" s="825">
        <v>28.81</v>
      </c>
      <c r="M438" s="825">
        <v>144.04999999999998</v>
      </c>
      <c r="N438" s="822">
        <v>5</v>
      </c>
      <c r="O438" s="826">
        <v>3.5</v>
      </c>
      <c r="P438" s="825">
        <v>115.24</v>
      </c>
      <c r="Q438" s="827">
        <v>0.8</v>
      </c>
      <c r="R438" s="822">
        <v>4</v>
      </c>
      <c r="S438" s="827">
        <v>0.8</v>
      </c>
      <c r="T438" s="826">
        <v>3</v>
      </c>
      <c r="U438" s="828">
        <v>0.8571428571428571</v>
      </c>
    </row>
    <row r="439" spans="1:21" ht="14.45" customHeight="1" x14ac:dyDescent="0.2">
      <c r="A439" s="821">
        <v>5</v>
      </c>
      <c r="B439" s="822" t="s">
        <v>2025</v>
      </c>
      <c r="C439" s="822" t="s">
        <v>2032</v>
      </c>
      <c r="D439" s="823" t="s">
        <v>3454</v>
      </c>
      <c r="E439" s="824" t="s">
        <v>2052</v>
      </c>
      <c r="F439" s="822" t="s">
        <v>2026</v>
      </c>
      <c r="G439" s="822" t="s">
        <v>2089</v>
      </c>
      <c r="H439" s="822" t="s">
        <v>611</v>
      </c>
      <c r="I439" s="822" t="s">
        <v>1571</v>
      </c>
      <c r="J439" s="822" t="s">
        <v>682</v>
      </c>
      <c r="K439" s="822" t="s">
        <v>1572</v>
      </c>
      <c r="L439" s="825">
        <v>13.68</v>
      </c>
      <c r="M439" s="825">
        <v>232.56000000000003</v>
      </c>
      <c r="N439" s="822">
        <v>17</v>
      </c>
      <c r="O439" s="826">
        <v>9</v>
      </c>
      <c r="P439" s="825">
        <v>191.52000000000004</v>
      </c>
      <c r="Q439" s="827">
        <v>0.82352941176470595</v>
      </c>
      <c r="R439" s="822">
        <v>14</v>
      </c>
      <c r="S439" s="827">
        <v>0.82352941176470584</v>
      </c>
      <c r="T439" s="826">
        <v>6.5</v>
      </c>
      <c r="U439" s="828">
        <v>0.72222222222222221</v>
      </c>
    </row>
    <row r="440" spans="1:21" ht="14.45" customHeight="1" x14ac:dyDescent="0.2">
      <c r="A440" s="821">
        <v>5</v>
      </c>
      <c r="B440" s="822" t="s">
        <v>2025</v>
      </c>
      <c r="C440" s="822" t="s">
        <v>2032</v>
      </c>
      <c r="D440" s="823" t="s">
        <v>3454</v>
      </c>
      <c r="E440" s="824" t="s">
        <v>2052</v>
      </c>
      <c r="F440" s="822" t="s">
        <v>2026</v>
      </c>
      <c r="G440" s="822" t="s">
        <v>2759</v>
      </c>
      <c r="H440" s="822" t="s">
        <v>611</v>
      </c>
      <c r="I440" s="822" t="s">
        <v>2760</v>
      </c>
      <c r="J440" s="822" t="s">
        <v>973</v>
      </c>
      <c r="K440" s="822" t="s">
        <v>2761</v>
      </c>
      <c r="L440" s="825">
        <v>103.4</v>
      </c>
      <c r="M440" s="825">
        <v>103.4</v>
      </c>
      <c r="N440" s="822">
        <v>1</v>
      </c>
      <c r="O440" s="826">
        <v>1</v>
      </c>
      <c r="P440" s="825">
        <v>103.4</v>
      </c>
      <c r="Q440" s="827">
        <v>1</v>
      </c>
      <c r="R440" s="822">
        <v>1</v>
      </c>
      <c r="S440" s="827">
        <v>1</v>
      </c>
      <c r="T440" s="826">
        <v>1</v>
      </c>
      <c r="U440" s="828">
        <v>1</v>
      </c>
    </row>
    <row r="441" spans="1:21" ht="14.45" customHeight="1" x14ac:dyDescent="0.2">
      <c r="A441" s="821">
        <v>5</v>
      </c>
      <c r="B441" s="822" t="s">
        <v>2025</v>
      </c>
      <c r="C441" s="822" t="s">
        <v>2032</v>
      </c>
      <c r="D441" s="823" t="s">
        <v>3454</v>
      </c>
      <c r="E441" s="824" t="s">
        <v>2052</v>
      </c>
      <c r="F441" s="822" t="s">
        <v>2026</v>
      </c>
      <c r="G441" s="822" t="s">
        <v>2762</v>
      </c>
      <c r="H441" s="822" t="s">
        <v>329</v>
      </c>
      <c r="I441" s="822" t="s">
        <v>2763</v>
      </c>
      <c r="J441" s="822" t="s">
        <v>617</v>
      </c>
      <c r="K441" s="822" t="s">
        <v>2764</v>
      </c>
      <c r="L441" s="825">
        <v>127.91</v>
      </c>
      <c r="M441" s="825">
        <v>127.91</v>
      </c>
      <c r="N441" s="822">
        <v>1</v>
      </c>
      <c r="O441" s="826">
        <v>1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5</v>
      </c>
      <c r="B442" s="822" t="s">
        <v>2025</v>
      </c>
      <c r="C442" s="822" t="s">
        <v>2032</v>
      </c>
      <c r="D442" s="823" t="s">
        <v>3454</v>
      </c>
      <c r="E442" s="824" t="s">
        <v>2052</v>
      </c>
      <c r="F442" s="822" t="s">
        <v>2026</v>
      </c>
      <c r="G442" s="822" t="s">
        <v>2550</v>
      </c>
      <c r="H442" s="822" t="s">
        <v>329</v>
      </c>
      <c r="I442" s="822" t="s">
        <v>2765</v>
      </c>
      <c r="J442" s="822" t="s">
        <v>2552</v>
      </c>
      <c r="K442" s="822" t="s">
        <v>2766</v>
      </c>
      <c r="L442" s="825">
        <v>87.67</v>
      </c>
      <c r="M442" s="825">
        <v>87.67</v>
      </c>
      <c r="N442" s="822">
        <v>1</v>
      </c>
      <c r="O442" s="826">
        <v>1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5</v>
      </c>
      <c r="B443" s="822" t="s">
        <v>2025</v>
      </c>
      <c r="C443" s="822" t="s">
        <v>2032</v>
      </c>
      <c r="D443" s="823" t="s">
        <v>3454</v>
      </c>
      <c r="E443" s="824" t="s">
        <v>2052</v>
      </c>
      <c r="F443" s="822" t="s">
        <v>2026</v>
      </c>
      <c r="G443" s="822" t="s">
        <v>2554</v>
      </c>
      <c r="H443" s="822" t="s">
        <v>611</v>
      </c>
      <c r="I443" s="822" t="s">
        <v>1679</v>
      </c>
      <c r="J443" s="822" t="s">
        <v>1676</v>
      </c>
      <c r="K443" s="822" t="s">
        <v>1680</v>
      </c>
      <c r="L443" s="825">
        <v>11.48</v>
      </c>
      <c r="M443" s="825">
        <v>34.44</v>
      </c>
      <c r="N443" s="822">
        <v>3</v>
      </c>
      <c r="O443" s="826">
        <v>1</v>
      </c>
      <c r="P443" s="825">
        <v>34.44</v>
      </c>
      <c r="Q443" s="827">
        <v>1</v>
      </c>
      <c r="R443" s="822">
        <v>3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5</v>
      </c>
      <c r="B444" s="822" t="s">
        <v>2025</v>
      </c>
      <c r="C444" s="822" t="s">
        <v>2032</v>
      </c>
      <c r="D444" s="823" t="s">
        <v>3454</v>
      </c>
      <c r="E444" s="824" t="s">
        <v>2052</v>
      </c>
      <c r="F444" s="822" t="s">
        <v>2026</v>
      </c>
      <c r="G444" s="822" t="s">
        <v>2115</v>
      </c>
      <c r="H444" s="822" t="s">
        <v>611</v>
      </c>
      <c r="I444" s="822" t="s">
        <v>1798</v>
      </c>
      <c r="J444" s="822" t="s">
        <v>938</v>
      </c>
      <c r="K444" s="822" t="s">
        <v>939</v>
      </c>
      <c r="L444" s="825">
        <v>0</v>
      </c>
      <c r="M444" s="825">
        <v>0</v>
      </c>
      <c r="N444" s="822">
        <v>18</v>
      </c>
      <c r="O444" s="826">
        <v>11.5</v>
      </c>
      <c r="P444" s="825">
        <v>0</v>
      </c>
      <c r="Q444" s="827"/>
      <c r="R444" s="822">
        <v>18</v>
      </c>
      <c r="S444" s="827">
        <v>1</v>
      </c>
      <c r="T444" s="826">
        <v>11.5</v>
      </c>
      <c r="U444" s="828">
        <v>1</v>
      </c>
    </row>
    <row r="445" spans="1:21" ht="14.45" customHeight="1" x14ac:dyDescent="0.2">
      <c r="A445" s="821">
        <v>5</v>
      </c>
      <c r="B445" s="822" t="s">
        <v>2025</v>
      </c>
      <c r="C445" s="822" t="s">
        <v>2032</v>
      </c>
      <c r="D445" s="823" t="s">
        <v>3454</v>
      </c>
      <c r="E445" s="824" t="s">
        <v>2052</v>
      </c>
      <c r="F445" s="822" t="s">
        <v>2026</v>
      </c>
      <c r="G445" s="822" t="s">
        <v>2662</v>
      </c>
      <c r="H445" s="822" t="s">
        <v>329</v>
      </c>
      <c r="I445" s="822" t="s">
        <v>2767</v>
      </c>
      <c r="J445" s="822" t="s">
        <v>2664</v>
      </c>
      <c r="K445" s="822" t="s">
        <v>2768</v>
      </c>
      <c r="L445" s="825">
        <v>42.54</v>
      </c>
      <c r="M445" s="825">
        <v>85.08</v>
      </c>
      <c r="N445" s="822">
        <v>2</v>
      </c>
      <c r="O445" s="826">
        <v>1</v>
      </c>
      <c r="P445" s="825">
        <v>85.08</v>
      </c>
      <c r="Q445" s="827">
        <v>1</v>
      </c>
      <c r="R445" s="822">
        <v>2</v>
      </c>
      <c r="S445" s="827">
        <v>1</v>
      </c>
      <c r="T445" s="826">
        <v>1</v>
      </c>
      <c r="U445" s="828">
        <v>1</v>
      </c>
    </row>
    <row r="446" spans="1:21" ht="14.45" customHeight="1" x14ac:dyDescent="0.2">
      <c r="A446" s="821">
        <v>5</v>
      </c>
      <c r="B446" s="822" t="s">
        <v>2025</v>
      </c>
      <c r="C446" s="822" t="s">
        <v>2032</v>
      </c>
      <c r="D446" s="823" t="s">
        <v>3454</v>
      </c>
      <c r="E446" s="824" t="s">
        <v>2052</v>
      </c>
      <c r="F446" s="822" t="s">
        <v>2026</v>
      </c>
      <c r="G446" s="822" t="s">
        <v>2662</v>
      </c>
      <c r="H446" s="822" t="s">
        <v>329</v>
      </c>
      <c r="I446" s="822" t="s">
        <v>2769</v>
      </c>
      <c r="J446" s="822" t="s">
        <v>1095</v>
      </c>
      <c r="K446" s="822" t="s">
        <v>2770</v>
      </c>
      <c r="L446" s="825">
        <v>66.88</v>
      </c>
      <c r="M446" s="825">
        <v>267.52</v>
      </c>
      <c r="N446" s="822">
        <v>4</v>
      </c>
      <c r="O446" s="826">
        <v>4</v>
      </c>
      <c r="P446" s="825">
        <v>200.64</v>
      </c>
      <c r="Q446" s="827">
        <v>0.75</v>
      </c>
      <c r="R446" s="822">
        <v>3</v>
      </c>
      <c r="S446" s="827">
        <v>0.75</v>
      </c>
      <c r="T446" s="826">
        <v>3</v>
      </c>
      <c r="U446" s="828">
        <v>0.75</v>
      </c>
    </row>
    <row r="447" spans="1:21" ht="14.45" customHeight="1" x14ac:dyDescent="0.2">
      <c r="A447" s="821">
        <v>5</v>
      </c>
      <c r="B447" s="822" t="s">
        <v>2025</v>
      </c>
      <c r="C447" s="822" t="s">
        <v>2032</v>
      </c>
      <c r="D447" s="823" t="s">
        <v>3454</v>
      </c>
      <c r="E447" s="824" t="s">
        <v>2052</v>
      </c>
      <c r="F447" s="822" t="s">
        <v>2026</v>
      </c>
      <c r="G447" s="822" t="s">
        <v>2662</v>
      </c>
      <c r="H447" s="822" t="s">
        <v>329</v>
      </c>
      <c r="I447" s="822" t="s">
        <v>2663</v>
      </c>
      <c r="J447" s="822" t="s">
        <v>2664</v>
      </c>
      <c r="K447" s="822" t="s">
        <v>2665</v>
      </c>
      <c r="L447" s="825">
        <v>59.56</v>
      </c>
      <c r="M447" s="825">
        <v>119.12</v>
      </c>
      <c r="N447" s="822">
        <v>2</v>
      </c>
      <c r="O447" s="826">
        <v>1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5</v>
      </c>
      <c r="B448" s="822" t="s">
        <v>2025</v>
      </c>
      <c r="C448" s="822" t="s">
        <v>2032</v>
      </c>
      <c r="D448" s="823" t="s">
        <v>3454</v>
      </c>
      <c r="E448" s="824" t="s">
        <v>2052</v>
      </c>
      <c r="F448" s="822" t="s">
        <v>2026</v>
      </c>
      <c r="G448" s="822" t="s">
        <v>2059</v>
      </c>
      <c r="H448" s="822" t="s">
        <v>329</v>
      </c>
      <c r="I448" s="822" t="s">
        <v>2060</v>
      </c>
      <c r="J448" s="822" t="s">
        <v>1032</v>
      </c>
      <c r="K448" s="822" t="s">
        <v>1033</v>
      </c>
      <c r="L448" s="825">
        <v>657.67</v>
      </c>
      <c r="M448" s="825">
        <v>17099.419999999998</v>
      </c>
      <c r="N448" s="822">
        <v>26</v>
      </c>
      <c r="O448" s="826">
        <v>7</v>
      </c>
      <c r="P448" s="825">
        <v>8549.7099999999991</v>
      </c>
      <c r="Q448" s="827">
        <v>0.5</v>
      </c>
      <c r="R448" s="822">
        <v>13</v>
      </c>
      <c r="S448" s="827">
        <v>0.5</v>
      </c>
      <c r="T448" s="826">
        <v>4</v>
      </c>
      <c r="U448" s="828">
        <v>0.5714285714285714</v>
      </c>
    </row>
    <row r="449" spans="1:21" ht="14.45" customHeight="1" x14ac:dyDescent="0.2">
      <c r="A449" s="821">
        <v>5</v>
      </c>
      <c r="B449" s="822" t="s">
        <v>2025</v>
      </c>
      <c r="C449" s="822" t="s">
        <v>2032</v>
      </c>
      <c r="D449" s="823" t="s">
        <v>3454</v>
      </c>
      <c r="E449" s="824" t="s">
        <v>2052</v>
      </c>
      <c r="F449" s="822" t="s">
        <v>2026</v>
      </c>
      <c r="G449" s="822" t="s">
        <v>2059</v>
      </c>
      <c r="H449" s="822" t="s">
        <v>329</v>
      </c>
      <c r="I449" s="822" t="s">
        <v>2138</v>
      </c>
      <c r="J449" s="822" t="s">
        <v>1032</v>
      </c>
      <c r="K449" s="822" t="s">
        <v>2139</v>
      </c>
      <c r="L449" s="825">
        <v>789.2</v>
      </c>
      <c r="M449" s="825">
        <v>133374.80000000005</v>
      </c>
      <c r="N449" s="822">
        <v>169</v>
      </c>
      <c r="O449" s="826">
        <v>68</v>
      </c>
      <c r="P449" s="825">
        <v>108120.40000000004</v>
      </c>
      <c r="Q449" s="827">
        <v>0.81065088757396453</v>
      </c>
      <c r="R449" s="822">
        <v>137</v>
      </c>
      <c r="S449" s="827">
        <v>0.81065088757396453</v>
      </c>
      <c r="T449" s="826">
        <v>55</v>
      </c>
      <c r="U449" s="828">
        <v>0.80882352941176472</v>
      </c>
    </row>
    <row r="450" spans="1:21" ht="14.45" customHeight="1" x14ac:dyDescent="0.2">
      <c r="A450" s="821">
        <v>5</v>
      </c>
      <c r="B450" s="822" t="s">
        <v>2025</v>
      </c>
      <c r="C450" s="822" t="s">
        <v>2032</v>
      </c>
      <c r="D450" s="823" t="s">
        <v>3454</v>
      </c>
      <c r="E450" s="824" t="s">
        <v>2052</v>
      </c>
      <c r="F450" s="822" t="s">
        <v>2026</v>
      </c>
      <c r="G450" s="822" t="s">
        <v>2059</v>
      </c>
      <c r="H450" s="822" t="s">
        <v>329</v>
      </c>
      <c r="I450" s="822" t="s">
        <v>2771</v>
      </c>
      <c r="J450" s="822" t="s">
        <v>1032</v>
      </c>
      <c r="K450" s="822" t="s">
        <v>2139</v>
      </c>
      <c r="L450" s="825">
        <v>789.2</v>
      </c>
      <c r="M450" s="825">
        <v>3156.8</v>
      </c>
      <c r="N450" s="822">
        <v>4</v>
      </c>
      <c r="O450" s="826">
        <v>1.5</v>
      </c>
      <c r="P450" s="825">
        <v>3156.8</v>
      </c>
      <c r="Q450" s="827">
        <v>1</v>
      </c>
      <c r="R450" s="822">
        <v>4</v>
      </c>
      <c r="S450" s="827">
        <v>1</v>
      </c>
      <c r="T450" s="826">
        <v>1.5</v>
      </c>
      <c r="U450" s="828">
        <v>1</v>
      </c>
    </row>
    <row r="451" spans="1:21" ht="14.45" customHeight="1" x14ac:dyDescent="0.2">
      <c r="A451" s="821">
        <v>5</v>
      </c>
      <c r="B451" s="822" t="s">
        <v>2025</v>
      </c>
      <c r="C451" s="822" t="s">
        <v>2032</v>
      </c>
      <c r="D451" s="823" t="s">
        <v>3454</v>
      </c>
      <c r="E451" s="824" t="s">
        <v>2052</v>
      </c>
      <c r="F451" s="822" t="s">
        <v>2026</v>
      </c>
      <c r="G451" s="822" t="s">
        <v>2575</v>
      </c>
      <c r="H451" s="822" t="s">
        <v>329</v>
      </c>
      <c r="I451" s="822" t="s">
        <v>2772</v>
      </c>
      <c r="J451" s="822" t="s">
        <v>2773</v>
      </c>
      <c r="K451" s="822" t="s">
        <v>2774</v>
      </c>
      <c r="L451" s="825">
        <v>120.77</v>
      </c>
      <c r="M451" s="825">
        <v>120.77</v>
      </c>
      <c r="N451" s="822">
        <v>1</v>
      </c>
      <c r="O451" s="826">
        <v>0.5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5</v>
      </c>
      <c r="B452" s="822" t="s">
        <v>2025</v>
      </c>
      <c r="C452" s="822" t="s">
        <v>2032</v>
      </c>
      <c r="D452" s="823" t="s">
        <v>3454</v>
      </c>
      <c r="E452" s="824" t="s">
        <v>2052</v>
      </c>
      <c r="F452" s="822" t="s">
        <v>2026</v>
      </c>
      <c r="G452" s="822" t="s">
        <v>2775</v>
      </c>
      <c r="H452" s="822" t="s">
        <v>329</v>
      </c>
      <c r="I452" s="822" t="s">
        <v>2776</v>
      </c>
      <c r="J452" s="822" t="s">
        <v>2777</v>
      </c>
      <c r="K452" s="822" t="s">
        <v>2778</v>
      </c>
      <c r="L452" s="825">
        <v>36.909999999999997</v>
      </c>
      <c r="M452" s="825">
        <v>36.909999999999997</v>
      </c>
      <c r="N452" s="822">
        <v>1</v>
      </c>
      <c r="O452" s="826">
        <v>1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5</v>
      </c>
      <c r="B453" s="822" t="s">
        <v>2025</v>
      </c>
      <c r="C453" s="822" t="s">
        <v>2032</v>
      </c>
      <c r="D453" s="823" t="s">
        <v>3454</v>
      </c>
      <c r="E453" s="824" t="s">
        <v>2052</v>
      </c>
      <c r="F453" s="822" t="s">
        <v>2026</v>
      </c>
      <c r="G453" s="822" t="s">
        <v>2779</v>
      </c>
      <c r="H453" s="822" t="s">
        <v>329</v>
      </c>
      <c r="I453" s="822" t="s">
        <v>2780</v>
      </c>
      <c r="J453" s="822" t="s">
        <v>2781</v>
      </c>
      <c r="K453" s="822" t="s">
        <v>1597</v>
      </c>
      <c r="L453" s="825">
        <v>38.56</v>
      </c>
      <c r="M453" s="825">
        <v>38.56</v>
      </c>
      <c r="N453" s="822">
        <v>1</v>
      </c>
      <c r="O453" s="826">
        <v>0.5</v>
      </c>
      <c r="P453" s="825">
        <v>38.56</v>
      </c>
      <c r="Q453" s="827">
        <v>1</v>
      </c>
      <c r="R453" s="822">
        <v>1</v>
      </c>
      <c r="S453" s="827">
        <v>1</v>
      </c>
      <c r="T453" s="826">
        <v>0.5</v>
      </c>
      <c r="U453" s="828">
        <v>1</v>
      </c>
    </row>
    <row r="454" spans="1:21" ht="14.45" customHeight="1" x14ac:dyDescent="0.2">
      <c r="A454" s="821">
        <v>5</v>
      </c>
      <c r="B454" s="822" t="s">
        <v>2025</v>
      </c>
      <c r="C454" s="822" t="s">
        <v>2032</v>
      </c>
      <c r="D454" s="823" t="s">
        <v>3454</v>
      </c>
      <c r="E454" s="824" t="s">
        <v>2052</v>
      </c>
      <c r="F454" s="822" t="s">
        <v>2026</v>
      </c>
      <c r="G454" s="822" t="s">
        <v>2782</v>
      </c>
      <c r="H454" s="822" t="s">
        <v>329</v>
      </c>
      <c r="I454" s="822" t="s">
        <v>2783</v>
      </c>
      <c r="J454" s="822" t="s">
        <v>2784</v>
      </c>
      <c r="K454" s="822" t="s">
        <v>2785</v>
      </c>
      <c r="L454" s="825">
        <v>177.92</v>
      </c>
      <c r="M454" s="825">
        <v>177.92</v>
      </c>
      <c r="N454" s="822">
        <v>1</v>
      </c>
      <c r="O454" s="826">
        <v>1</v>
      </c>
      <c r="P454" s="825">
        <v>177.92</v>
      </c>
      <c r="Q454" s="827">
        <v>1</v>
      </c>
      <c r="R454" s="822">
        <v>1</v>
      </c>
      <c r="S454" s="827">
        <v>1</v>
      </c>
      <c r="T454" s="826">
        <v>1</v>
      </c>
      <c r="U454" s="828">
        <v>1</v>
      </c>
    </row>
    <row r="455" spans="1:21" ht="14.45" customHeight="1" x14ac:dyDescent="0.2">
      <c r="A455" s="821">
        <v>5</v>
      </c>
      <c r="B455" s="822" t="s">
        <v>2025</v>
      </c>
      <c r="C455" s="822" t="s">
        <v>2032</v>
      </c>
      <c r="D455" s="823" t="s">
        <v>3454</v>
      </c>
      <c r="E455" s="824" t="s">
        <v>2052</v>
      </c>
      <c r="F455" s="822" t="s">
        <v>2026</v>
      </c>
      <c r="G455" s="822" t="s">
        <v>2200</v>
      </c>
      <c r="H455" s="822" t="s">
        <v>611</v>
      </c>
      <c r="I455" s="822" t="s">
        <v>1844</v>
      </c>
      <c r="J455" s="822" t="s">
        <v>1845</v>
      </c>
      <c r="K455" s="822" t="s">
        <v>1846</v>
      </c>
      <c r="L455" s="825">
        <v>184.74</v>
      </c>
      <c r="M455" s="825">
        <v>184.74</v>
      </c>
      <c r="N455" s="822">
        <v>1</v>
      </c>
      <c r="O455" s="826">
        <v>1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5</v>
      </c>
      <c r="B456" s="822" t="s">
        <v>2025</v>
      </c>
      <c r="C456" s="822" t="s">
        <v>2032</v>
      </c>
      <c r="D456" s="823" t="s">
        <v>3454</v>
      </c>
      <c r="E456" s="824" t="s">
        <v>2052</v>
      </c>
      <c r="F456" s="822" t="s">
        <v>2026</v>
      </c>
      <c r="G456" s="822" t="s">
        <v>2586</v>
      </c>
      <c r="H456" s="822" t="s">
        <v>329</v>
      </c>
      <c r="I456" s="822" t="s">
        <v>2786</v>
      </c>
      <c r="J456" s="822" t="s">
        <v>2675</v>
      </c>
      <c r="K456" s="822" t="s">
        <v>2787</v>
      </c>
      <c r="L456" s="825">
        <v>0</v>
      </c>
      <c r="M456" s="825">
        <v>0</v>
      </c>
      <c r="N456" s="822">
        <v>1</v>
      </c>
      <c r="O456" s="826">
        <v>1</v>
      </c>
      <c r="P456" s="825"/>
      <c r="Q456" s="827"/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5</v>
      </c>
      <c r="B457" s="822" t="s">
        <v>2025</v>
      </c>
      <c r="C457" s="822" t="s">
        <v>2032</v>
      </c>
      <c r="D457" s="823" t="s">
        <v>3454</v>
      </c>
      <c r="E457" s="824" t="s">
        <v>2052</v>
      </c>
      <c r="F457" s="822" t="s">
        <v>2026</v>
      </c>
      <c r="G457" s="822" t="s">
        <v>2788</v>
      </c>
      <c r="H457" s="822" t="s">
        <v>329</v>
      </c>
      <c r="I457" s="822" t="s">
        <v>2789</v>
      </c>
      <c r="J457" s="822" t="s">
        <v>2790</v>
      </c>
      <c r="K457" s="822" t="s">
        <v>2791</v>
      </c>
      <c r="L457" s="825">
        <v>147.94</v>
      </c>
      <c r="M457" s="825">
        <v>147.94</v>
      </c>
      <c r="N457" s="822">
        <v>1</v>
      </c>
      <c r="O457" s="826">
        <v>0.5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5</v>
      </c>
      <c r="B458" s="822" t="s">
        <v>2025</v>
      </c>
      <c r="C458" s="822" t="s">
        <v>2032</v>
      </c>
      <c r="D458" s="823" t="s">
        <v>3454</v>
      </c>
      <c r="E458" s="824" t="s">
        <v>2052</v>
      </c>
      <c r="F458" s="822" t="s">
        <v>2026</v>
      </c>
      <c r="G458" s="822" t="s">
        <v>2140</v>
      </c>
      <c r="H458" s="822" t="s">
        <v>611</v>
      </c>
      <c r="I458" s="822" t="s">
        <v>2141</v>
      </c>
      <c r="J458" s="822" t="s">
        <v>849</v>
      </c>
      <c r="K458" s="822" t="s">
        <v>2142</v>
      </c>
      <c r="L458" s="825">
        <v>414.07</v>
      </c>
      <c r="M458" s="825">
        <v>414.07</v>
      </c>
      <c r="N458" s="822">
        <v>1</v>
      </c>
      <c r="O458" s="826">
        <v>1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5</v>
      </c>
      <c r="B459" s="822" t="s">
        <v>2025</v>
      </c>
      <c r="C459" s="822" t="s">
        <v>2032</v>
      </c>
      <c r="D459" s="823" t="s">
        <v>3454</v>
      </c>
      <c r="E459" s="824" t="s">
        <v>2052</v>
      </c>
      <c r="F459" s="822" t="s">
        <v>2026</v>
      </c>
      <c r="G459" s="822" t="s">
        <v>2594</v>
      </c>
      <c r="H459" s="822" t="s">
        <v>611</v>
      </c>
      <c r="I459" s="822" t="s">
        <v>2792</v>
      </c>
      <c r="J459" s="822" t="s">
        <v>2596</v>
      </c>
      <c r="K459" s="822" t="s">
        <v>2793</v>
      </c>
      <c r="L459" s="825">
        <v>33.549999999999997</v>
      </c>
      <c r="M459" s="825">
        <v>33.549999999999997</v>
      </c>
      <c r="N459" s="822">
        <v>1</v>
      </c>
      <c r="O459" s="826">
        <v>0.5</v>
      </c>
      <c r="P459" s="825">
        <v>33.549999999999997</v>
      </c>
      <c r="Q459" s="827">
        <v>1</v>
      </c>
      <c r="R459" s="822">
        <v>1</v>
      </c>
      <c r="S459" s="827">
        <v>1</v>
      </c>
      <c r="T459" s="826">
        <v>0.5</v>
      </c>
      <c r="U459" s="828">
        <v>1</v>
      </c>
    </row>
    <row r="460" spans="1:21" ht="14.45" customHeight="1" x14ac:dyDescent="0.2">
      <c r="A460" s="821">
        <v>5</v>
      </c>
      <c r="B460" s="822" t="s">
        <v>2025</v>
      </c>
      <c r="C460" s="822" t="s">
        <v>2032</v>
      </c>
      <c r="D460" s="823" t="s">
        <v>3454</v>
      </c>
      <c r="E460" s="824" t="s">
        <v>2052</v>
      </c>
      <c r="F460" s="822" t="s">
        <v>2026</v>
      </c>
      <c r="G460" s="822" t="s">
        <v>2594</v>
      </c>
      <c r="H460" s="822" t="s">
        <v>611</v>
      </c>
      <c r="I460" s="822" t="s">
        <v>2794</v>
      </c>
      <c r="J460" s="822" t="s">
        <v>2596</v>
      </c>
      <c r="K460" s="822" t="s">
        <v>2795</v>
      </c>
      <c r="L460" s="825">
        <v>50.32</v>
      </c>
      <c r="M460" s="825">
        <v>50.32</v>
      </c>
      <c r="N460" s="822">
        <v>1</v>
      </c>
      <c r="O460" s="826">
        <v>1</v>
      </c>
      <c r="P460" s="825">
        <v>50.32</v>
      </c>
      <c r="Q460" s="827">
        <v>1</v>
      </c>
      <c r="R460" s="822">
        <v>1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5</v>
      </c>
      <c r="B461" s="822" t="s">
        <v>2025</v>
      </c>
      <c r="C461" s="822" t="s">
        <v>2032</v>
      </c>
      <c r="D461" s="823" t="s">
        <v>3454</v>
      </c>
      <c r="E461" s="824" t="s">
        <v>2052</v>
      </c>
      <c r="F461" s="822" t="s">
        <v>2026</v>
      </c>
      <c r="G461" s="822" t="s">
        <v>2594</v>
      </c>
      <c r="H461" s="822" t="s">
        <v>329</v>
      </c>
      <c r="I461" s="822" t="s">
        <v>2796</v>
      </c>
      <c r="J461" s="822" t="s">
        <v>2596</v>
      </c>
      <c r="K461" s="822" t="s">
        <v>2797</v>
      </c>
      <c r="L461" s="825">
        <v>99.94</v>
      </c>
      <c r="M461" s="825">
        <v>699.57999999999993</v>
      </c>
      <c r="N461" s="822">
        <v>7</v>
      </c>
      <c r="O461" s="826">
        <v>5.5</v>
      </c>
      <c r="P461" s="825">
        <v>699.57999999999993</v>
      </c>
      <c r="Q461" s="827">
        <v>1</v>
      </c>
      <c r="R461" s="822">
        <v>7</v>
      </c>
      <c r="S461" s="827">
        <v>1</v>
      </c>
      <c r="T461" s="826">
        <v>5.5</v>
      </c>
      <c r="U461" s="828">
        <v>1</v>
      </c>
    </row>
    <row r="462" spans="1:21" ht="14.45" customHeight="1" x14ac:dyDescent="0.2">
      <c r="A462" s="821">
        <v>5</v>
      </c>
      <c r="B462" s="822" t="s">
        <v>2025</v>
      </c>
      <c r="C462" s="822" t="s">
        <v>2032</v>
      </c>
      <c r="D462" s="823" t="s">
        <v>3454</v>
      </c>
      <c r="E462" s="824" t="s">
        <v>2052</v>
      </c>
      <c r="F462" s="822" t="s">
        <v>2026</v>
      </c>
      <c r="G462" s="822" t="s">
        <v>2594</v>
      </c>
      <c r="H462" s="822" t="s">
        <v>329</v>
      </c>
      <c r="I462" s="822" t="s">
        <v>2682</v>
      </c>
      <c r="J462" s="822" t="s">
        <v>1047</v>
      </c>
      <c r="K462" s="822" t="s">
        <v>1048</v>
      </c>
      <c r="L462" s="825">
        <v>50.32</v>
      </c>
      <c r="M462" s="825">
        <v>100.64</v>
      </c>
      <c r="N462" s="822">
        <v>2</v>
      </c>
      <c r="O462" s="826">
        <v>1</v>
      </c>
      <c r="P462" s="825">
        <v>100.64</v>
      </c>
      <c r="Q462" s="827">
        <v>1</v>
      </c>
      <c r="R462" s="822">
        <v>2</v>
      </c>
      <c r="S462" s="827">
        <v>1</v>
      </c>
      <c r="T462" s="826">
        <v>1</v>
      </c>
      <c r="U462" s="828">
        <v>1</v>
      </c>
    </row>
    <row r="463" spans="1:21" ht="14.45" customHeight="1" x14ac:dyDescent="0.2">
      <c r="A463" s="821">
        <v>5</v>
      </c>
      <c r="B463" s="822" t="s">
        <v>2025</v>
      </c>
      <c r="C463" s="822" t="s">
        <v>2032</v>
      </c>
      <c r="D463" s="823" t="s">
        <v>3454</v>
      </c>
      <c r="E463" s="824" t="s">
        <v>2052</v>
      </c>
      <c r="F463" s="822" t="s">
        <v>2026</v>
      </c>
      <c r="G463" s="822" t="s">
        <v>2594</v>
      </c>
      <c r="H463" s="822" t="s">
        <v>329</v>
      </c>
      <c r="I463" s="822" t="s">
        <v>2798</v>
      </c>
      <c r="J463" s="822" t="s">
        <v>2799</v>
      </c>
      <c r="K463" s="822" t="s">
        <v>2800</v>
      </c>
      <c r="L463" s="825">
        <v>99.94</v>
      </c>
      <c r="M463" s="825">
        <v>99.94</v>
      </c>
      <c r="N463" s="822">
        <v>1</v>
      </c>
      <c r="O463" s="826">
        <v>0.5</v>
      </c>
      <c r="P463" s="825">
        <v>99.94</v>
      </c>
      <c r="Q463" s="827">
        <v>1</v>
      </c>
      <c r="R463" s="822">
        <v>1</v>
      </c>
      <c r="S463" s="827">
        <v>1</v>
      </c>
      <c r="T463" s="826">
        <v>0.5</v>
      </c>
      <c r="U463" s="828">
        <v>1</v>
      </c>
    </row>
    <row r="464" spans="1:21" ht="14.45" customHeight="1" x14ac:dyDescent="0.2">
      <c r="A464" s="821">
        <v>5</v>
      </c>
      <c r="B464" s="822" t="s">
        <v>2025</v>
      </c>
      <c r="C464" s="822" t="s">
        <v>2032</v>
      </c>
      <c r="D464" s="823" t="s">
        <v>3454</v>
      </c>
      <c r="E464" s="824" t="s">
        <v>2052</v>
      </c>
      <c r="F464" s="822" t="s">
        <v>2026</v>
      </c>
      <c r="G464" s="822" t="s">
        <v>2594</v>
      </c>
      <c r="H464" s="822" t="s">
        <v>329</v>
      </c>
      <c r="I464" s="822" t="s">
        <v>2801</v>
      </c>
      <c r="J464" s="822" t="s">
        <v>2596</v>
      </c>
      <c r="K464" s="822" t="s">
        <v>2802</v>
      </c>
      <c r="L464" s="825">
        <v>66.63</v>
      </c>
      <c r="M464" s="825">
        <v>133.26</v>
      </c>
      <c r="N464" s="822">
        <v>2</v>
      </c>
      <c r="O464" s="826">
        <v>1.5</v>
      </c>
      <c r="P464" s="825">
        <v>133.26</v>
      </c>
      <c r="Q464" s="827">
        <v>1</v>
      </c>
      <c r="R464" s="822">
        <v>2</v>
      </c>
      <c r="S464" s="827">
        <v>1</v>
      </c>
      <c r="T464" s="826">
        <v>1.5</v>
      </c>
      <c r="U464" s="828">
        <v>1</v>
      </c>
    </row>
    <row r="465" spans="1:21" ht="14.45" customHeight="1" x14ac:dyDescent="0.2">
      <c r="A465" s="821">
        <v>5</v>
      </c>
      <c r="B465" s="822" t="s">
        <v>2025</v>
      </c>
      <c r="C465" s="822" t="s">
        <v>2032</v>
      </c>
      <c r="D465" s="823" t="s">
        <v>3454</v>
      </c>
      <c r="E465" s="824" t="s">
        <v>2052</v>
      </c>
      <c r="F465" s="822" t="s">
        <v>2026</v>
      </c>
      <c r="G465" s="822" t="s">
        <v>2594</v>
      </c>
      <c r="H465" s="822" t="s">
        <v>329</v>
      </c>
      <c r="I465" s="822" t="s">
        <v>2683</v>
      </c>
      <c r="J465" s="822" t="s">
        <v>2355</v>
      </c>
      <c r="K465" s="822"/>
      <c r="L465" s="825">
        <v>50.32</v>
      </c>
      <c r="M465" s="825">
        <v>201.28</v>
      </c>
      <c r="N465" s="822">
        <v>4</v>
      </c>
      <c r="O465" s="826">
        <v>3</v>
      </c>
      <c r="P465" s="825">
        <v>50.32</v>
      </c>
      <c r="Q465" s="827">
        <v>0.25</v>
      </c>
      <c r="R465" s="822">
        <v>1</v>
      </c>
      <c r="S465" s="827">
        <v>0.25</v>
      </c>
      <c r="T465" s="826">
        <v>1</v>
      </c>
      <c r="U465" s="828">
        <v>0.33333333333333331</v>
      </c>
    </row>
    <row r="466" spans="1:21" ht="14.45" customHeight="1" x14ac:dyDescent="0.2">
      <c r="A466" s="821">
        <v>5</v>
      </c>
      <c r="B466" s="822" t="s">
        <v>2025</v>
      </c>
      <c r="C466" s="822" t="s">
        <v>2032</v>
      </c>
      <c r="D466" s="823" t="s">
        <v>3454</v>
      </c>
      <c r="E466" s="824" t="s">
        <v>2052</v>
      </c>
      <c r="F466" s="822" t="s">
        <v>2026</v>
      </c>
      <c r="G466" s="822" t="s">
        <v>2594</v>
      </c>
      <c r="H466" s="822" t="s">
        <v>329</v>
      </c>
      <c r="I466" s="822" t="s">
        <v>2683</v>
      </c>
      <c r="J466" s="822" t="s">
        <v>1047</v>
      </c>
      <c r="K466" s="822" t="s">
        <v>2684</v>
      </c>
      <c r="L466" s="825">
        <v>50.32</v>
      </c>
      <c r="M466" s="825">
        <v>201.28</v>
      </c>
      <c r="N466" s="822">
        <v>4</v>
      </c>
      <c r="O466" s="826">
        <v>3</v>
      </c>
      <c r="P466" s="825">
        <v>150.96</v>
      </c>
      <c r="Q466" s="827">
        <v>0.75</v>
      </c>
      <c r="R466" s="822">
        <v>3</v>
      </c>
      <c r="S466" s="827">
        <v>0.75</v>
      </c>
      <c r="T466" s="826">
        <v>2.5</v>
      </c>
      <c r="U466" s="828">
        <v>0.83333333333333337</v>
      </c>
    </row>
    <row r="467" spans="1:21" ht="14.45" customHeight="1" x14ac:dyDescent="0.2">
      <c r="A467" s="821">
        <v>5</v>
      </c>
      <c r="B467" s="822" t="s">
        <v>2025</v>
      </c>
      <c r="C467" s="822" t="s">
        <v>2032</v>
      </c>
      <c r="D467" s="823" t="s">
        <v>3454</v>
      </c>
      <c r="E467" s="824" t="s">
        <v>2052</v>
      </c>
      <c r="F467" s="822" t="s">
        <v>2026</v>
      </c>
      <c r="G467" s="822" t="s">
        <v>2803</v>
      </c>
      <c r="H467" s="822" t="s">
        <v>329</v>
      </c>
      <c r="I467" s="822" t="s">
        <v>2804</v>
      </c>
      <c r="J467" s="822" t="s">
        <v>2805</v>
      </c>
      <c r="K467" s="822" t="s">
        <v>2806</v>
      </c>
      <c r="L467" s="825">
        <v>65.36</v>
      </c>
      <c r="M467" s="825">
        <v>65.36</v>
      </c>
      <c r="N467" s="822">
        <v>1</v>
      </c>
      <c r="O467" s="826">
        <v>0.5</v>
      </c>
      <c r="P467" s="825">
        <v>65.36</v>
      </c>
      <c r="Q467" s="827">
        <v>1</v>
      </c>
      <c r="R467" s="822">
        <v>1</v>
      </c>
      <c r="S467" s="827">
        <v>1</v>
      </c>
      <c r="T467" s="826">
        <v>0.5</v>
      </c>
      <c r="U467" s="828">
        <v>1</v>
      </c>
    </row>
    <row r="468" spans="1:21" ht="14.45" customHeight="1" x14ac:dyDescent="0.2">
      <c r="A468" s="821">
        <v>5</v>
      </c>
      <c r="B468" s="822" t="s">
        <v>2025</v>
      </c>
      <c r="C468" s="822" t="s">
        <v>2032</v>
      </c>
      <c r="D468" s="823" t="s">
        <v>3454</v>
      </c>
      <c r="E468" s="824" t="s">
        <v>2052</v>
      </c>
      <c r="F468" s="822" t="s">
        <v>2026</v>
      </c>
      <c r="G468" s="822" t="s">
        <v>2803</v>
      </c>
      <c r="H468" s="822" t="s">
        <v>329</v>
      </c>
      <c r="I468" s="822" t="s">
        <v>2807</v>
      </c>
      <c r="J468" s="822" t="s">
        <v>2808</v>
      </c>
      <c r="K468" s="822" t="s">
        <v>2809</v>
      </c>
      <c r="L468" s="825">
        <v>0</v>
      </c>
      <c r="M468" s="825">
        <v>0</v>
      </c>
      <c r="N468" s="822">
        <v>2</v>
      </c>
      <c r="O468" s="826">
        <v>1</v>
      </c>
      <c r="P468" s="825">
        <v>0</v>
      </c>
      <c r="Q468" s="827"/>
      <c r="R468" s="822">
        <v>1</v>
      </c>
      <c r="S468" s="827">
        <v>0.5</v>
      </c>
      <c r="T468" s="826">
        <v>0.5</v>
      </c>
      <c r="U468" s="828">
        <v>0.5</v>
      </c>
    </row>
    <row r="469" spans="1:21" ht="14.45" customHeight="1" x14ac:dyDescent="0.2">
      <c r="A469" s="821">
        <v>5</v>
      </c>
      <c r="B469" s="822" t="s">
        <v>2025</v>
      </c>
      <c r="C469" s="822" t="s">
        <v>2032</v>
      </c>
      <c r="D469" s="823" t="s">
        <v>3454</v>
      </c>
      <c r="E469" s="824" t="s">
        <v>2052</v>
      </c>
      <c r="F469" s="822" t="s">
        <v>2026</v>
      </c>
      <c r="G469" s="822" t="s">
        <v>2072</v>
      </c>
      <c r="H469" s="822" t="s">
        <v>611</v>
      </c>
      <c r="I469" s="822" t="s">
        <v>1729</v>
      </c>
      <c r="J469" s="822" t="s">
        <v>1070</v>
      </c>
      <c r="K469" s="822" t="s">
        <v>1730</v>
      </c>
      <c r="L469" s="825">
        <v>154.36000000000001</v>
      </c>
      <c r="M469" s="825">
        <v>6020.0399999999991</v>
      </c>
      <c r="N469" s="822">
        <v>39</v>
      </c>
      <c r="O469" s="826">
        <v>29</v>
      </c>
      <c r="P469" s="825">
        <v>4939.5199999999995</v>
      </c>
      <c r="Q469" s="827">
        <v>0.8205128205128206</v>
      </c>
      <c r="R469" s="822">
        <v>32</v>
      </c>
      <c r="S469" s="827">
        <v>0.82051282051282048</v>
      </c>
      <c r="T469" s="826">
        <v>23.5</v>
      </c>
      <c r="U469" s="828">
        <v>0.81034482758620685</v>
      </c>
    </row>
    <row r="470" spans="1:21" ht="14.45" customHeight="1" x14ac:dyDescent="0.2">
      <c r="A470" s="821">
        <v>5</v>
      </c>
      <c r="B470" s="822" t="s">
        <v>2025</v>
      </c>
      <c r="C470" s="822" t="s">
        <v>2032</v>
      </c>
      <c r="D470" s="823" t="s">
        <v>3454</v>
      </c>
      <c r="E470" s="824" t="s">
        <v>2052</v>
      </c>
      <c r="F470" s="822" t="s">
        <v>2026</v>
      </c>
      <c r="G470" s="822" t="s">
        <v>2072</v>
      </c>
      <c r="H470" s="822" t="s">
        <v>611</v>
      </c>
      <c r="I470" s="822" t="s">
        <v>1731</v>
      </c>
      <c r="J470" s="822" t="s">
        <v>1732</v>
      </c>
      <c r="K470" s="822" t="s">
        <v>1733</v>
      </c>
      <c r="L470" s="825">
        <v>149.52000000000001</v>
      </c>
      <c r="M470" s="825">
        <v>149.52000000000001</v>
      </c>
      <c r="N470" s="822">
        <v>1</v>
      </c>
      <c r="O470" s="826">
        <v>1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5</v>
      </c>
      <c r="B471" s="822" t="s">
        <v>2025</v>
      </c>
      <c r="C471" s="822" t="s">
        <v>2032</v>
      </c>
      <c r="D471" s="823" t="s">
        <v>3454</v>
      </c>
      <c r="E471" s="824" t="s">
        <v>2052</v>
      </c>
      <c r="F471" s="822" t="s">
        <v>2026</v>
      </c>
      <c r="G471" s="822" t="s">
        <v>2072</v>
      </c>
      <c r="H471" s="822" t="s">
        <v>329</v>
      </c>
      <c r="I471" s="822" t="s">
        <v>2810</v>
      </c>
      <c r="J471" s="822" t="s">
        <v>2811</v>
      </c>
      <c r="K471" s="822" t="s">
        <v>2812</v>
      </c>
      <c r="L471" s="825">
        <v>75.73</v>
      </c>
      <c r="M471" s="825">
        <v>75.73</v>
      </c>
      <c r="N471" s="822">
        <v>1</v>
      </c>
      <c r="O471" s="826">
        <v>1</v>
      </c>
      <c r="P471" s="825">
        <v>75.73</v>
      </c>
      <c r="Q471" s="827">
        <v>1</v>
      </c>
      <c r="R471" s="822">
        <v>1</v>
      </c>
      <c r="S471" s="827">
        <v>1</v>
      </c>
      <c r="T471" s="826">
        <v>1</v>
      </c>
      <c r="U471" s="828">
        <v>1</v>
      </c>
    </row>
    <row r="472" spans="1:21" ht="14.45" customHeight="1" x14ac:dyDescent="0.2">
      <c r="A472" s="821">
        <v>5</v>
      </c>
      <c r="B472" s="822" t="s">
        <v>2025</v>
      </c>
      <c r="C472" s="822" t="s">
        <v>2032</v>
      </c>
      <c r="D472" s="823" t="s">
        <v>3454</v>
      </c>
      <c r="E472" s="824" t="s">
        <v>2052</v>
      </c>
      <c r="F472" s="822" t="s">
        <v>2026</v>
      </c>
      <c r="G472" s="822" t="s">
        <v>2072</v>
      </c>
      <c r="H472" s="822" t="s">
        <v>329</v>
      </c>
      <c r="I472" s="822" t="s">
        <v>2073</v>
      </c>
      <c r="J472" s="822" t="s">
        <v>1070</v>
      </c>
      <c r="K472" s="822" t="s">
        <v>2074</v>
      </c>
      <c r="L472" s="825">
        <v>225.06</v>
      </c>
      <c r="M472" s="825">
        <v>2025.5399999999997</v>
      </c>
      <c r="N472" s="822">
        <v>9</v>
      </c>
      <c r="O472" s="826">
        <v>8</v>
      </c>
      <c r="P472" s="825">
        <v>2025.5399999999997</v>
      </c>
      <c r="Q472" s="827">
        <v>1</v>
      </c>
      <c r="R472" s="822">
        <v>9</v>
      </c>
      <c r="S472" s="827">
        <v>1</v>
      </c>
      <c r="T472" s="826">
        <v>8</v>
      </c>
      <c r="U472" s="828">
        <v>1</v>
      </c>
    </row>
    <row r="473" spans="1:21" ht="14.45" customHeight="1" x14ac:dyDescent="0.2">
      <c r="A473" s="821">
        <v>5</v>
      </c>
      <c r="B473" s="822" t="s">
        <v>2025</v>
      </c>
      <c r="C473" s="822" t="s">
        <v>2032</v>
      </c>
      <c r="D473" s="823" t="s">
        <v>3454</v>
      </c>
      <c r="E473" s="824" t="s">
        <v>2052</v>
      </c>
      <c r="F473" s="822" t="s">
        <v>2026</v>
      </c>
      <c r="G473" s="822" t="s">
        <v>2350</v>
      </c>
      <c r="H473" s="822" t="s">
        <v>329</v>
      </c>
      <c r="I473" s="822" t="s">
        <v>2813</v>
      </c>
      <c r="J473" s="822" t="s">
        <v>747</v>
      </c>
      <c r="K473" s="822" t="s">
        <v>2814</v>
      </c>
      <c r="L473" s="825">
        <v>105.23</v>
      </c>
      <c r="M473" s="825">
        <v>105.23</v>
      </c>
      <c r="N473" s="822">
        <v>1</v>
      </c>
      <c r="O473" s="826">
        <v>1</v>
      </c>
      <c r="P473" s="825">
        <v>105.23</v>
      </c>
      <c r="Q473" s="827">
        <v>1</v>
      </c>
      <c r="R473" s="822">
        <v>1</v>
      </c>
      <c r="S473" s="827">
        <v>1</v>
      </c>
      <c r="T473" s="826">
        <v>1</v>
      </c>
      <c r="U473" s="828">
        <v>1</v>
      </c>
    </row>
    <row r="474" spans="1:21" ht="14.45" customHeight="1" x14ac:dyDescent="0.2">
      <c r="A474" s="821">
        <v>5</v>
      </c>
      <c r="B474" s="822" t="s">
        <v>2025</v>
      </c>
      <c r="C474" s="822" t="s">
        <v>2032</v>
      </c>
      <c r="D474" s="823" t="s">
        <v>3454</v>
      </c>
      <c r="E474" s="824" t="s">
        <v>2052</v>
      </c>
      <c r="F474" s="822" t="s">
        <v>2026</v>
      </c>
      <c r="G474" s="822" t="s">
        <v>2350</v>
      </c>
      <c r="H474" s="822" t="s">
        <v>329</v>
      </c>
      <c r="I474" s="822" t="s">
        <v>2815</v>
      </c>
      <c r="J474" s="822" t="s">
        <v>747</v>
      </c>
      <c r="K474" s="822" t="s">
        <v>2816</v>
      </c>
      <c r="L474" s="825">
        <v>126.27</v>
      </c>
      <c r="M474" s="825">
        <v>126.27</v>
      </c>
      <c r="N474" s="822">
        <v>1</v>
      </c>
      <c r="O474" s="826">
        <v>0.5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5</v>
      </c>
      <c r="B475" s="822" t="s">
        <v>2025</v>
      </c>
      <c r="C475" s="822" t="s">
        <v>2032</v>
      </c>
      <c r="D475" s="823" t="s">
        <v>3454</v>
      </c>
      <c r="E475" s="824" t="s">
        <v>2052</v>
      </c>
      <c r="F475" s="822" t="s">
        <v>2026</v>
      </c>
      <c r="G475" s="822" t="s">
        <v>2350</v>
      </c>
      <c r="H475" s="822" t="s">
        <v>329</v>
      </c>
      <c r="I475" s="822" t="s">
        <v>2351</v>
      </c>
      <c r="J475" s="822" t="s">
        <v>747</v>
      </c>
      <c r="K475" s="822" t="s">
        <v>1236</v>
      </c>
      <c r="L475" s="825">
        <v>84.18</v>
      </c>
      <c r="M475" s="825">
        <v>84.18</v>
      </c>
      <c r="N475" s="822">
        <v>1</v>
      </c>
      <c r="O475" s="826">
        <v>0.5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5</v>
      </c>
      <c r="B476" s="822" t="s">
        <v>2025</v>
      </c>
      <c r="C476" s="822" t="s">
        <v>2032</v>
      </c>
      <c r="D476" s="823" t="s">
        <v>3454</v>
      </c>
      <c r="E476" s="824" t="s">
        <v>2052</v>
      </c>
      <c r="F476" s="822" t="s">
        <v>2026</v>
      </c>
      <c r="G476" s="822" t="s">
        <v>2350</v>
      </c>
      <c r="H476" s="822" t="s">
        <v>611</v>
      </c>
      <c r="I476" s="822" t="s">
        <v>2817</v>
      </c>
      <c r="J476" s="822" t="s">
        <v>1715</v>
      </c>
      <c r="K476" s="822" t="s">
        <v>2818</v>
      </c>
      <c r="L476" s="825">
        <v>49.08</v>
      </c>
      <c r="M476" s="825">
        <v>49.08</v>
      </c>
      <c r="N476" s="822">
        <v>1</v>
      </c>
      <c r="O476" s="826">
        <v>1</v>
      </c>
      <c r="P476" s="825">
        <v>49.08</v>
      </c>
      <c r="Q476" s="827">
        <v>1</v>
      </c>
      <c r="R476" s="822">
        <v>1</v>
      </c>
      <c r="S476" s="827">
        <v>1</v>
      </c>
      <c r="T476" s="826">
        <v>1</v>
      </c>
      <c r="U476" s="828">
        <v>1</v>
      </c>
    </row>
    <row r="477" spans="1:21" ht="14.45" customHeight="1" x14ac:dyDescent="0.2">
      <c r="A477" s="821">
        <v>5</v>
      </c>
      <c r="B477" s="822" t="s">
        <v>2025</v>
      </c>
      <c r="C477" s="822" t="s">
        <v>2032</v>
      </c>
      <c r="D477" s="823" t="s">
        <v>3454</v>
      </c>
      <c r="E477" s="824" t="s">
        <v>2052</v>
      </c>
      <c r="F477" s="822" t="s">
        <v>2026</v>
      </c>
      <c r="G477" s="822" t="s">
        <v>2068</v>
      </c>
      <c r="H477" s="822" t="s">
        <v>329</v>
      </c>
      <c r="I477" s="822" t="s">
        <v>2069</v>
      </c>
      <c r="J477" s="822" t="s">
        <v>2070</v>
      </c>
      <c r="K477" s="822" t="s">
        <v>2071</v>
      </c>
      <c r="L477" s="825">
        <v>0</v>
      </c>
      <c r="M477" s="825">
        <v>0</v>
      </c>
      <c r="N477" s="822">
        <v>1</v>
      </c>
      <c r="O477" s="826">
        <v>0.5</v>
      </c>
      <c r="P477" s="825"/>
      <c r="Q477" s="827"/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5</v>
      </c>
      <c r="B478" s="822" t="s">
        <v>2025</v>
      </c>
      <c r="C478" s="822" t="s">
        <v>2032</v>
      </c>
      <c r="D478" s="823" t="s">
        <v>3454</v>
      </c>
      <c r="E478" s="824" t="s">
        <v>2052</v>
      </c>
      <c r="F478" s="822" t="s">
        <v>2026</v>
      </c>
      <c r="G478" s="822" t="s">
        <v>2068</v>
      </c>
      <c r="H478" s="822" t="s">
        <v>329</v>
      </c>
      <c r="I478" s="822" t="s">
        <v>2075</v>
      </c>
      <c r="J478" s="822" t="s">
        <v>2070</v>
      </c>
      <c r="K478" s="822" t="s">
        <v>2076</v>
      </c>
      <c r="L478" s="825">
        <v>0</v>
      </c>
      <c r="M478" s="825">
        <v>0</v>
      </c>
      <c r="N478" s="822">
        <v>6</v>
      </c>
      <c r="O478" s="826">
        <v>4.5</v>
      </c>
      <c r="P478" s="825">
        <v>0</v>
      </c>
      <c r="Q478" s="827"/>
      <c r="R478" s="822">
        <v>4</v>
      </c>
      <c r="S478" s="827">
        <v>0.66666666666666663</v>
      </c>
      <c r="T478" s="826">
        <v>3</v>
      </c>
      <c r="U478" s="828">
        <v>0.66666666666666663</v>
      </c>
    </row>
    <row r="479" spans="1:21" ht="14.45" customHeight="1" x14ac:dyDescent="0.2">
      <c r="A479" s="821">
        <v>5</v>
      </c>
      <c r="B479" s="822" t="s">
        <v>2025</v>
      </c>
      <c r="C479" s="822" t="s">
        <v>2032</v>
      </c>
      <c r="D479" s="823" t="s">
        <v>3454</v>
      </c>
      <c r="E479" s="824" t="s">
        <v>2052</v>
      </c>
      <c r="F479" s="822" t="s">
        <v>2026</v>
      </c>
      <c r="G479" s="822" t="s">
        <v>2819</v>
      </c>
      <c r="H479" s="822" t="s">
        <v>329</v>
      </c>
      <c r="I479" s="822" t="s">
        <v>2820</v>
      </c>
      <c r="J479" s="822" t="s">
        <v>1449</v>
      </c>
      <c r="K479" s="822" t="s">
        <v>2821</v>
      </c>
      <c r="L479" s="825">
        <v>266.77</v>
      </c>
      <c r="M479" s="825">
        <v>266.77</v>
      </c>
      <c r="N479" s="822">
        <v>1</v>
      </c>
      <c r="O479" s="826">
        <v>1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5</v>
      </c>
      <c r="B480" s="822" t="s">
        <v>2025</v>
      </c>
      <c r="C480" s="822" t="s">
        <v>2032</v>
      </c>
      <c r="D480" s="823" t="s">
        <v>3454</v>
      </c>
      <c r="E480" s="824" t="s">
        <v>2052</v>
      </c>
      <c r="F480" s="822" t="s">
        <v>2027</v>
      </c>
      <c r="G480" s="822" t="s">
        <v>2077</v>
      </c>
      <c r="H480" s="822" t="s">
        <v>329</v>
      </c>
      <c r="I480" s="822" t="s">
        <v>2822</v>
      </c>
      <c r="J480" s="822" t="s">
        <v>2355</v>
      </c>
      <c r="K480" s="822"/>
      <c r="L480" s="825">
        <v>0</v>
      </c>
      <c r="M480" s="825">
        <v>0</v>
      </c>
      <c r="N480" s="822">
        <v>1</v>
      </c>
      <c r="O480" s="826">
        <v>1</v>
      </c>
      <c r="P480" s="825"/>
      <c r="Q480" s="827"/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5</v>
      </c>
      <c r="B481" s="822" t="s">
        <v>2025</v>
      </c>
      <c r="C481" s="822" t="s">
        <v>2032</v>
      </c>
      <c r="D481" s="823" t="s">
        <v>3454</v>
      </c>
      <c r="E481" s="824" t="s">
        <v>2052</v>
      </c>
      <c r="F481" s="822" t="s">
        <v>2028</v>
      </c>
      <c r="G481" s="822" t="s">
        <v>2077</v>
      </c>
      <c r="H481" s="822" t="s">
        <v>329</v>
      </c>
      <c r="I481" s="822" t="s">
        <v>2081</v>
      </c>
      <c r="J481" s="822" t="s">
        <v>2082</v>
      </c>
      <c r="K481" s="822" t="s">
        <v>2083</v>
      </c>
      <c r="L481" s="825">
        <v>389.82</v>
      </c>
      <c r="M481" s="825">
        <v>389.82</v>
      </c>
      <c r="N481" s="822">
        <v>1</v>
      </c>
      <c r="O481" s="826">
        <v>1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5</v>
      </c>
      <c r="B482" s="822" t="s">
        <v>2025</v>
      </c>
      <c r="C482" s="822" t="s">
        <v>2032</v>
      </c>
      <c r="D482" s="823" t="s">
        <v>3454</v>
      </c>
      <c r="E482" s="824" t="s">
        <v>2052</v>
      </c>
      <c r="F482" s="822" t="s">
        <v>2028</v>
      </c>
      <c r="G482" s="822" t="s">
        <v>2077</v>
      </c>
      <c r="H482" s="822" t="s">
        <v>329</v>
      </c>
      <c r="I482" s="822" t="s">
        <v>2084</v>
      </c>
      <c r="J482" s="822" t="s">
        <v>2085</v>
      </c>
      <c r="K482" s="822" t="s">
        <v>2086</v>
      </c>
      <c r="L482" s="825">
        <v>389.82</v>
      </c>
      <c r="M482" s="825">
        <v>389.82</v>
      </c>
      <c r="N482" s="822">
        <v>1</v>
      </c>
      <c r="O482" s="826">
        <v>1</v>
      </c>
      <c r="P482" s="825">
        <v>389.82</v>
      </c>
      <c r="Q482" s="827">
        <v>1</v>
      </c>
      <c r="R482" s="822">
        <v>1</v>
      </c>
      <c r="S482" s="827">
        <v>1</v>
      </c>
      <c r="T482" s="826">
        <v>1</v>
      </c>
      <c r="U482" s="828">
        <v>1</v>
      </c>
    </row>
    <row r="483" spans="1:21" ht="14.45" customHeight="1" x14ac:dyDescent="0.2">
      <c r="A483" s="821">
        <v>5</v>
      </c>
      <c r="B483" s="822" t="s">
        <v>2025</v>
      </c>
      <c r="C483" s="822" t="s">
        <v>2032</v>
      </c>
      <c r="D483" s="823" t="s">
        <v>3454</v>
      </c>
      <c r="E483" s="824" t="s">
        <v>2052</v>
      </c>
      <c r="F483" s="822" t="s">
        <v>2028</v>
      </c>
      <c r="G483" s="822" t="s">
        <v>2077</v>
      </c>
      <c r="H483" s="822" t="s">
        <v>329</v>
      </c>
      <c r="I483" s="822" t="s">
        <v>2823</v>
      </c>
      <c r="J483" s="822" t="s">
        <v>2824</v>
      </c>
      <c r="K483" s="822" t="s">
        <v>2825</v>
      </c>
      <c r="L483" s="825">
        <v>1008.74</v>
      </c>
      <c r="M483" s="825">
        <v>3026.2200000000003</v>
      </c>
      <c r="N483" s="822">
        <v>3</v>
      </c>
      <c r="O483" s="826">
        <v>3</v>
      </c>
      <c r="P483" s="825">
        <v>2017.48</v>
      </c>
      <c r="Q483" s="827">
        <v>0.66666666666666663</v>
      </c>
      <c r="R483" s="822">
        <v>2</v>
      </c>
      <c r="S483" s="827">
        <v>0.66666666666666663</v>
      </c>
      <c r="T483" s="826">
        <v>2</v>
      </c>
      <c r="U483" s="828">
        <v>0.66666666666666663</v>
      </c>
    </row>
    <row r="484" spans="1:21" ht="14.45" customHeight="1" x14ac:dyDescent="0.2">
      <c r="A484" s="821">
        <v>5</v>
      </c>
      <c r="B484" s="822" t="s">
        <v>2025</v>
      </c>
      <c r="C484" s="822" t="s">
        <v>2032</v>
      </c>
      <c r="D484" s="823" t="s">
        <v>3454</v>
      </c>
      <c r="E484" s="824" t="s">
        <v>2052</v>
      </c>
      <c r="F484" s="822" t="s">
        <v>2028</v>
      </c>
      <c r="G484" s="822" t="s">
        <v>2077</v>
      </c>
      <c r="H484" s="822" t="s">
        <v>329</v>
      </c>
      <c r="I484" s="822" t="s">
        <v>2116</v>
      </c>
      <c r="J484" s="822" t="s">
        <v>2117</v>
      </c>
      <c r="K484" s="822" t="s">
        <v>2118</v>
      </c>
      <c r="L484" s="825">
        <v>199.81</v>
      </c>
      <c r="M484" s="825">
        <v>12388.220000000001</v>
      </c>
      <c r="N484" s="822">
        <v>62</v>
      </c>
      <c r="O484" s="826">
        <v>34</v>
      </c>
      <c r="P484" s="825">
        <v>9990.5000000000018</v>
      </c>
      <c r="Q484" s="827">
        <v>0.80645161290322587</v>
      </c>
      <c r="R484" s="822">
        <v>50</v>
      </c>
      <c r="S484" s="827">
        <v>0.80645161290322576</v>
      </c>
      <c r="T484" s="826">
        <v>28</v>
      </c>
      <c r="U484" s="828">
        <v>0.82352941176470584</v>
      </c>
    </row>
    <row r="485" spans="1:21" ht="14.45" customHeight="1" x14ac:dyDescent="0.2">
      <c r="A485" s="821">
        <v>5</v>
      </c>
      <c r="B485" s="822" t="s">
        <v>2025</v>
      </c>
      <c r="C485" s="822" t="s">
        <v>2032</v>
      </c>
      <c r="D485" s="823" t="s">
        <v>3454</v>
      </c>
      <c r="E485" s="824" t="s">
        <v>2052</v>
      </c>
      <c r="F485" s="822" t="s">
        <v>2028</v>
      </c>
      <c r="G485" s="822" t="s">
        <v>2077</v>
      </c>
      <c r="H485" s="822" t="s">
        <v>329</v>
      </c>
      <c r="I485" s="822" t="s">
        <v>2119</v>
      </c>
      <c r="J485" s="822" t="s">
        <v>2120</v>
      </c>
      <c r="K485" s="822" t="s">
        <v>2121</v>
      </c>
      <c r="L485" s="825">
        <v>1000.5</v>
      </c>
      <c r="M485" s="825">
        <v>14007</v>
      </c>
      <c r="N485" s="822">
        <v>14</v>
      </c>
      <c r="O485" s="826">
        <v>14</v>
      </c>
      <c r="P485" s="825">
        <v>14007</v>
      </c>
      <c r="Q485" s="827">
        <v>1</v>
      </c>
      <c r="R485" s="822">
        <v>14</v>
      </c>
      <c r="S485" s="827">
        <v>1</v>
      </c>
      <c r="T485" s="826">
        <v>14</v>
      </c>
      <c r="U485" s="828">
        <v>1</v>
      </c>
    </row>
    <row r="486" spans="1:21" ht="14.45" customHeight="1" x14ac:dyDescent="0.2">
      <c r="A486" s="821">
        <v>5</v>
      </c>
      <c r="B486" s="822" t="s">
        <v>2025</v>
      </c>
      <c r="C486" s="822" t="s">
        <v>2032</v>
      </c>
      <c r="D486" s="823" t="s">
        <v>3454</v>
      </c>
      <c r="E486" s="824" t="s">
        <v>2052</v>
      </c>
      <c r="F486" s="822" t="s">
        <v>2028</v>
      </c>
      <c r="G486" s="822" t="s">
        <v>2077</v>
      </c>
      <c r="H486" s="822" t="s">
        <v>329</v>
      </c>
      <c r="I486" s="822" t="s">
        <v>2122</v>
      </c>
      <c r="J486" s="822" t="s">
        <v>2091</v>
      </c>
      <c r="K486" s="822" t="s">
        <v>2123</v>
      </c>
      <c r="L486" s="825">
        <v>600.29999999999995</v>
      </c>
      <c r="M486" s="825">
        <v>1800.8999999999999</v>
      </c>
      <c r="N486" s="822">
        <v>3</v>
      </c>
      <c r="O486" s="826">
        <v>3</v>
      </c>
      <c r="P486" s="825">
        <v>1200.5999999999999</v>
      </c>
      <c r="Q486" s="827">
        <v>0.66666666666666663</v>
      </c>
      <c r="R486" s="822">
        <v>2</v>
      </c>
      <c r="S486" s="827">
        <v>0.66666666666666663</v>
      </c>
      <c r="T486" s="826">
        <v>2</v>
      </c>
      <c r="U486" s="828">
        <v>0.66666666666666663</v>
      </c>
    </row>
    <row r="487" spans="1:21" ht="14.45" customHeight="1" x14ac:dyDescent="0.2">
      <c r="A487" s="821">
        <v>5</v>
      </c>
      <c r="B487" s="822" t="s">
        <v>2025</v>
      </c>
      <c r="C487" s="822" t="s">
        <v>2032</v>
      </c>
      <c r="D487" s="823" t="s">
        <v>3454</v>
      </c>
      <c r="E487" s="824" t="s">
        <v>2052</v>
      </c>
      <c r="F487" s="822" t="s">
        <v>2028</v>
      </c>
      <c r="G487" s="822" t="s">
        <v>2077</v>
      </c>
      <c r="H487" s="822" t="s">
        <v>329</v>
      </c>
      <c r="I487" s="822" t="s">
        <v>2414</v>
      </c>
      <c r="J487" s="822" t="s">
        <v>2091</v>
      </c>
      <c r="K487" s="822" t="s">
        <v>2415</v>
      </c>
      <c r="L487" s="825">
        <v>600.29999999999995</v>
      </c>
      <c r="M487" s="825">
        <v>600.29999999999995</v>
      </c>
      <c r="N487" s="822">
        <v>1</v>
      </c>
      <c r="O487" s="826">
        <v>1</v>
      </c>
      <c r="P487" s="825">
        <v>600.29999999999995</v>
      </c>
      <c r="Q487" s="827">
        <v>1</v>
      </c>
      <c r="R487" s="822">
        <v>1</v>
      </c>
      <c r="S487" s="827">
        <v>1</v>
      </c>
      <c r="T487" s="826">
        <v>1</v>
      </c>
      <c r="U487" s="828">
        <v>1</v>
      </c>
    </row>
    <row r="488" spans="1:21" ht="14.45" customHeight="1" x14ac:dyDescent="0.2">
      <c r="A488" s="821">
        <v>5</v>
      </c>
      <c r="B488" s="822" t="s">
        <v>2025</v>
      </c>
      <c r="C488" s="822" t="s">
        <v>2032</v>
      </c>
      <c r="D488" s="823" t="s">
        <v>3454</v>
      </c>
      <c r="E488" s="824" t="s">
        <v>2052</v>
      </c>
      <c r="F488" s="822" t="s">
        <v>2028</v>
      </c>
      <c r="G488" s="822" t="s">
        <v>2077</v>
      </c>
      <c r="H488" s="822" t="s">
        <v>329</v>
      </c>
      <c r="I488" s="822" t="s">
        <v>2090</v>
      </c>
      <c r="J488" s="822" t="s">
        <v>2091</v>
      </c>
      <c r="K488" s="822" t="s">
        <v>2092</v>
      </c>
      <c r="L488" s="825">
        <v>600.29999999999995</v>
      </c>
      <c r="M488" s="825">
        <v>600.29999999999995</v>
      </c>
      <c r="N488" s="822">
        <v>1</v>
      </c>
      <c r="O488" s="826">
        <v>1</v>
      </c>
      <c r="P488" s="825">
        <v>600.29999999999995</v>
      </c>
      <c r="Q488" s="827">
        <v>1</v>
      </c>
      <c r="R488" s="822">
        <v>1</v>
      </c>
      <c r="S488" s="827">
        <v>1</v>
      </c>
      <c r="T488" s="826">
        <v>1</v>
      </c>
      <c r="U488" s="828">
        <v>1</v>
      </c>
    </row>
    <row r="489" spans="1:21" ht="14.45" customHeight="1" x14ac:dyDescent="0.2">
      <c r="A489" s="821">
        <v>5</v>
      </c>
      <c r="B489" s="822" t="s">
        <v>2025</v>
      </c>
      <c r="C489" s="822" t="s">
        <v>2032</v>
      </c>
      <c r="D489" s="823" t="s">
        <v>3454</v>
      </c>
      <c r="E489" s="824" t="s">
        <v>2052</v>
      </c>
      <c r="F489" s="822" t="s">
        <v>2028</v>
      </c>
      <c r="G489" s="822" t="s">
        <v>2077</v>
      </c>
      <c r="H489" s="822" t="s">
        <v>329</v>
      </c>
      <c r="I489" s="822" t="s">
        <v>2090</v>
      </c>
      <c r="J489" s="822" t="s">
        <v>2091</v>
      </c>
      <c r="K489" s="822" t="s">
        <v>2124</v>
      </c>
      <c r="L489" s="825">
        <v>600</v>
      </c>
      <c r="M489" s="825">
        <v>4200</v>
      </c>
      <c r="N489" s="822">
        <v>7</v>
      </c>
      <c r="O489" s="826">
        <v>7</v>
      </c>
      <c r="P489" s="825">
        <v>2400</v>
      </c>
      <c r="Q489" s="827">
        <v>0.5714285714285714</v>
      </c>
      <c r="R489" s="822">
        <v>4</v>
      </c>
      <c r="S489" s="827">
        <v>0.5714285714285714</v>
      </c>
      <c r="T489" s="826">
        <v>4</v>
      </c>
      <c r="U489" s="828">
        <v>0.5714285714285714</v>
      </c>
    </row>
    <row r="490" spans="1:21" ht="14.45" customHeight="1" x14ac:dyDescent="0.2">
      <c r="A490" s="821">
        <v>5</v>
      </c>
      <c r="B490" s="822" t="s">
        <v>2025</v>
      </c>
      <c r="C490" s="822" t="s">
        <v>2032</v>
      </c>
      <c r="D490" s="823" t="s">
        <v>3454</v>
      </c>
      <c r="E490" s="824" t="s">
        <v>2052</v>
      </c>
      <c r="F490" s="822" t="s">
        <v>2028</v>
      </c>
      <c r="G490" s="822" t="s">
        <v>2077</v>
      </c>
      <c r="H490" s="822" t="s">
        <v>329</v>
      </c>
      <c r="I490" s="822" t="s">
        <v>2416</v>
      </c>
      <c r="J490" s="822" t="s">
        <v>2417</v>
      </c>
      <c r="K490" s="822" t="s">
        <v>2418</v>
      </c>
      <c r="L490" s="825">
        <v>260.42</v>
      </c>
      <c r="M490" s="825">
        <v>7552.1800000000012</v>
      </c>
      <c r="N490" s="822">
        <v>29</v>
      </c>
      <c r="O490" s="826">
        <v>17</v>
      </c>
      <c r="P490" s="825">
        <v>7031.3400000000011</v>
      </c>
      <c r="Q490" s="827">
        <v>0.93103448275862066</v>
      </c>
      <c r="R490" s="822">
        <v>27</v>
      </c>
      <c r="S490" s="827">
        <v>0.93103448275862066</v>
      </c>
      <c r="T490" s="826">
        <v>16</v>
      </c>
      <c r="U490" s="828">
        <v>0.94117647058823528</v>
      </c>
    </row>
    <row r="491" spans="1:21" ht="14.45" customHeight="1" x14ac:dyDescent="0.2">
      <c r="A491" s="821">
        <v>5</v>
      </c>
      <c r="B491" s="822" t="s">
        <v>2025</v>
      </c>
      <c r="C491" s="822" t="s">
        <v>2032</v>
      </c>
      <c r="D491" s="823" t="s">
        <v>3454</v>
      </c>
      <c r="E491" s="824" t="s">
        <v>2052</v>
      </c>
      <c r="F491" s="822" t="s">
        <v>2028</v>
      </c>
      <c r="G491" s="822" t="s">
        <v>2077</v>
      </c>
      <c r="H491" s="822" t="s">
        <v>329</v>
      </c>
      <c r="I491" s="822" t="s">
        <v>2826</v>
      </c>
      <c r="J491" s="822" t="s">
        <v>2827</v>
      </c>
      <c r="K491" s="822" t="s">
        <v>2828</v>
      </c>
      <c r="L491" s="825">
        <v>1647.96</v>
      </c>
      <c r="M491" s="825">
        <v>42846.959999999985</v>
      </c>
      <c r="N491" s="822">
        <v>26</v>
      </c>
      <c r="O491" s="826">
        <v>14</v>
      </c>
      <c r="P491" s="825">
        <v>41198.999999999985</v>
      </c>
      <c r="Q491" s="827">
        <v>0.96153846153846156</v>
      </c>
      <c r="R491" s="822">
        <v>25</v>
      </c>
      <c r="S491" s="827">
        <v>0.96153846153846156</v>
      </c>
      <c r="T491" s="826">
        <v>13</v>
      </c>
      <c r="U491" s="828">
        <v>0.9285714285714286</v>
      </c>
    </row>
    <row r="492" spans="1:21" ht="14.45" customHeight="1" x14ac:dyDescent="0.2">
      <c r="A492" s="821">
        <v>5</v>
      </c>
      <c r="B492" s="822" t="s">
        <v>2025</v>
      </c>
      <c r="C492" s="822" t="s">
        <v>2032</v>
      </c>
      <c r="D492" s="823" t="s">
        <v>3454</v>
      </c>
      <c r="E492" s="824" t="s">
        <v>2052</v>
      </c>
      <c r="F492" s="822" t="s">
        <v>2028</v>
      </c>
      <c r="G492" s="822" t="s">
        <v>2077</v>
      </c>
      <c r="H492" s="822" t="s">
        <v>329</v>
      </c>
      <c r="I492" s="822" t="s">
        <v>2125</v>
      </c>
      <c r="J492" s="822" t="s">
        <v>2126</v>
      </c>
      <c r="K492" s="822" t="s">
        <v>2127</v>
      </c>
      <c r="L492" s="825">
        <v>180.39</v>
      </c>
      <c r="M492" s="825">
        <v>5411.6999999999989</v>
      </c>
      <c r="N492" s="822">
        <v>30</v>
      </c>
      <c r="O492" s="826">
        <v>17</v>
      </c>
      <c r="P492" s="825">
        <v>4509.7499999999991</v>
      </c>
      <c r="Q492" s="827">
        <v>0.83333333333333337</v>
      </c>
      <c r="R492" s="822">
        <v>25</v>
      </c>
      <c r="S492" s="827">
        <v>0.83333333333333337</v>
      </c>
      <c r="T492" s="826">
        <v>15</v>
      </c>
      <c r="U492" s="828">
        <v>0.88235294117647056</v>
      </c>
    </row>
    <row r="493" spans="1:21" ht="14.45" customHeight="1" x14ac:dyDescent="0.2">
      <c r="A493" s="821">
        <v>5</v>
      </c>
      <c r="B493" s="822" t="s">
        <v>2025</v>
      </c>
      <c r="C493" s="822" t="s">
        <v>2032</v>
      </c>
      <c r="D493" s="823" t="s">
        <v>3454</v>
      </c>
      <c r="E493" s="824" t="s">
        <v>2052</v>
      </c>
      <c r="F493" s="822" t="s">
        <v>2028</v>
      </c>
      <c r="G493" s="822" t="s">
        <v>2077</v>
      </c>
      <c r="H493" s="822" t="s">
        <v>329</v>
      </c>
      <c r="I493" s="822" t="s">
        <v>2419</v>
      </c>
      <c r="J493" s="822" t="s">
        <v>2420</v>
      </c>
      <c r="K493" s="822" t="s">
        <v>2421</v>
      </c>
      <c r="L493" s="825">
        <v>1795.8</v>
      </c>
      <c r="M493" s="825">
        <v>26936.999999999993</v>
      </c>
      <c r="N493" s="822">
        <v>15</v>
      </c>
      <c r="O493" s="826">
        <v>15</v>
      </c>
      <c r="P493" s="825">
        <v>23345.399999999994</v>
      </c>
      <c r="Q493" s="827">
        <v>0.8666666666666667</v>
      </c>
      <c r="R493" s="822">
        <v>13</v>
      </c>
      <c r="S493" s="827">
        <v>0.8666666666666667</v>
      </c>
      <c r="T493" s="826">
        <v>13</v>
      </c>
      <c r="U493" s="828">
        <v>0.8666666666666667</v>
      </c>
    </row>
    <row r="494" spans="1:21" ht="14.45" customHeight="1" x14ac:dyDescent="0.2">
      <c r="A494" s="821">
        <v>5</v>
      </c>
      <c r="B494" s="822" t="s">
        <v>2025</v>
      </c>
      <c r="C494" s="822" t="s">
        <v>2032</v>
      </c>
      <c r="D494" s="823" t="s">
        <v>3454</v>
      </c>
      <c r="E494" s="824" t="s">
        <v>2052</v>
      </c>
      <c r="F494" s="822" t="s">
        <v>2028</v>
      </c>
      <c r="G494" s="822" t="s">
        <v>2077</v>
      </c>
      <c r="H494" s="822" t="s">
        <v>329</v>
      </c>
      <c r="I494" s="822" t="s">
        <v>2829</v>
      </c>
      <c r="J494" s="822" t="s">
        <v>2830</v>
      </c>
      <c r="K494" s="822" t="s">
        <v>2689</v>
      </c>
      <c r="L494" s="825">
        <v>175.59</v>
      </c>
      <c r="M494" s="825">
        <v>1053.54</v>
      </c>
      <c r="N494" s="822">
        <v>6</v>
      </c>
      <c r="O494" s="826">
        <v>3</v>
      </c>
      <c r="P494" s="825">
        <v>702.36</v>
      </c>
      <c r="Q494" s="827">
        <v>0.66666666666666674</v>
      </c>
      <c r="R494" s="822">
        <v>4</v>
      </c>
      <c r="S494" s="827">
        <v>0.66666666666666663</v>
      </c>
      <c r="T494" s="826">
        <v>2</v>
      </c>
      <c r="U494" s="828">
        <v>0.66666666666666663</v>
      </c>
    </row>
    <row r="495" spans="1:21" ht="14.45" customHeight="1" x14ac:dyDescent="0.2">
      <c r="A495" s="821">
        <v>5</v>
      </c>
      <c r="B495" s="822" t="s">
        <v>2025</v>
      </c>
      <c r="C495" s="822" t="s">
        <v>2032</v>
      </c>
      <c r="D495" s="823" t="s">
        <v>3454</v>
      </c>
      <c r="E495" s="824" t="s">
        <v>2052</v>
      </c>
      <c r="F495" s="822" t="s">
        <v>2028</v>
      </c>
      <c r="G495" s="822" t="s">
        <v>2077</v>
      </c>
      <c r="H495" s="822" t="s">
        <v>329</v>
      </c>
      <c r="I495" s="822" t="s">
        <v>2422</v>
      </c>
      <c r="J495" s="822" t="s">
        <v>2423</v>
      </c>
      <c r="K495" s="822" t="s">
        <v>2424</v>
      </c>
      <c r="L495" s="825">
        <v>410</v>
      </c>
      <c r="M495" s="825">
        <v>2050</v>
      </c>
      <c r="N495" s="822">
        <v>5</v>
      </c>
      <c r="O495" s="826">
        <v>5</v>
      </c>
      <c r="P495" s="825">
        <v>1230</v>
      </c>
      <c r="Q495" s="827">
        <v>0.6</v>
      </c>
      <c r="R495" s="822">
        <v>3</v>
      </c>
      <c r="S495" s="827">
        <v>0.6</v>
      </c>
      <c r="T495" s="826">
        <v>3</v>
      </c>
      <c r="U495" s="828">
        <v>0.6</v>
      </c>
    </row>
    <row r="496" spans="1:21" ht="14.45" customHeight="1" x14ac:dyDescent="0.2">
      <c r="A496" s="821">
        <v>5</v>
      </c>
      <c r="B496" s="822" t="s">
        <v>2025</v>
      </c>
      <c r="C496" s="822" t="s">
        <v>2032</v>
      </c>
      <c r="D496" s="823" t="s">
        <v>3454</v>
      </c>
      <c r="E496" s="824" t="s">
        <v>2052</v>
      </c>
      <c r="F496" s="822" t="s">
        <v>2028</v>
      </c>
      <c r="G496" s="822" t="s">
        <v>2077</v>
      </c>
      <c r="H496" s="822" t="s">
        <v>329</v>
      </c>
      <c r="I496" s="822" t="s">
        <v>2603</v>
      </c>
      <c r="J496" s="822" t="s">
        <v>2604</v>
      </c>
      <c r="K496" s="822" t="s">
        <v>2605</v>
      </c>
      <c r="L496" s="825">
        <v>700.35</v>
      </c>
      <c r="M496" s="825">
        <v>700.35</v>
      </c>
      <c r="N496" s="822">
        <v>1</v>
      </c>
      <c r="O496" s="826">
        <v>1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5</v>
      </c>
      <c r="B497" s="822" t="s">
        <v>2025</v>
      </c>
      <c r="C497" s="822" t="s">
        <v>2032</v>
      </c>
      <c r="D497" s="823" t="s">
        <v>3454</v>
      </c>
      <c r="E497" s="824" t="s">
        <v>2052</v>
      </c>
      <c r="F497" s="822" t="s">
        <v>2028</v>
      </c>
      <c r="G497" s="822" t="s">
        <v>2077</v>
      </c>
      <c r="H497" s="822" t="s">
        <v>329</v>
      </c>
      <c r="I497" s="822" t="s">
        <v>2128</v>
      </c>
      <c r="J497" s="822" t="s">
        <v>2129</v>
      </c>
      <c r="K497" s="822" t="s">
        <v>2130</v>
      </c>
      <c r="L497" s="825">
        <v>49.02</v>
      </c>
      <c r="M497" s="825">
        <v>1372.5599999999997</v>
      </c>
      <c r="N497" s="822">
        <v>28</v>
      </c>
      <c r="O497" s="826">
        <v>11</v>
      </c>
      <c r="P497" s="825">
        <v>1225.4999999999998</v>
      </c>
      <c r="Q497" s="827">
        <v>0.8928571428571429</v>
      </c>
      <c r="R497" s="822">
        <v>25</v>
      </c>
      <c r="S497" s="827">
        <v>0.8928571428571429</v>
      </c>
      <c r="T497" s="826">
        <v>10</v>
      </c>
      <c r="U497" s="828">
        <v>0.90909090909090906</v>
      </c>
    </row>
    <row r="498" spans="1:21" ht="14.45" customHeight="1" x14ac:dyDescent="0.2">
      <c r="A498" s="821">
        <v>5</v>
      </c>
      <c r="B498" s="822" t="s">
        <v>2025</v>
      </c>
      <c r="C498" s="822" t="s">
        <v>2032</v>
      </c>
      <c r="D498" s="823" t="s">
        <v>3454</v>
      </c>
      <c r="E498" s="824" t="s">
        <v>2052</v>
      </c>
      <c r="F498" s="822" t="s">
        <v>2028</v>
      </c>
      <c r="G498" s="822" t="s">
        <v>2077</v>
      </c>
      <c r="H498" s="822" t="s">
        <v>329</v>
      </c>
      <c r="I498" s="822" t="s">
        <v>2831</v>
      </c>
      <c r="J498" s="822" t="s">
        <v>2357</v>
      </c>
      <c r="K498" s="822" t="s">
        <v>2832</v>
      </c>
      <c r="L498" s="825">
        <v>410.55</v>
      </c>
      <c r="M498" s="825">
        <v>821.1</v>
      </c>
      <c r="N498" s="822">
        <v>2</v>
      </c>
      <c r="O498" s="826">
        <v>2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5</v>
      </c>
      <c r="B499" s="822" t="s">
        <v>2025</v>
      </c>
      <c r="C499" s="822" t="s">
        <v>2032</v>
      </c>
      <c r="D499" s="823" t="s">
        <v>3454</v>
      </c>
      <c r="E499" s="824" t="s">
        <v>2052</v>
      </c>
      <c r="F499" s="822" t="s">
        <v>2028</v>
      </c>
      <c r="G499" s="822" t="s">
        <v>2077</v>
      </c>
      <c r="H499" s="822" t="s">
        <v>329</v>
      </c>
      <c r="I499" s="822" t="s">
        <v>2833</v>
      </c>
      <c r="J499" s="822" t="s">
        <v>2834</v>
      </c>
      <c r="K499" s="822" t="s">
        <v>2835</v>
      </c>
      <c r="L499" s="825">
        <v>963.9</v>
      </c>
      <c r="M499" s="825">
        <v>22169.699999999997</v>
      </c>
      <c r="N499" s="822">
        <v>23</v>
      </c>
      <c r="O499" s="826">
        <v>12</v>
      </c>
      <c r="P499" s="825">
        <v>18314.099999999999</v>
      </c>
      <c r="Q499" s="827">
        <v>0.82608695652173914</v>
      </c>
      <c r="R499" s="822">
        <v>19</v>
      </c>
      <c r="S499" s="827">
        <v>0.82608695652173914</v>
      </c>
      <c r="T499" s="826">
        <v>10</v>
      </c>
      <c r="U499" s="828">
        <v>0.83333333333333337</v>
      </c>
    </row>
    <row r="500" spans="1:21" ht="14.45" customHeight="1" x14ac:dyDescent="0.2">
      <c r="A500" s="821">
        <v>5</v>
      </c>
      <c r="B500" s="822" t="s">
        <v>2025</v>
      </c>
      <c r="C500" s="822" t="s">
        <v>2032</v>
      </c>
      <c r="D500" s="823" t="s">
        <v>3454</v>
      </c>
      <c r="E500" s="824" t="s">
        <v>2052</v>
      </c>
      <c r="F500" s="822" t="s">
        <v>2028</v>
      </c>
      <c r="G500" s="822" t="s">
        <v>2077</v>
      </c>
      <c r="H500" s="822" t="s">
        <v>329</v>
      </c>
      <c r="I500" s="822" t="s">
        <v>2425</v>
      </c>
      <c r="J500" s="822" t="s">
        <v>2126</v>
      </c>
      <c r="K500" s="822" t="s">
        <v>2426</v>
      </c>
      <c r="L500" s="825">
        <v>202.08</v>
      </c>
      <c r="M500" s="825">
        <v>808.32</v>
      </c>
      <c r="N500" s="822">
        <v>4</v>
      </c>
      <c r="O500" s="826">
        <v>3</v>
      </c>
      <c r="P500" s="825">
        <v>808.32</v>
      </c>
      <c r="Q500" s="827">
        <v>1</v>
      </c>
      <c r="R500" s="822">
        <v>4</v>
      </c>
      <c r="S500" s="827">
        <v>1</v>
      </c>
      <c r="T500" s="826">
        <v>3</v>
      </c>
      <c r="U500" s="828">
        <v>1</v>
      </c>
    </row>
    <row r="501" spans="1:21" ht="14.45" customHeight="1" x14ac:dyDescent="0.2">
      <c r="A501" s="821">
        <v>5</v>
      </c>
      <c r="B501" s="822" t="s">
        <v>2025</v>
      </c>
      <c r="C501" s="822" t="s">
        <v>2032</v>
      </c>
      <c r="D501" s="823" t="s">
        <v>3454</v>
      </c>
      <c r="E501" s="824" t="s">
        <v>2052</v>
      </c>
      <c r="F501" s="822" t="s">
        <v>2028</v>
      </c>
      <c r="G501" s="822" t="s">
        <v>2077</v>
      </c>
      <c r="H501" s="822" t="s">
        <v>329</v>
      </c>
      <c r="I501" s="822" t="s">
        <v>2836</v>
      </c>
      <c r="J501" s="822" t="s">
        <v>2357</v>
      </c>
      <c r="K501" s="822" t="s">
        <v>2837</v>
      </c>
      <c r="L501" s="825">
        <v>600.29999999999995</v>
      </c>
      <c r="M501" s="825">
        <v>600.29999999999995</v>
      </c>
      <c r="N501" s="822">
        <v>1</v>
      </c>
      <c r="O501" s="826">
        <v>1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5</v>
      </c>
      <c r="B502" s="822" t="s">
        <v>2025</v>
      </c>
      <c r="C502" s="822" t="s">
        <v>2032</v>
      </c>
      <c r="D502" s="823" t="s">
        <v>3454</v>
      </c>
      <c r="E502" s="824" t="s">
        <v>2052</v>
      </c>
      <c r="F502" s="822" t="s">
        <v>2028</v>
      </c>
      <c r="G502" s="822" t="s">
        <v>2077</v>
      </c>
      <c r="H502" s="822" t="s">
        <v>329</v>
      </c>
      <c r="I502" s="822" t="s">
        <v>2838</v>
      </c>
      <c r="J502" s="822" t="s">
        <v>2355</v>
      </c>
      <c r="K502" s="822"/>
      <c r="L502" s="825">
        <v>186.96</v>
      </c>
      <c r="M502" s="825">
        <v>373.92</v>
      </c>
      <c r="N502" s="822">
        <v>2</v>
      </c>
      <c r="O502" s="826">
        <v>1</v>
      </c>
      <c r="P502" s="825">
        <v>373.92</v>
      </c>
      <c r="Q502" s="827">
        <v>1</v>
      </c>
      <c r="R502" s="822">
        <v>2</v>
      </c>
      <c r="S502" s="827">
        <v>1</v>
      </c>
      <c r="T502" s="826">
        <v>1</v>
      </c>
      <c r="U502" s="828">
        <v>1</v>
      </c>
    </row>
    <row r="503" spans="1:21" ht="14.45" customHeight="1" x14ac:dyDescent="0.2">
      <c r="A503" s="821">
        <v>5</v>
      </c>
      <c r="B503" s="822" t="s">
        <v>2025</v>
      </c>
      <c r="C503" s="822" t="s">
        <v>2032</v>
      </c>
      <c r="D503" s="823" t="s">
        <v>3454</v>
      </c>
      <c r="E503" s="824" t="s">
        <v>2052</v>
      </c>
      <c r="F503" s="822" t="s">
        <v>2028</v>
      </c>
      <c r="G503" s="822" t="s">
        <v>2077</v>
      </c>
      <c r="H503" s="822" t="s">
        <v>329</v>
      </c>
      <c r="I503" s="822" t="s">
        <v>2839</v>
      </c>
      <c r="J503" s="822" t="s">
        <v>2360</v>
      </c>
      <c r="K503" s="822" t="s">
        <v>2832</v>
      </c>
      <c r="L503" s="825">
        <v>410.55</v>
      </c>
      <c r="M503" s="825">
        <v>410.55</v>
      </c>
      <c r="N503" s="822">
        <v>1</v>
      </c>
      <c r="O503" s="826">
        <v>1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5</v>
      </c>
      <c r="B504" s="822" t="s">
        <v>2025</v>
      </c>
      <c r="C504" s="822" t="s">
        <v>2032</v>
      </c>
      <c r="D504" s="823" t="s">
        <v>3454</v>
      </c>
      <c r="E504" s="824" t="s">
        <v>2052</v>
      </c>
      <c r="F504" s="822" t="s">
        <v>2028</v>
      </c>
      <c r="G504" s="822" t="s">
        <v>2077</v>
      </c>
      <c r="H504" s="822" t="s">
        <v>329</v>
      </c>
      <c r="I504" s="822" t="s">
        <v>2687</v>
      </c>
      <c r="J504" s="822" t="s">
        <v>2688</v>
      </c>
      <c r="K504" s="822" t="s">
        <v>2689</v>
      </c>
      <c r="L504" s="825">
        <v>255.64</v>
      </c>
      <c r="M504" s="825">
        <v>511.28</v>
      </c>
      <c r="N504" s="822">
        <v>2</v>
      </c>
      <c r="O504" s="826">
        <v>1</v>
      </c>
      <c r="P504" s="825">
        <v>511.28</v>
      </c>
      <c r="Q504" s="827">
        <v>1</v>
      </c>
      <c r="R504" s="822">
        <v>2</v>
      </c>
      <c r="S504" s="827">
        <v>1</v>
      </c>
      <c r="T504" s="826">
        <v>1</v>
      </c>
      <c r="U504" s="828">
        <v>1</v>
      </c>
    </row>
    <row r="505" spans="1:21" ht="14.45" customHeight="1" x14ac:dyDescent="0.2">
      <c r="A505" s="821">
        <v>5</v>
      </c>
      <c r="B505" s="822" t="s">
        <v>2025</v>
      </c>
      <c r="C505" s="822" t="s">
        <v>2032</v>
      </c>
      <c r="D505" s="823" t="s">
        <v>3454</v>
      </c>
      <c r="E505" s="824" t="s">
        <v>2052</v>
      </c>
      <c r="F505" s="822" t="s">
        <v>2028</v>
      </c>
      <c r="G505" s="822" t="s">
        <v>2077</v>
      </c>
      <c r="H505" s="822" t="s">
        <v>329</v>
      </c>
      <c r="I505" s="822" t="s">
        <v>2840</v>
      </c>
      <c r="J505" s="822" t="s">
        <v>2841</v>
      </c>
      <c r="K505" s="822" t="s">
        <v>2842</v>
      </c>
      <c r="L505" s="825">
        <v>400.2</v>
      </c>
      <c r="M505" s="825">
        <v>400.2</v>
      </c>
      <c r="N505" s="822">
        <v>1</v>
      </c>
      <c r="O505" s="826">
        <v>1</v>
      </c>
      <c r="P505" s="825">
        <v>400.2</v>
      </c>
      <c r="Q505" s="827">
        <v>1</v>
      </c>
      <c r="R505" s="822">
        <v>1</v>
      </c>
      <c r="S505" s="827">
        <v>1</v>
      </c>
      <c r="T505" s="826">
        <v>1</v>
      </c>
      <c r="U505" s="828">
        <v>1</v>
      </c>
    </row>
    <row r="506" spans="1:21" ht="14.45" customHeight="1" x14ac:dyDescent="0.2">
      <c r="A506" s="821">
        <v>5</v>
      </c>
      <c r="B506" s="822" t="s">
        <v>2025</v>
      </c>
      <c r="C506" s="822" t="s">
        <v>2032</v>
      </c>
      <c r="D506" s="823" t="s">
        <v>3454</v>
      </c>
      <c r="E506" s="824" t="s">
        <v>2052</v>
      </c>
      <c r="F506" s="822" t="s">
        <v>2028</v>
      </c>
      <c r="G506" s="822" t="s">
        <v>2077</v>
      </c>
      <c r="H506" s="822" t="s">
        <v>329</v>
      </c>
      <c r="I506" s="822" t="s">
        <v>2843</v>
      </c>
      <c r="J506" s="822" t="s">
        <v>2844</v>
      </c>
      <c r="K506" s="822" t="s">
        <v>2845</v>
      </c>
      <c r="L506" s="825">
        <v>991.89</v>
      </c>
      <c r="M506" s="825">
        <v>2975.67</v>
      </c>
      <c r="N506" s="822">
        <v>3</v>
      </c>
      <c r="O506" s="826">
        <v>2</v>
      </c>
      <c r="P506" s="825">
        <v>2975.67</v>
      </c>
      <c r="Q506" s="827">
        <v>1</v>
      </c>
      <c r="R506" s="822">
        <v>3</v>
      </c>
      <c r="S506" s="827">
        <v>1</v>
      </c>
      <c r="T506" s="826">
        <v>2</v>
      </c>
      <c r="U506" s="828">
        <v>1</v>
      </c>
    </row>
    <row r="507" spans="1:21" ht="14.45" customHeight="1" x14ac:dyDescent="0.2">
      <c r="A507" s="821">
        <v>5</v>
      </c>
      <c r="B507" s="822" t="s">
        <v>2025</v>
      </c>
      <c r="C507" s="822" t="s">
        <v>2032</v>
      </c>
      <c r="D507" s="823" t="s">
        <v>3454</v>
      </c>
      <c r="E507" s="824" t="s">
        <v>2052</v>
      </c>
      <c r="F507" s="822" t="s">
        <v>2028</v>
      </c>
      <c r="G507" s="822" t="s">
        <v>2077</v>
      </c>
      <c r="H507" s="822" t="s">
        <v>329</v>
      </c>
      <c r="I507" s="822" t="s">
        <v>2846</v>
      </c>
      <c r="J507" s="822" t="s">
        <v>2847</v>
      </c>
      <c r="K507" s="822" t="s">
        <v>2848</v>
      </c>
      <c r="L507" s="825">
        <v>300.14999999999998</v>
      </c>
      <c r="M507" s="825">
        <v>300.14999999999998</v>
      </c>
      <c r="N507" s="822">
        <v>1</v>
      </c>
      <c r="O507" s="826">
        <v>1</v>
      </c>
      <c r="P507" s="825"/>
      <c r="Q507" s="827">
        <v>0</v>
      </c>
      <c r="R507" s="822"/>
      <c r="S507" s="827">
        <v>0</v>
      </c>
      <c r="T507" s="826"/>
      <c r="U507" s="828">
        <v>0</v>
      </c>
    </row>
    <row r="508" spans="1:21" ht="14.45" customHeight="1" x14ac:dyDescent="0.2">
      <c r="A508" s="821">
        <v>5</v>
      </c>
      <c r="B508" s="822" t="s">
        <v>2025</v>
      </c>
      <c r="C508" s="822" t="s">
        <v>2032</v>
      </c>
      <c r="D508" s="823" t="s">
        <v>3454</v>
      </c>
      <c r="E508" s="824" t="s">
        <v>2052</v>
      </c>
      <c r="F508" s="822" t="s">
        <v>2028</v>
      </c>
      <c r="G508" s="822" t="s">
        <v>2077</v>
      </c>
      <c r="H508" s="822" t="s">
        <v>329</v>
      </c>
      <c r="I508" s="822" t="s">
        <v>2849</v>
      </c>
      <c r="J508" s="822" t="s">
        <v>2850</v>
      </c>
      <c r="K508" s="822" t="s">
        <v>2851</v>
      </c>
      <c r="L508" s="825">
        <v>582.98</v>
      </c>
      <c r="M508" s="825">
        <v>582.98</v>
      </c>
      <c r="N508" s="822">
        <v>1</v>
      </c>
      <c r="O508" s="826">
        <v>1</v>
      </c>
      <c r="P508" s="825">
        <v>582.98</v>
      </c>
      <c r="Q508" s="827">
        <v>1</v>
      </c>
      <c r="R508" s="822">
        <v>1</v>
      </c>
      <c r="S508" s="827">
        <v>1</v>
      </c>
      <c r="T508" s="826">
        <v>1</v>
      </c>
      <c r="U508" s="828">
        <v>1</v>
      </c>
    </row>
    <row r="509" spans="1:21" ht="14.45" customHeight="1" x14ac:dyDescent="0.2">
      <c r="A509" s="821">
        <v>5</v>
      </c>
      <c r="B509" s="822" t="s">
        <v>2025</v>
      </c>
      <c r="C509" s="822" t="s">
        <v>2032</v>
      </c>
      <c r="D509" s="823" t="s">
        <v>3454</v>
      </c>
      <c r="E509" s="824" t="s">
        <v>2052</v>
      </c>
      <c r="F509" s="822" t="s">
        <v>2028</v>
      </c>
      <c r="G509" s="822" t="s">
        <v>2077</v>
      </c>
      <c r="H509" s="822" t="s">
        <v>329</v>
      </c>
      <c r="I509" s="822" t="s">
        <v>2690</v>
      </c>
      <c r="J509" s="822" t="s">
        <v>2691</v>
      </c>
      <c r="K509" s="822" t="s">
        <v>2692</v>
      </c>
      <c r="L509" s="825">
        <v>1371.5</v>
      </c>
      <c r="M509" s="825">
        <v>2743</v>
      </c>
      <c r="N509" s="822">
        <v>2</v>
      </c>
      <c r="O509" s="826">
        <v>1</v>
      </c>
      <c r="P509" s="825">
        <v>2743</v>
      </c>
      <c r="Q509" s="827">
        <v>1</v>
      </c>
      <c r="R509" s="822">
        <v>2</v>
      </c>
      <c r="S509" s="827">
        <v>1</v>
      </c>
      <c r="T509" s="826">
        <v>1</v>
      </c>
      <c r="U509" s="828">
        <v>1</v>
      </c>
    </row>
    <row r="510" spans="1:21" ht="14.45" customHeight="1" x14ac:dyDescent="0.2">
      <c r="A510" s="821">
        <v>5</v>
      </c>
      <c r="B510" s="822" t="s">
        <v>2025</v>
      </c>
      <c r="C510" s="822" t="s">
        <v>2032</v>
      </c>
      <c r="D510" s="823" t="s">
        <v>3454</v>
      </c>
      <c r="E510" s="824" t="s">
        <v>2052</v>
      </c>
      <c r="F510" s="822" t="s">
        <v>2028</v>
      </c>
      <c r="G510" s="822" t="s">
        <v>2077</v>
      </c>
      <c r="H510" s="822" t="s">
        <v>329</v>
      </c>
      <c r="I510" s="822" t="s">
        <v>2852</v>
      </c>
      <c r="J510" s="822" t="s">
        <v>2853</v>
      </c>
      <c r="K510" s="822" t="s">
        <v>2854</v>
      </c>
      <c r="L510" s="825">
        <v>373.92</v>
      </c>
      <c r="M510" s="825">
        <v>1121.76</v>
      </c>
      <c r="N510" s="822">
        <v>3</v>
      </c>
      <c r="O510" s="826">
        <v>2</v>
      </c>
      <c r="P510" s="825">
        <v>373.92</v>
      </c>
      <c r="Q510" s="827">
        <v>0.33333333333333337</v>
      </c>
      <c r="R510" s="822">
        <v>1</v>
      </c>
      <c r="S510" s="827">
        <v>0.33333333333333331</v>
      </c>
      <c r="T510" s="826">
        <v>1</v>
      </c>
      <c r="U510" s="828">
        <v>0.5</v>
      </c>
    </row>
    <row r="511" spans="1:21" ht="14.45" customHeight="1" x14ac:dyDescent="0.2">
      <c r="A511" s="821">
        <v>5</v>
      </c>
      <c r="B511" s="822" t="s">
        <v>2025</v>
      </c>
      <c r="C511" s="822" t="s">
        <v>2032</v>
      </c>
      <c r="D511" s="823" t="s">
        <v>3454</v>
      </c>
      <c r="E511" s="824" t="s">
        <v>2052</v>
      </c>
      <c r="F511" s="822" t="s">
        <v>2028</v>
      </c>
      <c r="G511" s="822" t="s">
        <v>2077</v>
      </c>
      <c r="H511" s="822" t="s">
        <v>329</v>
      </c>
      <c r="I511" s="822" t="s">
        <v>2855</v>
      </c>
      <c r="J511" s="822" t="s">
        <v>2856</v>
      </c>
      <c r="K511" s="822" t="s">
        <v>2857</v>
      </c>
      <c r="L511" s="825">
        <v>149.5</v>
      </c>
      <c r="M511" s="825">
        <v>897</v>
      </c>
      <c r="N511" s="822">
        <v>6</v>
      </c>
      <c r="O511" s="826">
        <v>2</v>
      </c>
      <c r="P511" s="825">
        <v>897</v>
      </c>
      <c r="Q511" s="827">
        <v>1</v>
      </c>
      <c r="R511" s="822">
        <v>6</v>
      </c>
      <c r="S511" s="827">
        <v>1</v>
      </c>
      <c r="T511" s="826">
        <v>2</v>
      </c>
      <c r="U511" s="828">
        <v>1</v>
      </c>
    </row>
    <row r="512" spans="1:21" ht="14.45" customHeight="1" x14ac:dyDescent="0.2">
      <c r="A512" s="821">
        <v>5</v>
      </c>
      <c r="B512" s="822" t="s">
        <v>2025</v>
      </c>
      <c r="C512" s="822" t="s">
        <v>2032</v>
      </c>
      <c r="D512" s="823" t="s">
        <v>3454</v>
      </c>
      <c r="E512" s="824" t="s">
        <v>2056</v>
      </c>
      <c r="F512" s="822" t="s">
        <v>2026</v>
      </c>
      <c r="G512" s="822" t="s">
        <v>2858</v>
      </c>
      <c r="H512" s="822" t="s">
        <v>329</v>
      </c>
      <c r="I512" s="822" t="s">
        <v>2859</v>
      </c>
      <c r="J512" s="822" t="s">
        <v>2860</v>
      </c>
      <c r="K512" s="822" t="s">
        <v>1314</v>
      </c>
      <c r="L512" s="825">
        <v>70.48</v>
      </c>
      <c r="M512" s="825">
        <v>70.48</v>
      </c>
      <c r="N512" s="822">
        <v>1</v>
      </c>
      <c r="O512" s="826">
        <v>1</v>
      </c>
      <c r="P512" s="825">
        <v>70.48</v>
      </c>
      <c r="Q512" s="827">
        <v>1</v>
      </c>
      <c r="R512" s="822">
        <v>1</v>
      </c>
      <c r="S512" s="827">
        <v>1</v>
      </c>
      <c r="T512" s="826">
        <v>1</v>
      </c>
      <c r="U512" s="828">
        <v>1</v>
      </c>
    </row>
    <row r="513" spans="1:21" ht="14.45" customHeight="1" x14ac:dyDescent="0.2">
      <c r="A513" s="821">
        <v>5</v>
      </c>
      <c r="B513" s="822" t="s">
        <v>2025</v>
      </c>
      <c r="C513" s="822" t="s">
        <v>2032</v>
      </c>
      <c r="D513" s="823" t="s">
        <v>3454</v>
      </c>
      <c r="E513" s="824" t="s">
        <v>2056</v>
      </c>
      <c r="F513" s="822" t="s">
        <v>2026</v>
      </c>
      <c r="G513" s="822" t="s">
        <v>2437</v>
      </c>
      <c r="H513" s="822" t="s">
        <v>329</v>
      </c>
      <c r="I513" s="822" t="s">
        <v>2861</v>
      </c>
      <c r="J513" s="822" t="s">
        <v>1930</v>
      </c>
      <c r="K513" s="822" t="s">
        <v>2862</v>
      </c>
      <c r="L513" s="825">
        <v>247.17</v>
      </c>
      <c r="M513" s="825">
        <v>247.17</v>
      </c>
      <c r="N513" s="822">
        <v>1</v>
      </c>
      <c r="O513" s="826">
        <v>0.5</v>
      </c>
      <c r="P513" s="825"/>
      <c r="Q513" s="827">
        <v>0</v>
      </c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5</v>
      </c>
      <c r="B514" s="822" t="s">
        <v>2025</v>
      </c>
      <c r="C514" s="822" t="s">
        <v>2032</v>
      </c>
      <c r="D514" s="823" t="s">
        <v>3454</v>
      </c>
      <c r="E514" s="824" t="s">
        <v>2056</v>
      </c>
      <c r="F514" s="822" t="s">
        <v>2026</v>
      </c>
      <c r="G514" s="822" t="s">
        <v>2437</v>
      </c>
      <c r="H514" s="822" t="s">
        <v>329</v>
      </c>
      <c r="I514" s="822" t="s">
        <v>2863</v>
      </c>
      <c r="J514" s="822" t="s">
        <v>1930</v>
      </c>
      <c r="K514" s="822" t="s">
        <v>2864</v>
      </c>
      <c r="L514" s="825">
        <v>0</v>
      </c>
      <c r="M514" s="825">
        <v>0</v>
      </c>
      <c r="N514" s="822">
        <v>1</v>
      </c>
      <c r="O514" s="826">
        <v>0.5</v>
      </c>
      <c r="P514" s="825"/>
      <c r="Q514" s="827"/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5</v>
      </c>
      <c r="B515" s="822" t="s">
        <v>2025</v>
      </c>
      <c r="C515" s="822" t="s">
        <v>2032</v>
      </c>
      <c r="D515" s="823" t="s">
        <v>3454</v>
      </c>
      <c r="E515" s="824" t="s">
        <v>2056</v>
      </c>
      <c r="F515" s="822" t="s">
        <v>2026</v>
      </c>
      <c r="G515" s="822" t="s">
        <v>2361</v>
      </c>
      <c r="H515" s="822" t="s">
        <v>329</v>
      </c>
      <c r="I515" s="822" t="s">
        <v>2865</v>
      </c>
      <c r="J515" s="822" t="s">
        <v>2866</v>
      </c>
      <c r="K515" s="822" t="s">
        <v>623</v>
      </c>
      <c r="L515" s="825">
        <v>72.55</v>
      </c>
      <c r="M515" s="825">
        <v>145.1</v>
      </c>
      <c r="N515" s="822">
        <v>2</v>
      </c>
      <c r="O515" s="826">
        <v>2</v>
      </c>
      <c r="P515" s="825"/>
      <c r="Q515" s="827">
        <v>0</v>
      </c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5</v>
      </c>
      <c r="B516" s="822" t="s">
        <v>2025</v>
      </c>
      <c r="C516" s="822" t="s">
        <v>2032</v>
      </c>
      <c r="D516" s="823" t="s">
        <v>3454</v>
      </c>
      <c r="E516" s="824" t="s">
        <v>2056</v>
      </c>
      <c r="F516" s="822" t="s">
        <v>2026</v>
      </c>
      <c r="G516" s="822" t="s">
        <v>2365</v>
      </c>
      <c r="H516" s="822" t="s">
        <v>611</v>
      </c>
      <c r="I516" s="822" t="s">
        <v>1817</v>
      </c>
      <c r="J516" s="822" t="s">
        <v>1815</v>
      </c>
      <c r="K516" s="822" t="s">
        <v>1818</v>
      </c>
      <c r="L516" s="825">
        <v>11.71</v>
      </c>
      <c r="M516" s="825">
        <v>23.42</v>
      </c>
      <c r="N516" s="822">
        <v>2</v>
      </c>
      <c r="O516" s="826">
        <v>1.5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5</v>
      </c>
      <c r="B517" s="822" t="s">
        <v>2025</v>
      </c>
      <c r="C517" s="822" t="s">
        <v>2032</v>
      </c>
      <c r="D517" s="823" t="s">
        <v>3454</v>
      </c>
      <c r="E517" s="824" t="s">
        <v>2056</v>
      </c>
      <c r="F517" s="822" t="s">
        <v>2026</v>
      </c>
      <c r="G517" s="822" t="s">
        <v>2606</v>
      </c>
      <c r="H517" s="822" t="s">
        <v>611</v>
      </c>
      <c r="I517" s="822" t="s">
        <v>1699</v>
      </c>
      <c r="J517" s="822" t="s">
        <v>1700</v>
      </c>
      <c r="K517" s="822" t="s">
        <v>1701</v>
      </c>
      <c r="L517" s="825">
        <v>165.41</v>
      </c>
      <c r="M517" s="825">
        <v>165.41</v>
      </c>
      <c r="N517" s="822">
        <v>1</v>
      </c>
      <c r="O517" s="826">
        <v>0.5</v>
      </c>
      <c r="P517" s="825">
        <v>165.41</v>
      </c>
      <c r="Q517" s="827">
        <v>1</v>
      </c>
      <c r="R517" s="822">
        <v>1</v>
      </c>
      <c r="S517" s="827">
        <v>1</v>
      </c>
      <c r="T517" s="826">
        <v>0.5</v>
      </c>
      <c r="U517" s="828">
        <v>1</v>
      </c>
    </row>
    <row r="518" spans="1:21" ht="14.45" customHeight="1" x14ac:dyDescent="0.2">
      <c r="A518" s="821">
        <v>5</v>
      </c>
      <c r="B518" s="822" t="s">
        <v>2025</v>
      </c>
      <c r="C518" s="822" t="s">
        <v>2032</v>
      </c>
      <c r="D518" s="823" t="s">
        <v>3454</v>
      </c>
      <c r="E518" s="824" t="s">
        <v>2056</v>
      </c>
      <c r="F518" s="822" t="s">
        <v>2026</v>
      </c>
      <c r="G518" s="822" t="s">
        <v>2606</v>
      </c>
      <c r="H518" s="822" t="s">
        <v>329</v>
      </c>
      <c r="I518" s="822" t="s">
        <v>2867</v>
      </c>
      <c r="J518" s="822" t="s">
        <v>1906</v>
      </c>
      <c r="K518" s="822" t="s">
        <v>2868</v>
      </c>
      <c r="L518" s="825">
        <v>55.14</v>
      </c>
      <c r="M518" s="825">
        <v>55.14</v>
      </c>
      <c r="N518" s="822">
        <v>1</v>
      </c>
      <c r="O518" s="826">
        <v>1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5</v>
      </c>
      <c r="B519" s="822" t="s">
        <v>2025</v>
      </c>
      <c r="C519" s="822" t="s">
        <v>2032</v>
      </c>
      <c r="D519" s="823" t="s">
        <v>3454</v>
      </c>
      <c r="E519" s="824" t="s">
        <v>2056</v>
      </c>
      <c r="F519" s="822" t="s">
        <v>2026</v>
      </c>
      <c r="G519" s="822" t="s">
        <v>2606</v>
      </c>
      <c r="H519" s="822" t="s">
        <v>329</v>
      </c>
      <c r="I519" s="822" t="s">
        <v>2869</v>
      </c>
      <c r="J519" s="822" t="s">
        <v>1906</v>
      </c>
      <c r="K519" s="822" t="s">
        <v>2195</v>
      </c>
      <c r="L519" s="825">
        <v>84.83</v>
      </c>
      <c r="M519" s="825">
        <v>84.83</v>
      </c>
      <c r="N519" s="822">
        <v>1</v>
      </c>
      <c r="O519" s="826">
        <v>0.5</v>
      </c>
      <c r="P519" s="825">
        <v>84.83</v>
      </c>
      <c r="Q519" s="827">
        <v>1</v>
      </c>
      <c r="R519" s="822">
        <v>1</v>
      </c>
      <c r="S519" s="827">
        <v>1</v>
      </c>
      <c r="T519" s="826">
        <v>0.5</v>
      </c>
      <c r="U519" s="828">
        <v>1</v>
      </c>
    </row>
    <row r="520" spans="1:21" ht="14.45" customHeight="1" x14ac:dyDescent="0.2">
      <c r="A520" s="821">
        <v>5</v>
      </c>
      <c r="B520" s="822" t="s">
        <v>2025</v>
      </c>
      <c r="C520" s="822" t="s">
        <v>2032</v>
      </c>
      <c r="D520" s="823" t="s">
        <v>3454</v>
      </c>
      <c r="E520" s="824" t="s">
        <v>2056</v>
      </c>
      <c r="F520" s="822" t="s">
        <v>2026</v>
      </c>
      <c r="G520" s="822" t="s">
        <v>2606</v>
      </c>
      <c r="H520" s="822" t="s">
        <v>329</v>
      </c>
      <c r="I520" s="822" t="s">
        <v>2870</v>
      </c>
      <c r="J520" s="822" t="s">
        <v>1700</v>
      </c>
      <c r="K520" s="822" t="s">
        <v>2871</v>
      </c>
      <c r="L520" s="825">
        <v>84.83</v>
      </c>
      <c r="M520" s="825">
        <v>84.83</v>
      </c>
      <c r="N520" s="822">
        <v>1</v>
      </c>
      <c r="O520" s="826">
        <v>0.5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5</v>
      </c>
      <c r="B521" s="822" t="s">
        <v>2025</v>
      </c>
      <c r="C521" s="822" t="s">
        <v>2032</v>
      </c>
      <c r="D521" s="823" t="s">
        <v>3454</v>
      </c>
      <c r="E521" s="824" t="s">
        <v>2056</v>
      </c>
      <c r="F521" s="822" t="s">
        <v>2026</v>
      </c>
      <c r="G521" s="822" t="s">
        <v>2606</v>
      </c>
      <c r="H521" s="822" t="s">
        <v>329</v>
      </c>
      <c r="I521" s="822" t="s">
        <v>2872</v>
      </c>
      <c r="J521" s="822" t="s">
        <v>2873</v>
      </c>
      <c r="K521" s="822" t="s">
        <v>2868</v>
      </c>
      <c r="L521" s="825">
        <v>55.14</v>
      </c>
      <c r="M521" s="825">
        <v>55.14</v>
      </c>
      <c r="N521" s="822">
        <v>1</v>
      </c>
      <c r="O521" s="826">
        <v>0.5</v>
      </c>
      <c r="P521" s="825">
        <v>55.14</v>
      </c>
      <c r="Q521" s="827">
        <v>1</v>
      </c>
      <c r="R521" s="822">
        <v>1</v>
      </c>
      <c r="S521" s="827">
        <v>1</v>
      </c>
      <c r="T521" s="826">
        <v>0.5</v>
      </c>
      <c r="U521" s="828">
        <v>1</v>
      </c>
    </row>
    <row r="522" spans="1:21" ht="14.45" customHeight="1" x14ac:dyDescent="0.2">
      <c r="A522" s="821">
        <v>5</v>
      </c>
      <c r="B522" s="822" t="s">
        <v>2025</v>
      </c>
      <c r="C522" s="822" t="s">
        <v>2032</v>
      </c>
      <c r="D522" s="823" t="s">
        <v>3454</v>
      </c>
      <c r="E522" s="824" t="s">
        <v>2056</v>
      </c>
      <c r="F522" s="822" t="s">
        <v>2026</v>
      </c>
      <c r="G522" s="822" t="s">
        <v>2448</v>
      </c>
      <c r="H522" s="822" t="s">
        <v>329</v>
      </c>
      <c r="I522" s="822" t="s">
        <v>2449</v>
      </c>
      <c r="J522" s="822" t="s">
        <v>2450</v>
      </c>
      <c r="K522" s="822" t="s">
        <v>2451</v>
      </c>
      <c r="L522" s="825">
        <v>0</v>
      </c>
      <c r="M522" s="825">
        <v>0</v>
      </c>
      <c r="N522" s="822">
        <v>1</v>
      </c>
      <c r="O522" s="826">
        <v>0.5</v>
      </c>
      <c r="P522" s="825"/>
      <c r="Q522" s="827"/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5</v>
      </c>
      <c r="B523" s="822" t="s">
        <v>2025</v>
      </c>
      <c r="C523" s="822" t="s">
        <v>2032</v>
      </c>
      <c r="D523" s="823" t="s">
        <v>3454</v>
      </c>
      <c r="E523" s="824" t="s">
        <v>2056</v>
      </c>
      <c r="F523" s="822" t="s">
        <v>2026</v>
      </c>
      <c r="G523" s="822" t="s">
        <v>2448</v>
      </c>
      <c r="H523" s="822" t="s">
        <v>329</v>
      </c>
      <c r="I523" s="822" t="s">
        <v>2874</v>
      </c>
      <c r="J523" s="822" t="s">
        <v>2450</v>
      </c>
      <c r="K523" s="822" t="s">
        <v>874</v>
      </c>
      <c r="L523" s="825">
        <v>0</v>
      </c>
      <c r="M523" s="825">
        <v>0</v>
      </c>
      <c r="N523" s="822">
        <v>2</v>
      </c>
      <c r="O523" s="826">
        <v>2</v>
      </c>
      <c r="P523" s="825"/>
      <c r="Q523" s="827"/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5</v>
      </c>
      <c r="B524" s="822" t="s">
        <v>2025</v>
      </c>
      <c r="C524" s="822" t="s">
        <v>2032</v>
      </c>
      <c r="D524" s="823" t="s">
        <v>3454</v>
      </c>
      <c r="E524" s="824" t="s">
        <v>2056</v>
      </c>
      <c r="F524" s="822" t="s">
        <v>2026</v>
      </c>
      <c r="G524" s="822" t="s">
        <v>2875</v>
      </c>
      <c r="H524" s="822" t="s">
        <v>329</v>
      </c>
      <c r="I524" s="822" t="s">
        <v>2876</v>
      </c>
      <c r="J524" s="822" t="s">
        <v>2877</v>
      </c>
      <c r="K524" s="822" t="s">
        <v>2878</v>
      </c>
      <c r="L524" s="825">
        <v>69.349999999999994</v>
      </c>
      <c r="M524" s="825">
        <v>138.69999999999999</v>
      </c>
      <c r="N524" s="822">
        <v>2</v>
      </c>
      <c r="O524" s="826">
        <v>1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5</v>
      </c>
      <c r="B525" s="822" t="s">
        <v>2025</v>
      </c>
      <c r="C525" s="822" t="s">
        <v>2032</v>
      </c>
      <c r="D525" s="823" t="s">
        <v>3454</v>
      </c>
      <c r="E525" s="824" t="s">
        <v>2056</v>
      </c>
      <c r="F525" s="822" t="s">
        <v>2026</v>
      </c>
      <c r="G525" s="822" t="s">
        <v>2611</v>
      </c>
      <c r="H525" s="822" t="s">
        <v>329</v>
      </c>
      <c r="I525" s="822" t="s">
        <v>2879</v>
      </c>
      <c r="J525" s="822" t="s">
        <v>2613</v>
      </c>
      <c r="K525" s="822" t="s">
        <v>1046</v>
      </c>
      <c r="L525" s="825">
        <v>235.78</v>
      </c>
      <c r="M525" s="825">
        <v>235.78</v>
      </c>
      <c r="N525" s="822">
        <v>1</v>
      </c>
      <c r="O525" s="826">
        <v>1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5</v>
      </c>
      <c r="B526" s="822" t="s">
        <v>2025</v>
      </c>
      <c r="C526" s="822" t="s">
        <v>2032</v>
      </c>
      <c r="D526" s="823" t="s">
        <v>3454</v>
      </c>
      <c r="E526" s="824" t="s">
        <v>2056</v>
      </c>
      <c r="F526" s="822" t="s">
        <v>2026</v>
      </c>
      <c r="G526" s="822" t="s">
        <v>2611</v>
      </c>
      <c r="H526" s="822" t="s">
        <v>611</v>
      </c>
      <c r="I526" s="822" t="s">
        <v>1742</v>
      </c>
      <c r="J526" s="822" t="s">
        <v>1045</v>
      </c>
      <c r="K526" s="822" t="s">
        <v>677</v>
      </c>
      <c r="L526" s="825">
        <v>96.04</v>
      </c>
      <c r="M526" s="825">
        <v>192.08</v>
      </c>
      <c r="N526" s="822">
        <v>2</v>
      </c>
      <c r="O526" s="826">
        <v>2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5</v>
      </c>
      <c r="B527" s="822" t="s">
        <v>2025</v>
      </c>
      <c r="C527" s="822" t="s">
        <v>2032</v>
      </c>
      <c r="D527" s="823" t="s">
        <v>3454</v>
      </c>
      <c r="E527" s="824" t="s">
        <v>2056</v>
      </c>
      <c r="F527" s="822" t="s">
        <v>2026</v>
      </c>
      <c r="G527" s="822" t="s">
        <v>2611</v>
      </c>
      <c r="H527" s="822" t="s">
        <v>611</v>
      </c>
      <c r="I527" s="822" t="s">
        <v>1742</v>
      </c>
      <c r="J527" s="822" t="s">
        <v>1045</v>
      </c>
      <c r="K527" s="822" t="s">
        <v>677</v>
      </c>
      <c r="L527" s="825">
        <v>168.41</v>
      </c>
      <c r="M527" s="825">
        <v>168.41</v>
      </c>
      <c r="N527" s="822">
        <v>1</v>
      </c>
      <c r="O527" s="826">
        <v>0.5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5</v>
      </c>
      <c r="B528" s="822" t="s">
        <v>2025</v>
      </c>
      <c r="C528" s="822" t="s">
        <v>2032</v>
      </c>
      <c r="D528" s="823" t="s">
        <v>3454</v>
      </c>
      <c r="E528" s="824" t="s">
        <v>2056</v>
      </c>
      <c r="F528" s="822" t="s">
        <v>2026</v>
      </c>
      <c r="G528" s="822" t="s">
        <v>2611</v>
      </c>
      <c r="H528" s="822" t="s">
        <v>611</v>
      </c>
      <c r="I528" s="822" t="s">
        <v>1740</v>
      </c>
      <c r="J528" s="822" t="s">
        <v>1045</v>
      </c>
      <c r="K528" s="822" t="s">
        <v>1741</v>
      </c>
      <c r="L528" s="825">
        <v>48.01</v>
      </c>
      <c r="M528" s="825">
        <v>144.03</v>
      </c>
      <c r="N528" s="822">
        <v>3</v>
      </c>
      <c r="O528" s="826">
        <v>1.5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5</v>
      </c>
      <c r="B529" s="822" t="s">
        <v>2025</v>
      </c>
      <c r="C529" s="822" t="s">
        <v>2032</v>
      </c>
      <c r="D529" s="823" t="s">
        <v>3454</v>
      </c>
      <c r="E529" s="824" t="s">
        <v>2056</v>
      </c>
      <c r="F529" s="822" t="s">
        <v>2026</v>
      </c>
      <c r="G529" s="822" t="s">
        <v>2611</v>
      </c>
      <c r="H529" s="822" t="s">
        <v>329</v>
      </c>
      <c r="I529" s="822" t="s">
        <v>2615</v>
      </c>
      <c r="J529" s="822" t="s">
        <v>1045</v>
      </c>
      <c r="K529" s="822" t="s">
        <v>1046</v>
      </c>
      <c r="L529" s="825">
        <v>235.78</v>
      </c>
      <c r="M529" s="825">
        <v>235.78</v>
      </c>
      <c r="N529" s="822">
        <v>1</v>
      </c>
      <c r="O529" s="826">
        <v>0.5</v>
      </c>
      <c r="P529" s="825">
        <v>235.78</v>
      </c>
      <c r="Q529" s="827">
        <v>1</v>
      </c>
      <c r="R529" s="822">
        <v>1</v>
      </c>
      <c r="S529" s="827">
        <v>1</v>
      </c>
      <c r="T529" s="826">
        <v>0.5</v>
      </c>
      <c r="U529" s="828">
        <v>1</v>
      </c>
    </row>
    <row r="530" spans="1:21" ht="14.45" customHeight="1" x14ac:dyDescent="0.2">
      <c r="A530" s="821">
        <v>5</v>
      </c>
      <c r="B530" s="822" t="s">
        <v>2025</v>
      </c>
      <c r="C530" s="822" t="s">
        <v>2032</v>
      </c>
      <c r="D530" s="823" t="s">
        <v>3454</v>
      </c>
      <c r="E530" s="824" t="s">
        <v>2056</v>
      </c>
      <c r="F530" s="822" t="s">
        <v>2026</v>
      </c>
      <c r="G530" s="822" t="s">
        <v>2093</v>
      </c>
      <c r="H530" s="822" t="s">
        <v>329</v>
      </c>
      <c r="I530" s="822" t="s">
        <v>2094</v>
      </c>
      <c r="J530" s="822" t="s">
        <v>2095</v>
      </c>
      <c r="K530" s="822" t="s">
        <v>677</v>
      </c>
      <c r="L530" s="825">
        <v>78.33</v>
      </c>
      <c r="M530" s="825">
        <v>3289.8599999999997</v>
      </c>
      <c r="N530" s="822">
        <v>42</v>
      </c>
      <c r="O530" s="826">
        <v>17.5</v>
      </c>
      <c r="P530" s="825">
        <v>2584.89</v>
      </c>
      <c r="Q530" s="827">
        <v>0.7857142857142857</v>
      </c>
      <c r="R530" s="822">
        <v>33</v>
      </c>
      <c r="S530" s="827">
        <v>0.7857142857142857</v>
      </c>
      <c r="T530" s="826">
        <v>13</v>
      </c>
      <c r="U530" s="828">
        <v>0.74285714285714288</v>
      </c>
    </row>
    <row r="531" spans="1:21" ht="14.45" customHeight="1" x14ac:dyDescent="0.2">
      <c r="A531" s="821">
        <v>5</v>
      </c>
      <c r="B531" s="822" t="s">
        <v>2025</v>
      </c>
      <c r="C531" s="822" t="s">
        <v>2032</v>
      </c>
      <c r="D531" s="823" t="s">
        <v>3454</v>
      </c>
      <c r="E531" s="824" t="s">
        <v>2056</v>
      </c>
      <c r="F531" s="822" t="s">
        <v>2026</v>
      </c>
      <c r="G531" s="822" t="s">
        <v>2093</v>
      </c>
      <c r="H531" s="822" t="s">
        <v>611</v>
      </c>
      <c r="I531" s="822" t="s">
        <v>1770</v>
      </c>
      <c r="J531" s="822" t="s">
        <v>1771</v>
      </c>
      <c r="K531" s="822" t="s">
        <v>677</v>
      </c>
      <c r="L531" s="825">
        <v>0</v>
      </c>
      <c r="M531" s="825">
        <v>0</v>
      </c>
      <c r="N531" s="822">
        <v>2</v>
      </c>
      <c r="O531" s="826">
        <v>1</v>
      </c>
      <c r="P531" s="825">
        <v>0</v>
      </c>
      <c r="Q531" s="827"/>
      <c r="R531" s="822">
        <v>2</v>
      </c>
      <c r="S531" s="827">
        <v>1</v>
      </c>
      <c r="T531" s="826">
        <v>1</v>
      </c>
      <c r="U531" s="828">
        <v>1</v>
      </c>
    </row>
    <row r="532" spans="1:21" ht="14.45" customHeight="1" x14ac:dyDescent="0.2">
      <c r="A532" s="821">
        <v>5</v>
      </c>
      <c r="B532" s="822" t="s">
        <v>2025</v>
      </c>
      <c r="C532" s="822" t="s">
        <v>2032</v>
      </c>
      <c r="D532" s="823" t="s">
        <v>3454</v>
      </c>
      <c r="E532" s="824" t="s">
        <v>2056</v>
      </c>
      <c r="F532" s="822" t="s">
        <v>2026</v>
      </c>
      <c r="G532" s="822" t="s">
        <v>2093</v>
      </c>
      <c r="H532" s="822" t="s">
        <v>329</v>
      </c>
      <c r="I532" s="822" t="s">
        <v>2452</v>
      </c>
      <c r="J532" s="822" t="s">
        <v>2095</v>
      </c>
      <c r="K532" s="822" t="s">
        <v>677</v>
      </c>
      <c r="L532" s="825">
        <v>78.33</v>
      </c>
      <c r="M532" s="825">
        <v>548.30999999999995</v>
      </c>
      <c r="N532" s="822">
        <v>7</v>
      </c>
      <c r="O532" s="826">
        <v>3</v>
      </c>
      <c r="P532" s="825">
        <v>548.30999999999995</v>
      </c>
      <c r="Q532" s="827">
        <v>1</v>
      </c>
      <c r="R532" s="822">
        <v>7</v>
      </c>
      <c r="S532" s="827">
        <v>1</v>
      </c>
      <c r="T532" s="826">
        <v>3</v>
      </c>
      <c r="U532" s="828">
        <v>1</v>
      </c>
    </row>
    <row r="533" spans="1:21" ht="14.45" customHeight="1" x14ac:dyDescent="0.2">
      <c r="A533" s="821">
        <v>5</v>
      </c>
      <c r="B533" s="822" t="s">
        <v>2025</v>
      </c>
      <c r="C533" s="822" t="s">
        <v>2032</v>
      </c>
      <c r="D533" s="823" t="s">
        <v>3454</v>
      </c>
      <c r="E533" s="824" t="s">
        <v>2056</v>
      </c>
      <c r="F533" s="822" t="s">
        <v>2026</v>
      </c>
      <c r="G533" s="822" t="s">
        <v>2880</v>
      </c>
      <c r="H533" s="822" t="s">
        <v>329</v>
      </c>
      <c r="I533" s="822" t="s">
        <v>2881</v>
      </c>
      <c r="J533" s="822" t="s">
        <v>2882</v>
      </c>
      <c r="K533" s="822" t="s">
        <v>2883</v>
      </c>
      <c r="L533" s="825">
        <v>1771.84</v>
      </c>
      <c r="M533" s="825">
        <v>5315.5199999999995</v>
      </c>
      <c r="N533" s="822">
        <v>3</v>
      </c>
      <c r="O533" s="826">
        <v>3</v>
      </c>
      <c r="P533" s="825">
        <v>1771.84</v>
      </c>
      <c r="Q533" s="827">
        <v>0.33333333333333337</v>
      </c>
      <c r="R533" s="822">
        <v>1</v>
      </c>
      <c r="S533" s="827">
        <v>0.33333333333333331</v>
      </c>
      <c r="T533" s="826">
        <v>1</v>
      </c>
      <c r="U533" s="828">
        <v>0.33333333333333331</v>
      </c>
    </row>
    <row r="534" spans="1:21" ht="14.45" customHeight="1" x14ac:dyDescent="0.2">
      <c r="A534" s="821">
        <v>5</v>
      </c>
      <c r="B534" s="822" t="s">
        <v>2025</v>
      </c>
      <c r="C534" s="822" t="s">
        <v>2032</v>
      </c>
      <c r="D534" s="823" t="s">
        <v>3454</v>
      </c>
      <c r="E534" s="824" t="s">
        <v>2056</v>
      </c>
      <c r="F534" s="822" t="s">
        <v>2026</v>
      </c>
      <c r="G534" s="822" t="s">
        <v>2880</v>
      </c>
      <c r="H534" s="822" t="s">
        <v>329</v>
      </c>
      <c r="I534" s="822" t="s">
        <v>2884</v>
      </c>
      <c r="J534" s="822" t="s">
        <v>2882</v>
      </c>
      <c r="K534" s="822" t="s">
        <v>2885</v>
      </c>
      <c r="L534" s="825">
        <v>1544.99</v>
      </c>
      <c r="M534" s="825">
        <v>3089.98</v>
      </c>
      <c r="N534" s="822">
        <v>2</v>
      </c>
      <c r="O534" s="826">
        <v>0.5</v>
      </c>
      <c r="P534" s="825">
        <v>3089.98</v>
      </c>
      <c r="Q534" s="827">
        <v>1</v>
      </c>
      <c r="R534" s="822">
        <v>2</v>
      </c>
      <c r="S534" s="827">
        <v>1</v>
      </c>
      <c r="T534" s="826">
        <v>0.5</v>
      </c>
      <c r="U534" s="828">
        <v>1</v>
      </c>
    </row>
    <row r="535" spans="1:21" ht="14.45" customHeight="1" x14ac:dyDescent="0.2">
      <c r="A535" s="821">
        <v>5</v>
      </c>
      <c r="B535" s="822" t="s">
        <v>2025</v>
      </c>
      <c r="C535" s="822" t="s">
        <v>2032</v>
      </c>
      <c r="D535" s="823" t="s">
        <v>3454</v>
      </c>
      <c r="E535" s="824" t="s">
        <v>2056</v>
      </c>
      <c r="F535" s="822" t="s">
        <v>2026</v>
      </c>
      <c r="G535" s="822" t="s">
        <v>2880</v>
      </c>
      <c r="H535" s="822" t="s">
        <v>329</v>
      </c>
      <c r="I535" s="822" t="s">
        <v>2886</v>
      </c>
      <c r="J535" s="822" t="s">
        <v>2882</v>
      </c>
      <c r="K535" s="822" t="s">
        <v>2887</v>
      </c>
      <c r="L535" s="825">
        <v>4634.96</v>
      </c>
      <c r="M535" s="825">
        <v>4634.96</v>
      </c>
      <c r="N535" s="822">
        <v>1</v>
      </c>
      <c r="O535" s="826">
        <v>0.5</v>
      </c>
      <c r="P535" s="825">
        <v>4634.96</v>
      </c>
      <c r="Q535" s="827">
        <v>1</v>
      </c>
      <c r="R535" s="822">
        <v>1</v>
      </c>
      <c r="S535" s="827">
        <v>1</v>
      </c>
      <c r="T535" s="826">
        <v>0.5</v>
      </c>
      <c r="U535" s="828">
        <v>1</v>
      </c>
    </row>
    <row r="536" spans="1:21" ht="14.45" customHeight="1" x14ac:dyDescent="0.2">
      <c r="A536" s="821">
        <v>5</v>
      </c>
      <c r="B536" s="822" t="s">
        <v>2025</v>
      </c>
      <c r="C536" s="822" t="s">
        <v>2032</v>
      </c>
      <c r="D536" s="823" t="s">
        <v>3454</v>
      </c>
      <c r="E536" s="824" t="s">
        <v>2056</v>
      </c>
      <c r="F536" s="822" t="s">
        <v>2026</v>
      </c>
      <c r="G536" s="822" t="s">
        <v>2455</v>
      </c>
      <c r="H536" s="822" t="s">
        <v>611</v>
      </c>
      <c r="I536" s="822" t="s">
        <v>2618</v>
      </c>
      <c r="J536" s="822" t="s">
        <v>2619</v>
      </c>
      <c r="K536" s="822" t="s">
        <v>2525</v>
      </c>
      <c r="L536" s="825">
        <v>58.77</v>
      </c>
      <c r="M536" s="825">
        <v>58.77</v>
      </c>
      <c r="N536" s="822">
        <v>1</v>
      </c>
      <c r="O536" s="826">
        <v>1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5</v>
      </c>
      <c r="B537" s="822" t="s">
        <v>2025</v>
      </c>
      <c r="C537" s="822" t="s">
        <v>2032</v>
      </c>
      <c r="D537" s="823" t="s">
        <v>3454</v>
      </c>
      <c r="E537" s="824" t="s">
        <v>2056</v>
      </c>
      <c r="F537" s="822" t="s">
        <v>2026</v>
      </c>
      <c r="G537" s="822" t="s">
        <v>2145</v>
      </c>
      <c r="H537" s="822" t="s">
        <v>329</v>
      </c>
      <c r="I537" s="822" t="s">
        <v>2150</v>
      </c>
      <c r="J537" s="822" t="s">
        <v>902</v>
      </c>
      <c r="K537" s="822" t="s">
        <v>903</v>
      </c>
      <c r="L537" s="825">
        <v>52.78</v>
      </c>
      <c r="M537" s="825">
        <v>52.78</v>
      </c>
      <c r="N537" s="822">
        <v>1</v>
      </c>
      <c r="O537" s="826">
        <v>1</v>
      </c>
      <c r="P537" s="825">
        <v>52.78</v>
      </c>
      <c r="Q537" s="827">
        <v>1</v>
      </c>
      <c r="R537" s="822">
        <v>1</v>
      </c>
      <c r="S537" s="827">
        <v>1</v>
      </c>
      <c r="T537" s="826">
        <v>1</v>
      </c>
      <c r="U537" s="828">
        <v>1</v>
      </c>
    </row>
    <row r="538" spans="1:21" ht="14.45" customHeight="1" x14ac:dyDescent="0.2">
      <c r="A538" s="821">
        <v>5</v>
      </c>
      <c r="B538" s="822" t="s">
        <v>2025</v>
      </c>
      <c r="C538" s="822" t="s">
        <v>2032</v>
      </c>
      <c r="D538" s="823" t="s">
        <v>3454</v>
      </c>
      <c r="E538" s="824" t="s">
        <v>2056</v>
      </c>
      <c r="F538" s="822" t="s">
        <v>2026</v>
      </c>
      <c r="G538" s="822" t="s">
        <v>2462</v>
      </c>
      <c r="H538" s="822" t="s">
        <v>329</v>
      </c>
      <c r="I538" s="822" t="s">
        <v>2888</v>
      </c>
      <c r="J538" s="822" t="s">
        <v>709</v>
      </c>
      <c r="K538" s="822" t="s">
        <v>2889</v>
      </c>
      <c r="L538" s="825">
        <v>46.81</v>
      </c>
      <c r="M538" s="825">
        <v>327.67</v>
      </c>
      <c r="N538" s="822">
        <v>7</v>
      </c>
      <c r="O538" s="826">
        <v>1.5</v>
      </c>
      <c r="P538" s="825">
        <v>327.67</v>
      </c>
      <c r="Q538" s="827">
        <v>1</v>
      </c>
      <c r="R538" s="822">
        <v>7</v>
      </c>
      <c r="S538" s="827">
        <v>1</v>
      </c>
      <c r="T538" s="826">
        <v>1.5</v>
      </c>
      <c r="U538" s="828">
        <v>1</v>
      </c>
    </row>
    <row r="539" spans="1:21" ht="14.45" customHeight="1" x14ac:dyDescent="0.2">
      <c r="A539" s="821">
        <v>5</v>
      </c>
      <c r="B539" s="822" t="s">
        <v>2025</v>
      </c>
      <c r="C539" s="822" t="s">
        <v>2032</v>
      </c>
      <c r="D539" s="823" t="s">
        <v>3454</v>
      </c>
      <c r="E539" s="824" t="s">
        <v>2056</v>
      </c>
      <c r="F539" s="822" t="s">
        <v>2026</v>
      </c>
      <c r="G539" s="822" t="s">
        <v>2462</v>
      </c>
      <c r="H539" s="822" t="s">
        <v>329</v>
      </c>
      <c r="I539" s="822" t="s">
        <v>2890</v>
      </c>
      <c r="J539" s="822" t="s">
        <v>709</v>
      </c>
      <c r="K539" s="822" t="s">
        <v>2464</v>
      </c>
      <c r="L539" s="825">
        <v>93.61</v>
      </c>
      <c r="M539" s="825">
        <v>280.83</v>
      </c>
      <c r="N539" s="822">
        <v>3</v>
      </c>
      <c r="O539" s="826">
        <v>1</v>
      </c>
      <c r="P539" s="825">
        <v>280.83</v>
      </c>
      <c r="Q539" s="827">
        <v>1</v>
      </c>
      <c r="R539" s="822">
        <v>3</v>
      </c>
      <c r="S539" s="827">
        <v>1</v>
      </c>
      <c r="T539" s="826">
        <v>1</v>
      </c>
      <c r="U539" s="828">
        <v>1</v>
      </c>
    </row>
    <row r="540" spans="1:21" ht="14.45" customHeight="1" x14ac:dyDescent="0.2">
      <c r="A540" s="821">
        <v>5</v>
      </c>
      <c r="B540" s="822" t="s">
        <v>2025</v>
      </c>
      <c r="C540" s="822" t="s">
        <v>2032</v>
      </c>
      <c r="D540" s="823" t="s">
        <v>3454</v>
      </c>
      <c r="E540" s="824" t="s">
        <v>2056</v>
      </c>
      <c r="F540" s="822" t="s">
        <v>2026</v>
      </c>
      <c r="G540" s="822" t="s">
        <v>2462</v>
      </c>
      <c r="H540" s="822" t="s">
        <v>329</v>
      </c>
      <c r="I540" s="822" t="s">
        <v>2891</v>
      </c>
      <c r="J540" s="822" t="s">
        <v>709</v>
      </c>
      <c r="K540" s="822" t="s">
        <v>2654</v>
      </c>
      <c r="L540" s="825">
        <v>46.81</v>
      </c>
      <c r="M540" s="825">
        <v>46.81</v>
      </c>
      <c r="N540" s="822">
        <v>1</v>
      </c>
      <c r="O540" s="826">
        <v>1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5</v>
      </c>
      <c r="B541" s="822" t="s">
        <v>2025</v>
      </c>
      <c r="C541" s="822" t="s">
        <v>2032</v>
      </c>
      <c r="D541" s="823" t="s">
        <v>3454</v>
      </c>
      <c r="E541" s="824" t="s">
        <v>2056</v>
      </c>
      <c r="F541" s="822" t="s">
        <v>2026</v>
      </c>
      <c r="G541" s="822" t="s">
        <v>2465</v>
      </c>
      <c r="H541" s="822" t="s">
        <v>329</v>
      </c>
      <c r="I541" s="822" t="s">
        <v>2469</v>
      </c>
      <c r="J541" s="822" t="s">
        <v>2467</v>
      </c>
      <c r="K541" s="822" t="s">
        <v>2470</v>
      </c>
      <c r="L541" s="825">
        <v>234.94</v>
      </c>
      <c r="M541" s="825">
        <v>1174.6999999999998</v>
      </c>
      <c r="N541" s="822">
        <v>5</v>
      </c>
      <c r="O541" s="826">
        <v>1</v>
      </c>
      <c r="P541" s="825"/>
      <c r="Q541" s="827">
        <v>0</v>
      </c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5</v>
      </c>
      <c r="B542" s="822" t="s">
        <v>2025</v>
      </c>
      <c r="C542" s="822" t="s">
        <v>2032</v>
      </c>
      <c r="D542" s="823" t="s">
        <v>3454</v>
      </c>
      <c r="E542" s="824" t="s">
        <v>2056</v>
      </c>
      <c r="F542" s="822" t="s">
        <v>2026</v>
      </c>
      <c r="G542" s="822" t="s">
        <v>2465</v>
      </c>
      <c r="H542" s="822" t="s">
        <v>329</v>
      </c>
      <c r="I542" s="822" t="s">
        <v>2892</v>
      </c>
      <c r="J542" s="822" t="s">
        <v>2893</v>
      </c>
      <c r="K542" s="822" t="s">
        <v>2894</v>
      </c>
      <c r="L542" s="825">
        <v>0</v>
      </c>
      <c r="M542" s="825">
        <v>0</v>
      </c>
      <c r="N542" s="822">
        <v>1</v>
      </c>
      <c r="O542" s="826">
        <v>0.5</v>
      </c>
      <c r="P542" s="825">
        <v>0</v>
      </c>
      <c r="Q542" s="827"/>
      <c r="R542" s="822">
        <v>1</v>
      </c>
      <c r="S542" s="827">
        <v>1</v>
      </c>
      <c r="T542" s="826">
        <v>0.5</v>
      </c>
      <c r="U542" s="828">
        <v>1</v>
      </c>
    </row>
    <row r="543" spans="1:21" ht="14.45" customHeight="1" x14ac:dyDescent="0.2">
      <c r="A543" s="821">
        <v>5</v>
      </c>
      <c r="B543" s="822" t="s">
        <v>2025</v>
      </c>
      <c r="C543" s="822" t="s">
        <v>2032</v>
      </c>
      <c r="D543" s="823" t="s">
        <v>3454</v>
      </c>
      <c r="E543" s="824" t="s">
        <v>2056</v>
      </c>
      <c r="F543" s="822" t="s">
        <v>2026</v>
      </c>
      <c r="G543" s="822" t="s">
        <v>2465</v>
      </c>
      <c r="H543" s="822" t="s">
        <v>329</v>
      </c>
      <c r="I543" s="822" t="s">
        <v>2895</v>
      </c>
      <c r="J543" s="822" t="s">
        <v>2896</v>
      </c>
      <c r="K543" s="822" t="s">
        <v>2897</v>
      </c>
      <c r="L543" s="825">
        <v>23.49</v>
      </c>
      <c r="M543" s="825">
        <v>70.47</v>
      </c>
      <c r="N543" s="822">
        <v>3</v>
      </c>
      <c r="O543" s="826">
        <v>2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5</v>
      </c>
      <c r="B544" s="822" t="s">
        <v>2025</v>
      </c>
      <c r="C544" s="822" t="s">
        <v>2032</v>
      </c>
      <c r="D544" s="823" t="s">
        <v>3454</v>
      </c>
      <c r="E544" s="824" t="s">
        <v>2056</v>
      </c>
      <c r="F544" s="822" t="s">
        <v>2026</v>
      </c>
      <c r="G544" s="822" t="s">
        <v>2465</v>
      </c>
      <c r="H544" s="822" t="s">
        <v>329</v>
      </c>
      <c r="I544" s="822" t="s">
        <v>2898</v>
      </c>
      <c r="J544" s="822" t="s">
        <v>2899</v>
      </c>
      <c r="K544" s="822" t="s">
        <v>2900</v>
      </c>
      <c r="L544" s="825">
        <v>39.020000000000003</v>
      </c>
      <c r="M544" s="825">
        <v>39.020000000000003</v>
      </c>
      <c r="N544" s="822">
        <v>1</v>
      </c>
      <c r="O544" s="826">
        <v>1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5</v>
      </c>
      <c r="B545" s="822" t="s">
        <v>2025</v>
      </c>
      <c r="C545" s="822" t="s">
        <v>2032</v>
      </c>
      <c r="D545" s="823" t="s">
        <v>3454</v>
      </c>
      <c r="E545" s="824" t="s">
        <v>2056</v>
      </c>
      <c r="F545" s="822" t="s">
        <v>2026</v>
      </c>
      <c r="G545" s="822" t="s">
        <v>2465</v>
      </c>
      <c r="H545" s="822" t="s">
        <v>329</v>
      </c>
      <c r="I545" s="822" t="s">
        <v>2901</v>
      </c>
      <c r="J545" s="822" t="s">
        <v>2902</v>
      </c>
      <c r="K545" s="822" t="s">
        <v>2903</v>
      </c>
      <c r="L545" s="825">
        <v>46.99</v>
      </c>
      <c r="M545" s="825">
        <v>93.98</v>
      </c>
      <c r="N545" s="822">
        <v>2</v>
      </c>
      <c r="O545" s="826">
        <v>1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5</v>
      </c>
      <c r="B546" s="822" t="s">
        <v>2025</v>
      </c>
      <c r="C546" s="822" t="s">
        <v>2032</v>
      </c>
      <c r="D546" s="823" t="s">
        <v>3454</v>
      </c>
      <c r="E546" s="824" t="s">
        <v>2056</v>
      </c>
      <c r="F546" s="822" t="s">
        <v>2026</v>
      </c>
      <c r="G546" s="822" t="s">
        <v>2338</v>
      </c>
      <c r="H546" s="822" t="s">
        <v>329</v>
      </c>
      <c r="I546" s="822" t="s">
        <v>2715</v>
      </c>
      <c r="J546" s="822" t="s">
        <v>698</v>
      </c>
      <c r="K546" s="822" t="s">
        <v>2475</v>
      </c>
      <c r="L546" s="825">
        <v>91.11</v>
      </c>
      <c r="M546" s="825">
        <v>182.22</v>
      </c>
      <c r="N546" s="822">
        <v>2</v>
      </c>
      <c r="O546" s="826">
        <v>2</v>
      </c>
      <c r="P546" s="825">
        <v>182.22</v>
      </c>
      <c r="Q546" s="827">
        <v>1</v>
      </c>
      <c r="R546" s="822">
        <v>2</v>
      </c>
      <c r="S546" s="827">
        <v>1</v>
      </c>
      <c r="T546" s="826">
        <v>2</v>
      </c>
      <c r="U546" s="828">
        <v>1</v>
      </c>
    </row>
    <row r="547" spans="1:21" ht="14.45" customHeight="1" x14ac:dyDescent="0.2">
      <c r="A547" s="821">
        <v>5</v>
      </c>
      <c r="B547" s="822" t="s">
        <v>2025</v>
      </c>
      <c r="C547" s="822" t="s">
        <v>2032</v>
      </c>
      <c r="D547" s="823" t="s">
        <v>3454</v>
      </c>
      <c r="E547" s="824" t="s">
        <v>2056</v>
      </c>
      <c r="F547" s="822" t="s">
        <v>2026</v>
      </c>
      <c r="G547" s="822" t="s">
        <v>2338</v>
      </c>
      <c r="H547" s="822" t="s">
        <v>329</v>
      </c>
      <c r="I547" s="822" t="s">
        <v>2904</v>
      </c>
      <c r="J547" s="822" t="s">
        <v>698</v>
      </c>
      <c r="K547" s="822" t="s">
        <v>2475</v>
      </c>
      <c r="L547" s="825">
        <v>91.11</v>
      </c>
      <c r="M547" s="825">
        <v>182.22</v>
      </c>
      <c r="N547" s="822">
        <v>2</v>
      </c>
      <c r="O547" s="826">
        <v>2</v>
      </c>
      <c r="P547" s="825">
        <v>91.11</v>
      </c>
      <c r="Q547" s="827">
        <v>0.5</v>
      </c>
      <c r="R547" s="822">
        <v>1</v>
      </c>
      <c r="S547" s="827">
        <v>0.5</v>
      </c>
      <c r="T547" s="826">
        <v>1</v>
      </c>
      <c r="U547" s="828">
        <v>0.5</v>
      </c>
    </row>
    <row r="548" spans="1:21" ht="14.45" customHeight="1" x14ac:dyDescent="0.2">
      <c r="A548" s="821">
        <v>5</v>
      </c>
      <c r="B548" s="822" t="s">
        <v>2025</v>
      </c>
      <c r="C548" s="822" t="s">
        <v>2032</v>
      </c>
      <c r="D548" s="823" t="s">
        <v>3454</v>
      </c>
      <c r="E548" s="824" t="s">
        <v>2056</v>
      </c>
      <c r="F548" s="822" t="s">
        <v>2026</v>
      </c>
      <c r="G548" s="822" t="s">
        <v>2338</v>
      </c>
      <c r="H548" s="822" t="s">
        <v>329</v>
      </c>
      <c r="I548" s="822" t="s">
        <v>2399</v>
      </c>
      <c r="J548" s="822" t="s">
        <v>698</v>
      </c>
      <c r="K548" s="822" t="s">
        <v>2400</v>
      </c>
      <c r="L548" s="825">
        <v>182.22</v>
      </c>
      <c r="M548" s="825">
        <v>546.66</v>
      </c>
      <c r="N548" s="822">
        <v>3</v>
      </c>
      <c r="O548" s="826">
        <v>3</v>
      </c>
      <c r="P548" s="825">
        <v>364.44</v>
      </c>
      <c r="Q548" s="827">
        <v>0.66666666666666674</v>
      </c>
      <c r="R548" s="822">
        <v>2</v>
      </c>
      <c r="S548" s="827">
        <v>0.66666666666666663</v>
      </c>
      <c r="T548" s="826">
        <v>2</v>
      </c>
      <c r="U548" s="828">
        <v>0.66666666666666663</v>
      </c>
    </row>
    <row r="549" spans="1:21" ht="14.45" customHeight="1" x14ac:dyDescent="0.2">
      <c r="A549" s="821">
        <v>5</v>
      </c>
      <c r="B549" s="822" t="s">
        <v>2025</v>
      </c>
      <c r="C549" s="822" t="s">
        <v>2032</v>
      </c>
      <c r="D549" s="823" t="s">
        <v>3454</v>
      </c>
      <c r="E549" s="824" t="s">
        <v>2056</v>
      </c>
      <c r="F549" s="822" t="s">
        <v>2026</v>
      </c>
      <c r="G549" s="822" t="s">
        <v>2338</v>
      </c>
      <c r="H549" s="822" t="s">
        <v>329</v>
      </c>
      <c r="I549" s="822" t="s">
        <v>2624</v>
      </c>
      <c r="J549" s="822" t="s">
        <v>698</v>
      </c>
      <c r="K549" s="822" t="s">
        <v>2400</v>
      </c>
      <c r="L549" s="825">
        <v>182.22</v>
      </c>
      <c r="M549" s="825">
        <v>3644.3999999999996</v>
      </c>
      <c r="N549" s="822">
        <v>20</v>
      </c>
      <c r="O549" s="826">
        <v>18.5</v>
      </c>
      <c r="P549" s="825">
        <v>2186.64</v>
      </c>
      <c r="Q549" s="827">
        <v>0.6</v>
      </c>
      <c r="R549" s="822">
        <v>12</v>
      </c>
      <c r="S549" s="827">
        <v>0.6</v>
      </c>
      <c r="T549" s="826">
        <v>11</v>
      </c>
      <c r="U549" s="828">
        <v>0.59459459459459463</v>
      </c>
    </row>
    <row r="550" spans="1:21" ht="14.45" customHeight="1" x14ac:dyDescent="0.2">
      <c r="A550" s="821">
        <v>5</v>
      </c>
      <c r="B550" s="822" t="s">
        <v>2025</v>
      </c>
      <c r="C550" s="822" t="s">
        <v>2032</v>
      </c>
      <c r="D550" s="823" t="s">
        <v>3454</v>
      </c>
      <c r="E550" s="824" t="s">
        <v>2056</v>
      </c>
      <c r="F550" s="822" t="s">
        <v>2026</v>
      </c>
      <c r="G550" s="822" t="s">
        <v>2338</v>
      </c>
      <c r="H550" s="822" t="s">
        <v>329</v>
      </c>
      <c r="I550" s="822" t="s">
        <v>2476</v>
      </c>
      <c r="J550" s="822" t="s">
        <v>698</v>
      </c>
      <c r="K550" s="822" t="s">
        <v>2477</v>
      </c>
      <c r="L550" s="825">
        <v>273.33</v>
      </c>
      <c r="M550" s="825">
        <v>546.66</v>
      </c>
      <c r="N550" s="822">
        <v>2</v>
      </c>
      <c r="O550" s="826">
        <v>1.5</v>
      </c>
      <c r="P550" s="825">
        <v>273.33</v>
      </c>
      <c r="Q550" s="827">
        <v>0.5</v>
      </c>
      <c r="R550" s="822">
        <v>1</v>
      </c>
      <c r="S550" s="827">
        <v>0.5</v>
      </c>
      <c r="T550" s="826">
        <v>0.5</v>
      </c>
      <c r="U550" s="828">
        <v>0.33333333333333331</v>
      </c>
    </row>
    <row r="551" spans="1:21" ht="14.45" customHeight="1" x14ac:dyDescent="0.2">
      <c r="A551" s="821">
        <v>5</v>
      </c>
      <c r="B551" s="822" t="s">
        <v>2025</v>
      </c>
      <c r="C551" s="822" t="s">
        <v>2032</v>
      </c>
      <c r="D551" s="823" t="s">
        <v>3454</v>
      </c>
      <c r="E551" s="824" t="s">
        <v>2056</v>
      </c>
      <c r="F551" s="822" t="s">
        <v>2026</v>
      </c>
      <c r="G551" s="822" t="s">
        <v>2905</v>
      </c>
      <c r="H551" s="822" t="s">
        <v>611</v>
      </c>
      <c r="I551" s="822" t="s">
        <v>1631</v>
      </c>
      <c r="J551" s="822" t="s">
        <v>1632</v>
      </c>
      <c r="K551" s="822" t="s">
        <v>1633</v>
      </c>
      <c r="L551" s="825">
        <v>134.61000000000001</v>
      </c>
      <c r="M551" s="825">
        <v>134.61000000000001</v>
      </c>
      <c r="N551" s="822">
        <v>1</v>
      </c>
      <c r="O551" s="826">
        <v>0.5</v>
      </c>
      <c r="P551" s="825">
        <v>134.61000000000001</v>
      </c>
      <c r="Q551" s="827">
        <v>1</v>
      </c>
      <c r="R551" s="822">
        <v>1</v>
      </c>
      <c r="S551" s="827">
        <v>1</v>
      </c>
      <c r="T551" s="826">
        <v>0.5</v>
      </c>
      <c r="U551" s="828">
        <v>1</v>
      </c>
    </row>
    <row r="552" spans="1:21" ht="14.45" customHeight="1" x14ac:dyDescent="0.2">
      <c r="A552" s="821">
        <v>5</v>
      </c>
      <c r="B552" s="822" t="s">
        <v>2025</v>
      </c>
      <c r="C552" s="822" t="s">
        <v>2032</v>
      </c>
      <c r="D552" s="823" t="s">
        <v>3454</v>
      </c>
      <c r="E552" s="824" t="s">
        <v>2056</v>
      </c>
      <c r="F552" s="822" t="s">
        <v>2026</v>
      </c>
      <c r="G552" s="822" t="s">
        <v>2717</v>
      </c>
      <c r="H552" s="822" t="s">
        <v>329</v>
      </c>
      <c r="I552" s="822" t="s">
        <v>2906</v>
      </c>
      <c r="J552" s="822" t="s">
        <v>2719</v>
      </c>
      <c r="K552" s="822" t="s">
        <v>2907</v>
      </c>
      <c r="L552" s="825">
        <v>138.76</v>
      </c>
      <c r="M552" s="825">
        <v>138.76</v>
      </c>
      <c r="N552" s="822">
        <v>1</v>
      </c>
      <c r="O552" s="826">
        <v>1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5</v>
      </c>
      <c r="B553" s="822" t="s">
        <v>2025</v>
      </c>
      <c r="C553" s="822" t="s">
        <v>2032</v>
      </c>
      <c r="D553" s="823" t="s">
        <v>3454</v>
      </c>
      <c r="E553" s="824" t="s">
        <v>2056</v>
      </c>
      <c r="F553" s="822" t="s">
        <v>2026</v>
      </c>
      <c r="G553" s="822" t="s">
        <v>2159</v>
      </c>
      <c r="H553" s="822" t="s">
        <v>329</v>
      </c>
      <c r="I553" s="822" t="s">
        <v>2160</v>
      </c>
      <c r="J553" s="822" t="s">
        <v>2161</v>
      </c>
      <c r="K553" s="822" t="s">
        <v>2162</v>
      </c>
      <c r="L553" s="825">
        <v>94.7</v>
      </c>
      <c r="M553" s="825">
        <v>662.90000000000009</v>
      </c>
      <c r="N553" s="822">
        <v>7</v>
      </c>
      <c r="O553" s="826">
        <v>3</v>
      </c>
      <c r="P553" s="825"/>
      <c r="Q553" s="827">
        <v>0</v>
      </c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5</v>
      </c>
      <c r="B554" s="822" t="s">
        <v>2025</v>
      </c>
      <c r="C554" s="822" t="s">
        <v>2032</v>
      </c>
      <c r="D554" s="823" t="s">
        <v>3454</v>
      </c>
      <c r="E554" s="824" t="s">
        <v>2056</v>
      </c>
      <c r="F554" s="822" t="s">
        <v>2026</v>
      </c>
      <c r="G554" s="822" t="s">
        <v>2159</v>
      </c>
      <c r="H554" s="822" t="s">
        <v>329</v>
      </c>
      <c r="I554" s="822" t="s">
        <v>2908</v>
      </c>
      <c r="J554" s="822" t="s">
        <v>2161</v>
      </c>
      <c r="K554" s="822" t="s">
        <v>2162</v>
      </c>
      <c r="L554" s="825">
        <v>49.04</v>
      </c>
      <c r="M554" s="825">
        <v>98.08</v>
      </c>
      <c r="N554" s="822">
        <v>2</v>
      </c>
      <c r="O554" s="826">
        <v>1</v>
      </c>
      <c r="P554" s="825">
        <v>98.08</v>
      </c>
      <c r="Q554" s="827">
        <v>1</v>
      </c>
      <c r="R554" s="822">
        <v>2</v>
      </c>
      <c r="S554" s="827">
        <v>1</v>
      </c>
      <c r="T554" s="826">
        <v>1</v>
      </c>
      <c r="U554" s="828">
        <v>1</v>
      </c>
    </row>
    <row r="555" spans="1:21" ht="14.45" customHeight="1" x14ac:dyDescent="0.2">
      <c r="A555" s="821">
        <v>5</v>
      </c>
      <c r="B555" s="822" t="s">
        <v>2025</v>
      </c>
      <c r="C555" s="822" t="s">
        <v>2032</v>
      </c>
      <c r="D555" s="823" t="s">
        <v>3454</v>
      </c>
      <c r="E555" s="824" t="s">
        <v>2056</v>
      </c>
      <c r="F555" s="822" t="s">
        <v>2026</v>
      </c>
      <c r="G555" s="822" t="s">
        <v>2909</v>
      </c>
      <c r="H555" s="822" t="s">
        <v>329</v>
      </c>
      <c r="I555" s="822" t="s">
        <v>2910</v>
      </c>
      <c r="J555" s="822" t="s">
        <v>822</v>
      </c>
      <c r="K555" s="822" t="s">
        <v>2911</v>
      </c>
      <c r="L555" s="825">
        <v>164.01</v>
      </c>
      <c r="M555" s="825">
        <v>164.01</v>
      </c>
      <c r="N555" s="822">
        <v>1</v>
      </c>
      <c r="O555" s="826">
        <v>0.5</v>
      </c>
      <c r="P555" s="825">
        <v>164.01</v>
      </c>
      <c r="Q555" s="827">
        <v>1</v>
      </c>
      <c r="R555" s="822">
        <v>1</v>
      </c>
      <c r="S555" s="827">
        <v>1</v>
      </c>
      <c r="T555" s="826">
        <v>0.5</v>
      </c>
      <c r="U555" s="828">
        <v>1</v>
      </c>
    </row>
    <row r="556" spans="1:21" ht="14.45" customHeight="1" x14ac:dyDescent="0.2">
      <c r="A556" s="821">
        <v>5</v>
      </c>
      <c r="B556" s="822" t="s">
        <v>2025</v>
      </c>
      <c r="C556" s="822" t="s">
        <v>2032</v>
      </c>
      <c r="D556" s="823" t="s">
        <v>3454</v>
      </c>
      <c r="E556" s="824" t="s">
        <v>2056</v>
      </c>
      <c r="F556" s="822" t="s">
        <v>2026</v>
      </c>
      <c r="G556" s="822" t="s">
        <v>2912</v>
      </c>
      <c r="H556" s="822" t="s">
        <v>329</v>
      </c>
      <c r="I556" s="822" t="s">
        <v>2913</v>
      </c>
      <c r="J556" s="822" t="s">
        <v>2914</v>
      </c>
      <c r="K556" s="822" t="s">
        <v>2915</v>
      </c>
      <c r="L556" s="825">
        <v>144.19</v>
      </c>
      <c r="M556" s="825">
        <v>144.19</v>
      </c>
      <c r="N556" s="822">
        <v>1</v>
      </c>
      <c r="O556" s="826">
        <v>0.5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5</v>
      </c>
      <c r="B557" s="822" t="s">
        <v>2025</v>
      </c>
      <c r="C557" s="822" t="s">
        <v>2032</v>
      </c>
      <c r="D557" s="823" t="s">
        <v>3454</v>
      </c>
      <c r="E557" s="824" t="s">
        <v>2056</v>
      </c>
      <c r="F557" s="822" t="s">
        <v>2026</v>
      </c>
      <c r="G557" s="822" t="s">
        <v>2077</v>
      </c>
      <c r="H557" s="822" t="s">
        <v>329</v>
      </c>
      <c r="I557" s="822" t="s">
        <v>2683</v>
      </c>
      <c r="J557" s="822" t="s">
        <v>2355</v>
      </c>
      <c r="K557" s="822"/>
      <c r="L557" s="825">
        <v>0</v>
      </c>
      <c r="M557" s="825">
        <v>0</v>
      </c>
      <c r="N557" s="822">
        <v>1</v>
      </c>
      <c r="O557" s="826">
        <v>1</v>
      </c>
      <c r="P557" s="825"/>
      <c r="Q557" s="827"/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5</v>
      </c>
      <c r="B558" s="822" t="s">
        <v>2025</v>
      </c>
      <c r="C558" s="822" t="s">
        <v>2032</v>
      </c>
      <c r="D558" s="823" t="s">
        <v>3454</v>
      </c>
      <c r="E558" s="824" t="s">
        <v>2056</v>
      </c>
      <c r="F558" s="822" t="s">
        <v>2026</v>
      </c>
      <c r="G558" s="822" t="s">
        <v>2405</v>
      </c>
      <c r="H558" s="822" t="s">
        <v>329</v>
      </c>
      <c r="I558" s="822" t="s">
        <v>2406</v>
      </c>
      <c r="J558" s="822" t="s">
        <v>1100</v>
      </c>
      <c r="K558" s="822" t="s">
        <v>2407</v>
      </c>
      <c r="L558" s="825">
        <v>64.36</v>
      </c>
      <c r="M558" s="825">
        <v>1158.48</v>
      </c>
      <c r="N558" s="822">
        <v>18</v>
      </c>
      <c r="O558" s="826">
        <v>13.5</v>
      </c>
      <c r="P558" s="825">
        <v>965.40000000000009</v>
      </c>
      <c r="Q558" s="827">
        <v>0.83333333333333337</v>
      </c>
      <c r="R558" s="822">
        <v>15</v>
      </c>
      <c r="S558" s="827">
        <v>0.83333333333333337</v>
      </c>
      <c r="T558" s="826">
        <v>11.5</v>
      </c>
      <c r="U558" s="828">
        <v>0.85185185185185186</v>
      </c>
    </row>
    <row r="559" spans="1:21" ht="14.45" customHeight="1" x14ac:dyDescent="0.2">
      <c r="A559" s="821">
        <v>5</v>
      </c>
      <c r="B559" s="822" t="s">
        <v>2025</v>
      </c>
      <c r="C559" s="822" t="s">
        <v>2032</v>
      </c>
      <c r="D559" s="823" t="s">
        <v>3454</v>
      </c>
      <c r="E559" s="824" t="s">
        <v>2056</v>
      </c>
      <c r="F559" s="822" t="s">
        <v>2026</v>
      </c>
      <c r="G559" s="822" t="s">
        <v>2405</v>
      </c>
      <c r="H559" s="822" t="s">
        <v>329</v>
      </c>
      <c r="I559" s="822" t="s">
        <v>2916</v>
      </c>
      <c r="J559" s="822" t="s">
        <v>1100</v>
      </c>
      <c r="K559" s="822" t="s">
        <v>2917</v>
      </c>
      <c r="L559" s="825">
        <v>16.09</v>
      </c>
      <c r="M559" s="825">
        <v>32.18</v>
      </c>
      <c r="N559" s="822">
        <v>2</v>
      </c>
      <c r="O559" s="826">
        <v>2</v>
      </c>
      <c r="P559" s="825">
        <v>16.09</v>
      </c>
      <c r="Q559" s="827">
        <v>0.5</v>
      </c>
      <c r="R559" s="822">
        <v>1</v>
      </c>
      <c r="S559" s="827">
        <v>0.5</v>
      </c>
      <c r="T559" s="826">
        <v>1</v>
      </c>
      <c r="U559" s="828">
        <v>0.5</v>
      </c>
    </row>
    <row r="560" spans="1:21" ht="14.45" customHeight="1" x14ac:dyDescent="0.2">
      <c r="A560" s="821">
        <v>5</v>
      </c>
      <c r="B560" s="822" t="s">
        <v>2025</v>
      </c>
      <c r="C560" s="822" t="s">
        <v>2032</v>
      </c>
      <c r="D560" s="823" t="s">
        <v>3454</v>
      </c>
      <c r="E560" s="824" t="s">
        <v>2056</v>
      </c>
      <c r="F560" s="822" t="s">
        <v>2026</v>
      </c>
      <c r="G560" s="822" t="s">
        <v>2405</v>
      </c>
      <c r="H560" s="822" t="s">
        <v>329</v>
      </c>
      <c r="I560" s="822" t="s">
        <v>2499</v>
      </c>
      <c r="J560" s="822" t="s">
        <v>2500</v>
      </c>
      <c r="K560" s="822" t="s">
        <v>2501</v>
      </c>
      <c r="L560" s="825">
        <v>89.91</v>
      </c>
      <c r="M560" s="825">
        <v>179.82</v>
      </c>
      <c r="N560" s="822">
        <v>2</v>
      </c>
      <c r="O560" s="826">
        <v>1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5</v>
      </c>
      <c r="B561" s="822" t="s">
        <v>2025</v>
      </c>
      <c r="C561" s="822" t="s">
        <v>2032</v>
      </c>
      <c r="D561" s="823" t="s">
        <v>3454</v>
      </c>
      <c r="E561" s="824" t="s">
        <v>2056</v>
      </c>
      <c r="F561" s="822" t="s">
        <v>2026</v>
      </c>
      <c r="G561" s="822" t="s">
        <v>2374</v>
      </c>
      <c r="H561" s="822" t="s">
        <v>329</v>
      </c>
      <c r="I561" s="822" t="s">
        <v>2918</v>
      </c>
      <c r="J561" s="822" t="s">
        <v>2637</v>
      </c>
      <c r="K561" s="822" t="s">
        <v>2919</v>
      </c>
      <c r="L561" s="825">
        <v>0</v>
      </c>
      <c r="M561" s="825">
        <v>0</v>
      </c>
      <c r="N561" s="822">
        <v>1</v>
      </c>
      <c r="O561" s="826">
        <v>1</v>
      </c>
      <c r="P561" s="825"/>
      <c r="Q561" s="827"/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5</v>
      </c>
      <c r="B562" s="822" t="s">
        <v>2025</v>
      </c>
      <c r="C562" s="822" t="s">
        <v>2032</v>
      </c>
      <c r="D562" s="823" t="s">
        <v>3454</v>
      </c>
      <c r="E562" s="824" t="s">
        <v>2056</v>
      </c>
      <c r="F562" s="822" t="s">
        <v>2026</v>
      </c>
      <c r="G562" s="822" t="s">
        <v>2920</v>
      </c>
      <c r="H562" s="822" t="s">
        <v>329</v>
      </c>
      <c r="I562" s="822" t="s">
        <v>2921</v>
      </c>
      <c r="J562" s="822" t="s">
        <v>2922</v>
      </c>
      <c r="K562" s="822" t="s">
        <v>2923</v>
      </c>
      <c r="L562" s="825">
        <v>76.180000000000007</v>
      </c>
      <c r="M562" s="825">
        <v>76.180000000000007</v>
      </c>
      <c r="N562" s="822">
        <v>1</v>
      </c>
      <c r="O562" s="826">
        <v>1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5</v>
      </c>
      <c r="B563" s="822" t="s">
        <v>2025</v>
      </c>
      <c r="C563" s="822" t="s">
        <v>2032</v>
      </c>
      <c r="D563" s="823" t="s">
        <v>3454</v>
      </c>
      <c r="E563" s="824" t="s">
        <v>2056</v>
      </c>
      <c r="F563" s="822" t="s">
        <v>2026</v>
      </c>
      <c r="G563" s="822" t="s">
        <v>2639</v>
      </c>
      <c r="H563" s="822" t="s">
        <v>329</v>
      </c>
      <c r="I563" s="822" t="s">
        <v>2640</v>
      </c>
      <c r="J563" s="822" t="s">
        <v>2641</v>
      </c>
      <c r="K563" s="822" t="s">
        <v>2642</v>
      </c>
      <c r="L563" s="825">
        <v>132.97999999999999</v>
      </c>
      <c r="M563" s="825">
        <v>12633.099999999997</v>
      </c>
      <c r="N563" s="822">
        <v>95</v>
      </c>
      <c r="O563" s="826">
        <v>29.5</v>
      </c>
      <c r="P563" s="825">
        <v>10239.459999999997</v>
      </c>
      <c r="Q563" s="827">
        <v>0.81052631578947365</v>
      </c>
      <c r="R563" s="822">
        <v>77</v>
      </c>
      <c r="S563" s="827">
        <v>0.81052631578947365</v>
      </c>
      <c r="T563" s="826">
        <v>25</v>
      </c>
      <c r="U563" s="828">
        <v>0.84745762711864403</v>
      </c>
    </row>
    <row r="564" spans="1:21" ht="14.45" customHeight="1" x14ac:dyDescent="0.2">
      <c r="A564" s="821">
        <v>5</v>
      </c>
      <c r="B564" s="822" t="s">
        <v>2025</v>
      </c>
      <c r="C564" s="822" t="s">
        <v>2032</v>
      </c>
      <c r="D564" s="823" t="s">
        <v>3454</v>
      </c>
      <c r="E564" s="824" t="s">
        <v>2056</v>
      </c>
      <c r="F564" s="822" t="s">
        <v>2026</v>
      </c>
      <c r="G564" s="822" t="s">
        <v>2061</v>
      </c>
      <c r="H564" s="822" t="s">
        <v>611</v>
      </c>
      <c r="I564" s="822" t="s">
        <v>2062</v>
      </c>
      <c r="J564" s="822" t="s">
        <v>1611</v>
      </c>
      <c r="K564" s="822" t="s">
        <v>2063</v>
      </c>
      <c r="L564" s="825">
        <v>93.43</v>
      </c>
      <c r="M564" s="825">
        <v>93.43</v>
      </c>
      <c r="N564" s="822">
        <v>1</v>
      </c>
      <c r="O564" s="826">
        <v>0.5</v>
      </c>
      <c r="P564" s="825">
        <v>93.43</v>
      </c>
      <c r="Q564" s="827">
        <v>1</v>
      </c>
      <c r="R564" s="822">
        <v>1</v>
      </c>
      <c r="S564" s="827">
        <v>1</v>
      </c>
      <c r="T564" s="826">
        <v>0.5</v>
      </c>
      <c r="U564" s="828">
        <v>1</v>
      </c>
    </row>
    <row r="565" spans="1:21" ht="14.45" customHeight="1" x14ac:dyDescent="0.2">
      <c r="A565" s="821">
        <v>5</v>
      </c>
      <c r="B565" s="822" t="s">
        <v>2025</v>
      </c>
      <c r="C565" s="822" t="s">
        <v>2032</v>
      </c>
      <c r="D565" s="823" t="s">
        <v>3454</v>
      </c>
      <c r="E565" s="824" t="s">
        <v>2056</v>
      </c>
      <c r="F565" s="822" t="s">
        <v>2026</v>
      </c>
      <c r="G565" s="822" t="s">
        <v>2061</v>
      </c>
      <c r="H565" s="822" t="s">
        <v>329</v>
      </c>
      <c r="I565" s="822" t="s">
        <v>2924</v>
      </c>
      <c r="J565" s="822" t="s">
        <v>2741</v>
      </c>
      <c r="K565" s="822" t="s">
        <v>2925</v>
      </c>
      <c r="L565" s="825">
        <v>100.11</v>
      </c>
      <c r="M565" s="825">
        <v>100.11</v>
      </c>
      <c r="N565" s="822">
        <v>1</v>
      </c>
      <c r="O565" s="826">
        <v>1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5</v>
      </c>
      <c r="B566" s="822" t="s">
        <v>2025</v>
      </c>
      <c r="C566" s="822" t="s">
        <v>2032</v>
      </c>
      <c r="D566" s="823" t="s">
        <v>3454</v>
      </c>
      <c r="E566" s="824" t="s">
        <v>2056</v>
      </c>
      <c r="F566" s="822" t="s">
        <v>2026</v>
      </c>
      <c r="G566" s="822" t="s">
        <v>2061</v>
      </c>
      <c r="H566" s="822" t="s">
        <v>329</v>
      </c>
      <c r="I566" s="822" t="s">
        <v>2740</v>
      </c>
      <c r="J566" s="822" t="s">
        <v>2741</v>
      </c>
      <c r="K566" s="822" t="s">
        <v>2742</v>
      </c>
      <c r="L566" s="825">
        <v>300.33</v>
      </c>
      <c r="M566" s="825">
        <v>900.99</v>
      </c>
      <c r="N566" s="822">
        <v>3</v>
      </c>
      <c r="O566" s="826">
        <v>2.5</v>
      </c>
      <c r="P566" s="825">
        <v>300.33</v>
      </c>
      <c r="Q566" s="827">
        <v>0.33333333333333331</v>
      </c>
      <c r="R566" s="822">
        <v>1</v>
      </c>
      <c r="S566" s="827">
        <v>0.33333333333333331</v>
      </c>
      <c r="T566" s="826">
        <v>1</v>
      </c>
      <c r="U566" s="828">
        <v>0.4</v>
      </c>
    </row>
    <row r="567" spans="1:21" ht="14.45" customHeight="1" x14ac:dyDescent="0.2">
      <c r="A567" s="821">
        <v>5</v>
      </c>
      <c r="B567" s="822" t="s">
        <v>2025</v>
      </c>
      <c r="C567" s="822" t="s">
        <v>2032</v>
      </c>
      <c r="D567" s="823" t="s">
        <v>3454</v>
      </c>
      <c r="E567" s="824" t="s">
        <v>2056</v>
      </c>
      <c r="F567" s="822" t="s">
        <v>2026</v>
      </c>
      <c r="G567" s="822" t="s">
        <v>2061</v>
      </c>
      <c r="H567" s="822" t="s">
        <v>611</v>
      </c>
      <c r="I567" s="822" t="s">
        <v>1610</v>
      </c>
      <c r="J567" s="822" t="s">
        <v>1611</v>
      </c>
      <c r="K567" s="822" t="s">
        <v>1612</v>
      </c>
      <c r="L567" s="825">
        <v>186.87</v>
      </c>
      <c r="M567" s="825">
        <v>13641.509999999995</v>
      </c>
      <c r="N567" s="822">
        <v>73</v>
      </c>
      <c r="O567" s="826">
        <v>54</v>
      </c>
      <c r="P567" s="825">
        <v>8409.1499999999978</v>
      </c>
      <c r="Q567" s="827">
        <v>0.61643835616438358</v>
      </c>
      <c r="R567" s="822">
        <v>45</v>
      </c>
      <c r="S567" s="827">
        <v>0.61643835616438358</v>
      </c>
      <c r="T567" s="826">
        <v>33.5</v>
      </c>
      <c r="U567" s="828">
        <v>0.62037037037037035</v>
      </c>
    </row>
    <row r="568" spans="1:21" ht="14.45" customHeight="1" x14ac:dyDescent="0.2">
      <c r="A568" s="821">
        <v>5</v>
      </c>
      <c r="B568" s="822" t="s">
        <v>2025</v>
      </c>
      <c r="C568" s="822" t="s">
        <v>2032</v>
      </c>
      <c r="D568" s="823" t="s">
        <v>3454</v>
      </c>
      <c r="E568" s="824" t="s">
        <v>2056</v>
      </c>
      <c r="F568" s="822" t="s">
        <v>2026</v>
      </c>
      <c r="G568" s="822" t="s">
        <v>2926</v>
      </c>
      <c r="H568" s="822" t="s">
        <v>329</v>
      </c>
      <c r="I568" s="822" t="s">
        <v>2927</v>
      </c>
      <c r="J568" s="822" t="s">
        <v>1484</v>
      </c>
      <c r="K568" s="822" t="s">
        <v>2928</v>
      </c>
      <c r="L568" s="825">
        <v>61.97</v>
      </c>
      <c r="M568" s="825">
        <v>61.97</v>
      </c>
      <c r="N568" s="822">
        <v>1</v>
      </c>
      <c r="O568" s="826">
        <v>1</v>
      </c>
      <c r="P568" s="825">
        <v>61.97</v>
      </c>
      <c r="Q568" s="827">
        <v>1</v>
      </c>
      <c r="R568" s="822">
        <v>1</v>
      </c>
      <c r="S568" s="827">
        <v>1</v>
      </c>
      <c r="T568" s="826">
        <v>1</v>
      </c>
      <c r="U568" s="828">
        <v>1</v>
      </c>
    </row>
    <row r="569" spans="1:21" ht="14.45" customHeight="1" x14ac:dyDescent="0.2">
      <c r="A569" s="821">
        <v>5</v>
      </c>
      <c r="B569" s="822" t="s">
        <v>2025</v>
      </c>
      <c r="C569" s="822" t="s">
        <v>2032</v>
      </c>
      <c r="D569" s="823" t="s">
        <v>3454</v>
      </c>
      <c r="E569" s="824" t="s">
        <v>2056</v>
      </c>
      <c r="F569" s="822" t="s">
        <v>2026</v>
      </c>
      <c r="G569" s="822" t="s">
        <v>2064</v>
      </c>
      <c r="H569" s="822" t="s">
        <v>329</v>
      </c>
      <c r="I569" s="822" t="s">
        <v>2087</v>
      </c>
      <c r="J569" s="822" t="s">
        <v>630</v>
      </c>
      <c r="K569" s="822" t="s">
        <v>2088</v>
      </c>
      <c r="L569" s="825">
        <v>31.65</v>
      </c>
      <c r="M569" s="825">
        <v>1234.3499999999995</v>
      </c>
      <c r="N569" s="822">
        <v>39</v>
      </c>
      <c r="O569" s="826">
        <v>27.5</v>
      </c>
      <c r="P569" s="825">
        <v>664.64999999999975</v>
      </c>
      <c r="Q569" s="827">
        <v>0.53846153846153855</v>
      </c>
      <c r="R569" s="822">
        <v>21</v>
      </c>
      <c r="S569" s="827">
        <v>0.53846153846153844</v>
      </c>
      <c r="T569" s="826">
        <v>16</v>
      </c>
      <c r="U569" s="828">
        <v>0.58181818181818179</v>
      </c>
    </row>
    <row r="570" spans="1:21" ht="14.45" customHeight="1" x14ac:dyDescent="0.2">
      <c r="A570" s="821">
        <v>5</v>
      </c>
      <c r="B570" s="822" t="s">
        <v>2025</v>
      </c>
      <c r="C570" s="822" t="s">
        <v>2032</v>
      </c>
      <c r="D570" s="823" t="s">
        <v>3454</v>
      </c>
      <c r="E570" s="824" t="s">
        <v>2056</v>
      </c>
      <c r="F570" s="822" t="s">
        <v>2026</v>
      </c>
      <c r="G570" s="822" t="s">
        <v>2064</v>
      </c>
      <c r="H570" s="822" t="s">
        <v>329</v>
      </c>
      <c r="I570" s="822" t="s">
        <v>2382</v>
      </c>
      <c r="J570" s="822" t="s">
        <v>2383</v>
      </c>
      <c r="K570" s="822" t="s">
        <v>2384</v>
      </c>
      <c r="L570" s="825">
        <v>26.37</v>
      </c>
      <c r="M570" s="825">
        <v>369.18</v>
      </c>
      <c r="N570" s="822">
        <v>14</v>
      </c>
      <c r="O570" s="826">
        <v>9.5</v>
      </c>
      <c r="P570" s="825">
        <v>263.7</v>
      </c>
      <c r="Q570" s="827">
        <v>0.71428571428571419</v>
      </c>
      <c r="R570" s="822">
        <v>10</v>
      </c>
      <c r="S570" s="827">
        <v>0.7142857142857143</v>
      </c>
      <c r="T570" s="826">
        <v>6.5</v>
      </c>
      <c r="U570" s="828">
        <v>0.68421052631578949</v>
      </c>
    </row>
    <row r="571" spans="1:21" ht="14.45" customHeight="1" x14ac:dyDescent="0.2">
      <c r="A571" s="821">
        <v>5</v>
      </c>
      <c r="B571" s="822" t="s">
        <v>2025</v>
      </c>
      <c r="C571" s="822" t="s">
        <v>2032</v>
      </c>
      <c r="D571" s="823" t="s">
        <v>3454</v>
      </c>
      <c r="E571" s="824" t="s">
        <v>2056</v>
      </c>
      <c r="F571" s="822" t="s">
        <v>2026</v>
      </c>
      <c r="G571" s="822" t="s">
        <v>2064</v>
      </c>
      <c r="H571" s="822" t="s">
        <v>329</v>
      </c>
      <c r="I571" s="822" t="s">
        <v>2105</v>
      </c>
      <c r="J571" s="822" t="s">
        <v>2106</v>
      </c>
      <c r="K571" s="822" t="s">
        <v>2107</v>
      </c>
      <c r="L571" s="825">
        <v>31.65</v>
      </c>
      <c r="M571" s="825">
        <v>63.3</v>
      </c>
      <c r="N571" s="822">
        <v>2</v>
      </c>
      <c r="O571" s="826">
        <v>1.5</v>
      </c>
      <c r="P571" s="825">
        <v>63.3</v>
      </c>
      <c r="Q571" s="827">
        <v>1</v>
      </c>
      <c r="R571" s="822">
        <v>2</v>
      </c>
      <c r="S571" s="827">
        <v>1</v>
      </c>
      <c r="T571" s="826">
        <v>1.5</v>
      </c>
      <c r="U571" s="828">
        <v>1</v>
      </c>
    </row>
    <row r="572" spans="1:21" ht="14.45" customHeight="1" x14ac:dyDescent="0.2">
      <c r="A572" s="821">
        <v>5</v>
      </c>
      <c r="B572" s="822" t="s">
        <v>2025</v>
      </c>
      <c r="C572" s="822" t="s">
        <v>2032</v>
      </c>
      <c r="D572" s="823" t="s">
        <v>3454</v>
      </c>
      <c r="E572" s="824" t="s">
        <v>2056</v>
      </c>
      <c r="F572" s="822" t="s">
        <v>2026</v>
      </c>
      <c r="G572" s="822" t="s">
        <v>2064</v>
      </c>
      <c r="H572" s="822" t="s">
        <v>329</v>
      </c>
      <c r="I572" s="822" t="s">
        <v>2647</v>
      </c>
      <c r="J572" s="822" t="s">
        <v>630</v>
      </c>
      <c r="K572" s="822" t="s">
        <v>2088</v>
      </c>
      <c r="L572" s="825">
        <v>31.65</v>
      </c>
      <c r="M572" s="825">
        <v>126.6</v>
      </c>
      <c r="N572" s="822">
        <v>4</v>
      </c>
      <c r="O572" s="826">
        <v>1.5</v>
      </c>
      <c r="P572" s="825">
        <v>126.6</v>
      </c>
      <c r="Q572" s="827">
        <v>1</v>
      </c>
      <c r="R572" s="822">
        <v>4</v>
      </c>
      <c r="S572" s="827">
        <v>1</v>
      </c>
      <c r="T572" s="826">
        <v>1.5</v>
      </c>
      <c r="U572" s="828">
        <v>1</v>
      </c>
    </row>
    <row r="573" spans="1:21" ht="14.45" customHeight="1" x14ac:dyDescent="0.2">
      <c r="A573" s="821">
        <v>5</v>
      </c>
      <c r="B573" s="822" t="s">
        <v>2025</v>
      </c>
      <c r="C573" s="822" t="s">
        <v>2032</v>
      </c>
      <c r="D573" s="823" t="s">
        <v>3454</v>
      </c>
      <c r="E573" s="824" t="s">
        <v>2056</v>
      </c>
      <c r="F573" s="822" t="s">
        <v>2026</v>
      </c>
      <c r="G573" s="822" t="s">
        <v>2929</v>
      </c>
      <c r="H573" s="822" t="s">
        <v>611</v>
      </c>
      <c r="I573" s="822" t="s">
        <v>1838</v>
      </c>
      <c r="J573" s="822" t="s">
        <v>1279</v>
      </c>
      <c r="K573" s="822" t="s">
        <v>1839</v>
      </c>
      <c r="L573" s="825">
        <v>54.75</v>
      </c>
      <c r="M573" s="825">
        <v>54.75</v>
      </c>
      <c r="N573" s="822">
        <v>1</v>
      </c>
      <c r="O573" s="826">
        <v>1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5</v>
      </c>
      <c r="B574" s="822" t="s">
        <v>2025</v>
      </c>
      <c r="C574" s="822" t="s">
        <v>2032</v>
      </c>
      <c r="D574" s="823" t="s">
        <v>3454</v>
      </c>
      <c r="E574" s="824" t="s">
        <v>2056</v>
      </c>
      <c r="F574" s="822" t="s">
        <v>2026</v>
      </c>
      <c r="G574" s="822" t="s">
        <v>2522</v>
      </c>
      <c r="H574" s="822" t="s">
        <v>329</v>
      </c>
      <c r="I574" s="822" t="s">
        <v>2930</v>
      </c>
      <c r="J574" s="822" t="s">
        <v>2524</v>
      </c>
      <c r="K574" s="822" t="s">
        <v>2931</v>
      </c>
      <c r="L574" s="825">
        <v>176.32</v>
      </c>
      <c r="M574" s="825">
        <v>176.32</v>
      </c>
      <c r="N574" s="822">
        <v>1</v>
      </c>
      <c r="O574" s="826">
        <v>1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5</v>
      </c>
      <c r="B575" s="822" t="s">
        <v>2025</v>
      </c>
      <c r="C575" s="822" t="s">
        <v>2032</v>
      </c>
      <c r="D575" s="823" t="s">
        <v>3454</v>
      </c>
      <c r="E575" s="824" t="s">
        <v>2056</v>
      </c>
      <c r="F575" s="822" t="s">
        <v>2026</v>
      </c>
      <c r="G575" s="822" t="s">
        <v>2169</v>
      </c>
      <c r="H575" s="822" t="s">
        <v>329</v>
      </c>
      <c r="I575" s="822" t="s">
        <v>2170</v>
      </c>
      <c r="J575" s="822" t="s">
        <v>1214</v>
      </c>
      <c r="K575" s="822" t="s">
        <v>1619</v>
      </c>
      <c r="L575" s="825">
        <v>38.56</v>
      </c>
      <c r="M575" s="825">
        <v>115.68</v>
      </c>
      <c r="N575" s="822">
        <v>3</v>
      </c>
      <c r="O575" s="826">
        <v>1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5</v>
      </c>
      <c r="B576" s="822" t="s">
        <v>2025</v>
      </c>
      <c r="C576" s="822" t="s">
        <v>2032</v>
      </c>
      <c r="D576" s="823" t="s">
        <v>3454</v>
      </c>
      <c r="E576" s="824" t="s">
        <v>2056</v>
      </c>
      <c r="F576" s="822" t="s">
        <v>2026</v>
      </c>
      <c r="G576" s="822" t="s">
        <v>2932</v>
      </c>
      <c r="H576" s="822" t="s">
        <v>329</v>
      </c>
      <c r="I576" s="822" t="s">
        <v>2933</v>
      </c>
      <c r="J576" s="822" t="s">
        <v>2934</v>
      </c>
      <c r="K576" s="822" t="s">
        <v>2935</v>
      </c>
      <c r="L576" s="825">
        <v>1143.27</v>
      </c>
      <c r="M576" s="825">
        <v>6859.62</v>
      </c>
      <c r="N576" s="822">
        <v>6</v>
      </c>
      <c r="O576" s="826">
        <v>2</v>
      </c>
      <c r="P576" s="825">
        <v>4573.08</v>
      </c>
      <c r="Q576" s="827">
        <v>0.66666666666666663</v>
      </c>
      <c r="R576" s="822">
        <v>4</v>
      </c>
      <c r="S576" s="827">
        <v>0.66666666666666663</v>
      </c>
      <c r="T576" s="826">
        <v>1</v>
      </c>
      <c r="U576" s="828">
        <v>0.5</v>
      </c>
    </row>
    <row r="577" spans="1:21" ht="14.45" customHeight="1" x14ac:dyDescent="0.2">
      <c r="A577" s="821">
        <v>5</v>
      </c>
      <c r="B577" s="822" t="s">
        <v>2025</v>
      </c>
      <c r="C577" s="822" t="s">
        <v>2032</v>
      </c>
      <c r="D577" s="823" t="s">
        <v>3454</v>
      </c>
      <c r="E577" s="824" t="s">
        <v>2056</v>
      </c>
      <c r="F577" s="822" t="s">
        <v>2026</v>
      </c>
      <c r="G577" s="822" t="s">
        <v>2936</v>
      </c>
      <c r="H577" s="822" t="s">
        <v>329</v>
      </c>
      <c r="I577" s="822" t="s">
        <v>2937</v>
      </c>
      <c r="J577" s="822" t="s">
        <v>2938</v>
      </c>
      <c r="K577" s="822" t="s">
        <v>2939</v>
      </c>
      <c r="L577" s="825">
        <v>46.03</v>
      </c>
      <c r="M577" s="825">
        <v>46.03</v>
      </c>
      <c r="N577" s="822">
        <v>1</v>
      </c>
      <c r="O577" s="826">
        <v>0.5</v>
      </c>
      <c r="P577" s="825">
        <v>46.03</v>
      </c>
      <c r="Q577" s="827">
        <v>1</v>
      </c>
      <c r="R577" s="822">
        <v>1</v>
      </c>
      <c r="S577" s="827">
        <v>1</v>
      </c>
      <c r="T577" s="826">
        <v>0.5</v>
      </c>
      <c r="U577" s="828">
        <v>1</v>
      </c>
    </row>
    <row r="578" spans="1:21" ht="14.45" customHeight="1" x14ac:dyDescent="0.2">
      <c r="A578" s="821">
        <v>5</v>
      </c>
      <c r="B578" s="822" t="s">
        <v>2025</v>
      </c>
      <c r="C578" s="822" t="s">
        <v>2032</v>
      </c>
      <c r="D578" s="823" t="s">
        <v>3454</v>
      </c>
      <c r="E578" s="824" t="s">
        <v>2056</v>
      </c>
      <c r="F578" s="822" t="s">
        <v>2026</v>
      </c>
      <c r="G578" s="822" t="s">
        <v>2940</v>
      </c>
      <c r="H578" s="822" t="s">
        <v>611</v>
      </c>
      <c r="I578" s="822" t="s">
        <v>2941</v>
      </c>
      <c r="J578" s="822" t="s">
        <v>649</v>
      </c>
      <c r="K578" s="822" t="s">
        <v>2942</v>
      </c>
      <c r="L578" s="825">
        <v>38.04</v>
      </c>
      <c r="M578" s="825">
        <v>38.04</v>
      </c>
      <c r="N578" s="822">
        <v>1</v>
      </c>
      <c r="O578" s="826">
        <v>1</v>
      </c>
      <c r="P578" s="825">
        <v>38.04</v>
      </c>
      <c r="Q578" s="827">
        <v>1</v>
      </c>
      <c r="R578" s="822">
        <v>1</v>
      </c>
      <c r="S578" s="827">
        <v>1</v>
      </c>
      <c r="T578" s="826">
        <v>1</v>
      </c>
      <c r="U578" s="828">
        <v>1</v>
      </c>
    </row>
    <row r="579" spans="1:21" ht="14.45" customHeight="1" x14ac:dyDescent="0.2">
      <c r="A579" s="821">
        <v>5</v>
      </c>
      <c r="B579" s="822" t="s">
        <v>2025</v>
      </c>
      <c r="C579" s="822" t="s">
        <v>2032</v>
      </c>
      <c r="D579" s="823" t="s">
        <v>3454</v>
      </c>
      <c r="E579" s="824" t="s">
        <v>2056</v>
      </c>
      <c r="F579" s="822" t="s">
        <v>2026</v>
      </c>
      <c r="G579" s="822" t="s">
        <v>2940</v>
      </c>
      <c r="H579" s="822" t="s">
        <v>611</v>
      </c>
      <c r="I579" s="822" t="s">
        <v>1656</v>
      </c>
      <c r="J579" s="822" t="s">
        <v>649</v>
      </c>
      <c r="K579" s="822" t="s">
        <v>650</v>
      </c>
      <c r="L579" s="825">
        <v>10.65</v>
      </c>
      <c r="M579" s="825">
        <v>21.3</v>
      </c>
      <c r="N579" s="822">
        <v>2</v>
      </c>
      <c r="O579" s="826">
        <v>0.5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5</v>
      </c>
      <c r="B580" s="822" t="s">
        <v>2025</v>
      </c>
      <c r="C580" s="822" t="s">
        <v>2032</v>
      </c>
      <c r="D580" s="823" t="s">
        <v>3454</v>
      </c>
      <c r="E580" s="824" t="s">
        <v>2056</v>
      </c>
      <c r="F580" s="822" t="s">
        <v>2026</v>
      </c>
      <c r="G580" s="822" t="s">
        <v>2943</v>
      </c>
      <c r="H580" s="822" t="s">
        <v>611</v>
      </c>
      <c r="I580" s="822" t="s">
        <v>2944</v>
      </c>
      <c r="J580" s="822" t="s">
        <v>2945</v>
      </c>
      <c r="K580" s="822" t="s">
        <v>2946</v>
      </c>
      <c r="L580" s="825">
        <v>241.59</v>
      </c>
      <c r="M580" s="825">
        <v>483.18</v>
      </c>
      <c r="N580" s="822">
        <v>2</v>
      </c>
      <c r="O580" s="826">
        <v>1</v>
      </c>
      <c r="P580" s="825">
        <v>483.18</v>
      </c>
      <c r="Q580" s="827">
        <v>1</v>
      </c>
      <c r="R580" s="822">
        <v>2</v>
      </c>
      <c r="S580" s="827">
        <v>1</v>
      </c>
      <c r="T580" s="826">
        <v>1</v>
      </c>
      <c r="U580" s="828">
        <v>1</v>
      </c>
    </row>
    <row r="581" spans="1:21" ht="14.45" customHeight="1" x14ac:dyDescent="0.2">
      <c r="A581" s="821">
        <v>5</v>
      </c>
      <c r="B581" s="822" t="s">
        <v>2025</v>
      </c>
      <c r="C581" s="822" t="s">
        <v>2032</v>
      </c>
      <c r="D581" s="823" t="s">
        <v>3454</v>
      </c>
      <c r="E581" s="824" t="s">
        <v>2056</v>
      </c>
      <c r="F581" s="822" t="s">
        <v>2026</v>
      </c>
      <c r="G581" s="822" t="s">
        <v>2067</v>
      </c>
      <c r="H581" s="822" t="s">
        <v>611</v>
      </c>
      <c r="I581" s="822" t="s">
        <v>1830</v>
      </c>
      <c r="J581" s="822" t="s">
        <v>759</v>
      </c>
      <c r="K581" s="822" t="s">
        <v>1831</v>
      </c>
      <c r="L581" s="825">
        <v>1385.62</v>
      </c>
      <c r="M581" s="825">
        <v>8313.7199999999993</v>
      </c>
      <c r="N581" s="822">
        <v>6</v>
      </c>
      <c r="O581" s="826">
        <v>5</v>
      </c>
      <c r="P581" s="825">
        <v>8313.7199999999993</v>
      </c>
      <c r="Q581" s="827">
        <v>1</v>
      </c>
      <c r="R581" s="822">
        <v>6</v>
      </c>
      <c r="S581" s="827">
        <v>1</v>
      </c>
      <c r="T581" s="826">
        <v>5</v>
      </c>
      <c r="U581" s="828">
        <v>1</v>
      </c>
    </row>
    <row r="582" spans="1:21" ht="14.45" customHeight="1" x14ac:dyDescent="0.2">
      <c r="A582" s="821">
        <v>5</v>
      </c>
      <c r="B582" s="822" t="s">
        <v>2025</v>
      </c>
      <c r="C582" s="822" t="s">
        <v>2032</v>
      </c>
      <c r="D582" s="823" t="s">
        <v>3454</v>
      </c>
      <c r="E582" s="824" t="s">
        <v>2056</v>
      </c>
      <c r="F582" s="822" t="s">
        <v>2026</v>
      </c>
      <c r="G582" s="822" t="s">
        <v>2067</v>
      </c>
      <c r="H582" s="822" t="s">
        <v>611</v>
      </c>
      <c r="I582" s="822" t="s">
        <v>1605</v>
      </c>
      <c r="J582" s="822" t="s">
        <v>755</v>
      </c>
      <c r="K582" s="822" t="s">
        <v>1606</v>
      </c>
      <c r="L582" s="825">
        <v>736.33</v>
      </c>
      <c r="M582" s="825">
        <v>2945.32</v>
      </c>
      <c r="N582" s="822">
        <v>4</v>
      </c>
      <c r="O582" s="826">
        <v>2.5</v>
      </c>
      <c r="P582" s="825">
        <v>736.33</v>
      </c>
      <c r="Q582" s="827">
        <v>0.25</v>
      </c>
      <c r="R582" s="822">
        <v>1</v>
      </c>
      <c r="S582" s="827">
        <v>0.25</v>
      </c>
      <c r="T582" s="826">
        <v>1</v>
      </c>
      <c r="U582" s="828">
        <v>0.4</v>
      </c>
    </row>
    <row r="583" spans="1:21" ht="14.45" customHeight="1" x14ac:dyDescent="0.2">
      <c r="A583" s="821">
        <v>5</v>
      </c>
      <c r="B583" s="822" t="s">
        <v>2025</v>
      </c>
      <c r="C583" s="822" t="s">
        <v>2032</v>
      </c>
      <c r="D583" s="823" t="s">
        <v>3454</v>
      </c>
      <c r="E583" s="824" t="s">
        <v>2056</v>
      </c>
      <c r="F583" s="822" t="s">
        <v>2026</v>
      </c>
      <c r="G583" s="822" t="s">
        <v>2067</v>
      </c>
      <c r="H583" s="822" t="s">
        <v>611</v>
      </c>
      <c r="I583" s="822" t="s">
        <v>1607</v>
      </c>
      <c r="J583" s="822" t="s">
        <v>755</v>
      </c>
      <c r="K583" s="822" t="s">
        <v>1608</v>
      </c>
      <c r="L583" s="825">
        <v>490.89</v>
      </c>
      <c r="M583" s="825">
        <v>1963.56</v>
      </c>
      <c r="N583" s="822">
        <v>4</v>
      </c>
      <c r="O583" s="826">
        <v>2</v>
      </c>
      <c r="P583" s="825">
        <v>490.89</v>
      </c>
      <c r="Q583" s="827">
        <v>0.25</v>
      </c>
      <c r="R583" s="822">
        <v>1</v>
      </c>
      <c r="S583" s="827">
        <v>0.25</v>
      </c>
      <c r="T583" s="826">
        <v>1</v>
      </c>
      <c r="U583" s="828">
        <v>0.5</v>
      </c>
    </row>
    <row r="584" spans="1:21" ht="14.45" customHeight="1" x14ac:dyDescent="0.2">
      <c r="A584" s="821">
        <v>5</v>
      </c>
      <c r="B584" s="822" t="s">
        <v>2025</v>
      </c>
      <c r="C584" s="822" t="s">
        <v>2032</v>
      </c>
      <c r="D584" s="823" t="s">
        <v>3454</v>
      </c>
      <c r="E584" s="824" t="s">
        <v>2056</v>
      </c>
      <c r="F584" s="822" t="s">
        <v>2026</v>
      </c>
      <c r="G584" s="822" t="s">
        <v>2067</v>
      </c>
      <c r="H584" s="822" t="s">
        <v>611</v>
      </c>
      <c r="I584" s="822" t="s">
        <v>1601</v>
      </c>
      <c r="J584" s="822" t="s">
        <v>759</v>
      </c>
      <c r="K584" s="822" t="s">
        <v>1602</v>
      </c>
      <c r="L584" s="825">
        <v>1847.49</v>
      </c>
      <c r="M584" s="825">
        <v>9237.4500000000007</v>
      </c>
      <c r="N584" s="822">
        <v>5</v>
      </c>
      <c r="O584" s="826">
        <v>2.5</v>
      </c>
      <c r="P584" s="825">
        <v>9237.4500000000007</v>
      </c>
      <c r="Q584" s="827">
        <v>1</v>
      </c>
      <c r="R584" s="822">
        <v>5</v>
      </c>
      <c r="S584" s="827">
        <v>1</v>
      </c>
      <c r="T584" s="826">
        <v>2.5</v>
      </c>
      <c r="U584" s="828">
        <v>1</v>
      </c>
    </row>
    <row r="585" spans="1:21" ht="14.45" customHeight="1" x14ac:dyDescent="0.2">
      <c r="A585" s="821">
        <v>5</v>
      </c>
      <c r="B585" s="822" t="s">
        <v>2025</v>
      </c>
      <c r="C585" s="822" t="s">
        <v>2032</v>
      </c>
      <c r="D585" s="823" t="s">
        <v>3454</v>
      </c>
      <c r="E585" s="824" t="s">
        <v>2056</v>
      </c>
      <c r="F585" s="822" t="s">
        <v>2026</v>
      </c>
      <c r="G585" s="822" t="s">
        <v>2067</v>
      </c>
      <c r="H585" s="822" t="s">
        <v>611</v>
      </c>
      <c r="I585" s="822" t="s">
        <v>1832</v>
      </c>
      <c r="J585" s="822" t="s">
        <v>755</v>
      </c>
      <c r="K585" s="822" t="s">
        <v>1833</v>
      </c>
      <c r="L585" s="825">
        <v>1154.68</v>
      </c>
      <c r="M585" s="825">
        <v>3464.04</v>
      </c>
      <c r="N585" s="822">
        <v>3</v>
      </c>
      <c r="O585" s="826">
        <v>1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5</v>
      </c>
      <c r="B586" s="822" t="s">
        <v>2025</v>
      </c>
      <c r="C586" s="822" t="s">
        <v>2032</v>
      </c>
      <c r="D586" s="823" t="s">
        <v>3454</v>
      </c>
      <c r="E586" s="824" t="s">
        <v>2056</v>
      </c>
      <c r="F586" s="822" t="s">
        <v>2026</v>
      </c>
      <c r="G586" s="822" t="s">
        <v>2067</v>
      </c>
      <c r="H586" s="822" t="s">
        <v>329</v>
      </c>
      <c r="I586" s="822" t="s">
        <v>2947</v>
      </c>
      <c r="J586" s="822" t="s">
        <v>755</v>
      </c>
      <c r="K586" s="822" t="s">
        <v>2948</v>
      </c>
      <c r="L586" s="825">
        <v>147.26</v>
      </c>
      <c r="M586" s="825">
        <v>441.78</v>
      </c>
      <c r="N586" s="822">
        <v>3</v>
      </c>
      <c r="O586" s="826">
        <v>2</v>
      </c>
      <c r="P586" s="825">
        <v>294.52</v>
      </c>
      <c r="Q586" s="827">
        <v>0.66666666666666663</v>
      </c>
      <c r="R586" s="822">
        <v>2</v>
      </c>
      <c r="S586" s="827">
        <v>0.66666666666666663</v>
      </c>
      <c r="T586" s="826">
        <v>1.5</v>
      </c>
      <c r="U586" s="828">
        <v>0.75</v>
      </c>
    </row>
    <row r="587" spans="1:21" ht="14.45" customHeight="1" x14ac:dyDescent="0.2">
      <c r="A587" s="821">
        <v>5</v>
      </c>
      <c r="B587" s="822" t="s">
        <v>2025</v>
      </c>
      <c r="C587" s="822" t="s">
        <v>2032</v>
      </c>
      <c r="D587" s="823" t="s">
        <v>3454</v>
      </c>
      <c r="E587" s="824" t="s">
        <v>2056</v>
      </c>
      <c r="F587" s="822" t="s">
        <v>2026</v>
      </c>
      <c r="G587" s="822" t="s">
        <v>2108</v>
      </c>
      <c r="H587" s="822" t="s">
        <v>329</v>
      </c>
      <c r="I587" s="822" t="s">
        <v>2109</v>
      </c>
      <c r="J587" s="822" t="s">
        <v>2110</v>
      </c>
      <c r="K587" s="822" t="s">
        <v>2111</v>
      </c>
      <c r="L587" s="825">
        <v>88.07</v>
      </c>
      <c r="M587" s="825">
        <v>9775.77</v>
      </c>
      <c r="N587" s="822">
        <v>111</v>
      </c>
      <c r="O587" s="826">
        <v>25</v>
      </c>
      <c r="P587" s="825">
        <v>7662.09</v>
      </c>
      <c r="Q587" s="827">
        <v>0.78378378378378377</v>
      </c>
      <c r="R587" s="822">
        <v>87</v>
      </c>
      <c r="S587" s="827">
        <v>0.78378378378378377</v>
      </c>
      <c r="T587" s="826">
        <v>19</v>
      </c>
      <c r="U587" s="828">
        <v>0.76</v>
      </c>
    </row>
    <row r="588" spans="1:21" ht="14.45" customHeight="1" x14ac:dyDescent="0.2">
      <c r="A588" s="821">
        <v>5</v>
      </c>
      <c r="B588" s="822" t="s">
        <v>2025</v>
      </c>
      <c r="C588" s="822" t="s">
        <v>2032</v>
      </c>
      <c r="D588" s="823" t="s">
        <v>3454</v>
      </c>
      <c r="E588" s="824" t="s">
        <v>2056</v>
      </c>
      <c r="F588" s="822" t="s">
        <v>2026</v>
      </c>
      <c r="G588" s="822" t="s">
        <v>2112</v>
      </c>
      <c r="H588" s="822" t="s">
        <v>329</v>
      </c>
      <c r="I588" s="822" t="s">
        <v>2748</v>
      </c>
      <c r="J588" s="822" t="s">
        <v>1187</v>
      </c>
      <c r="K588" s="822" t="s">
        <v>1867</v>
      </c>
      <c r="L588" s="825">
        <v>35.25</v>
      </c>
      <c r="M588" s="825">
        <v>211.5</v>
      </c>
      <c r="N588" s="822">
        <v>6</v>
      </c>
      <c r="O588" s="826">
        <v>3.5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5</v>
      </c>
      <c r="B589" s="822" t="s">
        <v>2025</v>
      </c>
      <c r="C589" s="822" t="s">
        <v>2032</v>
      </c>
      <c r="D589" s="823" t="s">
        <v>3454</v>
      </c>
      <c r="E589" s="824" t="s">
        <v>2056</v>
      </c>
      <c r="F589" s="822" t="s">
        <v>2026</v>
      </c>
      <c r="G589" s="822" t="s">
        <v>2112</v>
      </c>
      <c r="H589" s="822" t="s">
        <v>329</v>
      </c>
      <c r="I589" s="822" t="s">
        <v>2113</v>
      </c>
      <c r="J589" s="822" t="s">
        <v>1187</v>
      </c>
      <c r="K589" s="822" t="s">
        <v>2114</v>
      </c>
      <c r="L589" s="825">
        <v>35.25</v>
      </c>
      <c r="M589" s="825">
        <v>141</v>
      </c>
      <c r="N589" s="822">
        <v>4</v>
      </c>
      <c r="O589" s="826">
        <v>4</v>
      </c>
      <c r="P589" s="825">
        <v>70.5</v>
      </c>
      <c r="Q589" s="827">
        <v>0.5</v>
      </c>
      <c r="R589" s="822">
        <v>2</v>
      </c>
      <c r="S589" s="827">
        <v>0.5</v>
      </c>
      <c r="T589" s="826">
        <v>2</v>
      </c>
      <c r="U589" s="828">
        <v>0.5</v>
      </c>
    </row>
    <row r="590" spans="1:21" ht="14.45" customHeight="1" x14ac:dyDescent="0.2">
      <c r="A590" s="821">
        <v>5</v>
      </c>
      <c r="B590" s="822" t="s">
        <v>2025</v>
      </c>
      <c r="C590" s="822" t="s">
        <v>2032</v>
      </c>
      <c r="D590" s="823" t="s">
        <v>3454</v>
      </c>
      <c r="E590" s="824" t="s">
        <v>2056</v>
      </c>
      <c r="F590" s="822" t="s">
        <v>2026</v>
      </c>
      <c r="G590" s="822" t="s">
        <v>2112</v>
      </c>
      <c r="H590" s="822" t="s">
        <v>329</v>
      </c>
      <c r="I590" s="822" t="s">
        <v>2548</v>
      </c>
      <c r="J590" s="822" t="s">
        <v>935</v>
      </c>
      <c r="K590" s="822" t="s">
        <v>2183</v>
      </c>
      <c r="L590" s="825">
        <v>35.25</v>
      </c>
      <c r="M590" s="825">
        <v>317.25</v>
      </c>
      <c r="N590" s="822">
        <v>9</v>
      </c>
      <c r="O590" s="826">
        <v>4</v>
      </c>
      <c r="P590" s="825"/>
      <c r="Q590" s="827">
        <v>0</v>
      </c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5</v>
      </c>
      <c r="B591" s="822" t="s">
        <v>2025</v>
      </c>
      <c r="C591" s="822" t="s">
        <v>2032</v>
      </c>
      <c r="D591" s="823" t="s">
        <v>3454</v>
      </c>
      <c r="E591" s="824" t="s">
        <v>2056</v>
      </c>
      <c r="F591" s="822" t="s">
        <v>2026</v>
      </c>
      <c r="G591" s="822" t="s">
        <v>2112</v>
      </c>
      <c r="H591" s="822" t="s">
        <v>329</v>
      </c>
      <c r="I591" s="822" t="s">
        <v>2182</v>
      </c>
      <c r="J591" s="822" t="s">
        <v>1187</v>
      </c>
      <c r="K591" s="822" t="s">
        <v>2183</v>
      </c>
      <c r="L591" s="825">
        <v>35.25</v>
      </c>
      <c r="M591" s="825">
        <v>70.5</v>
      </c>
      <c r="N591" s="822">
        <v>2</v>
      </c>
      <c r="O591" s="826">
        <v>1.5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5</v>
      </c>
      <c r="B592" s="822" t="s">
        <v>2025</v>
      </c>
      <c r="C592" s="822" t="s">
        <v>2032</v>
      </c>
      <c r="D592" s="823" t="s">
        <v>3454</v>
      </c>
      <c r="E592" s="824" t="s">
        <v>2056</v>
      </c>
      <c r="F592" s="822" t="s">
        <v>2026</v>
      </c>
      <c r="G592" s="822" t="s">
        <v>2949</v>
      </c>
      <c r="H592" s="822" t="s">
        <v>329</v>
      </c>
      <c r="I592" s="822" t="s">
        <v>2950</v>
      </c>
      <c r="J592" s="822" t="s">
        <v>2951</v>
      </c>
      <c r="K592" s="822" t="s">
        <v>1867</v>
      </c>
      <c r="L592" s="825">
        <v>174.59</v>
      </c>
      <c r="M592" s="825">
        <v>174.59</v>
      </c>
      <c r="N592" s="822">
        <v>1</v>
      </c>
      <c r="O592" s="826">
        <v>1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5</v>
      </c>
      <c r="B593" s="822" t="s">
        <v>2025</v>
      </c>
      <c r="C593" s="822" t="s">
        <v>2032</v>
      </c>
      <c r="D593" s="823" t="s">
        <v>3454</v>
      </c>
      <c r="E593" s="824" t="s">
        <v>2056</v>
      </c>
      <c r="F593" s="822" t="s">
        <v>2026</v>
      </c>
      <c r="G593" s="822" t="s">
        <v>2749</v>
      </c>
      <c r="H593" s="822" t="s">
        <v>329</v>
      </c>
      <c r="I593" s="822" t="s">
        <v>2750</v>
      </c>
      <c r="J593" s="822" t="s">
        <v>2751</v>
      </c>
      <c r="K593" s="822" t="s">
        <v>2752</v>
      </c>
      <c r="L593" s="825">
        <v>78.33</v>
      </c>
      <c r="M593" s="825">
        <v>783.3</v>
      </c>
      <c r="N593" s="822">
        <v>10</v>
      </c>
      <c r="O593" s="826">
        <v>2</v>
      </c>
      <c r="P593" s="825">
        <v>391.65</v>
      </c>
      <c r="Q593" s="827">
        <v>0.5</v>
      </c>
      <c r="R593" s="822">
        <v>5</v>
      </c>
      <c r="S593" s="827">
        <v>0.5</v>
      </c>
      <c r="T593" s="826">
        <v>1</v>
      </c>
      <c r="U593" s="828">
        <v>0.5</v>
      </c>
    </row>
    <row r="594" spans="1:21" ht="14.45" customHeight="1" x14ac:dyDescent="0.2">
      <c r="A594" s="821">
        <v>5</v>
      </c>
      <c r="B594" s="822" t="s">
        <v>2025</v>
      </c>
      <c r="C594" s="822" t="s">
        <v>2032</v>
      </c>
      <c r="D594" s="823" t="s">
        <v>3454</v>
      </c>
      <c r="E594" s="824" t="s">
        <v>2056</v>
      </c>
      <c r="F594" s="822" t="s">
        <v>2026</v>
      </c>
      <c r="G594" s="822" t="s">
        <v>2134</v>
      </c>
      <c r="H594" s="822" t="s">
        <v>329</v>
      </c>
      <c r="I594" s="822" t="s">
        <v>2187</v>
      </c>
      <c r="J594" s="822" t="s">
        <v>2185</v>
      </c>
      <c r="K594" s="822" t="s">
        <v>2188</v>
      </c>
      <c r="L594" s="825">
        <v>87.98</v>
      </c>
      <c r="M594" s="825">
        <v>87.98</v>
      </c>
      <c r="N594" s="822">
        <v>1</v>
      </c>
      <c r="O594" s="826">
        <v>1</v>
      </c>
      <c r="P594" s="825">
        <v>87.98</v>
      </c>
      <c r="Q594" s="827">
        <v>1</v>
      </c>
      <c r="R594" s="822">
        <v>1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5</v>
      </c>
      <c r="B595" s="822" t="s">
        <v>2025</v>
      </c>
      <c r="C595" s="822" t="s">
        <v>2032</v>
      </c>
      <c r="D595" s="823" t="s">
        <v>3454</v>
      </c>
      <c r="E595" s="824" t="s">
        <v>2056</v>
      </c>
      <c r="F595" s="822" t="s">
        <v>2026</v>
      </c>
      <c r="G595" s="822" t="s">
        <v>2952</v>
      </c>
      <c r="H595" s="822" t="s">
        <v>329</v>
      </c>
      <c r="I595" s="822" t="s">
        <v>2953</v>
      </c>
      <c r="J595" s="822" t="s">
        <v>803</v>
      </c>
      <c r="K595" s="822" t="s">
        <v>804</v>
      </c>
      <c r="L595" s="825">
        <v>0</v>
      </c>
      <c r="M595" s="825">
        <v>0</v>
      </c>
      <c r="N595" s="822">
        <v>1</v>
      </c>
      <c r="O595" s="826">
        <v>1</v>
      </c>
      <c r="P595" s="825">
        <v>0</v>
      </c>
      <c r="Q595" s="827"/>
      <c r="R595" s="822">
        <v>1</v>
      </c>
      <c r="S595" s="827">
        <v>1</v>
      </c>
      <c r="T595" s="826">
        <v>1</v>
      </c>
      <c r="U595" s="828">
        <v>1</v>
      </c>
    </row>
    <row r="596" spans="1:21" ht="14.45" customHeight="1" x14ac:dyDescent="0.2">
      <c r="A596" s="821">
        <v>5</v>
      </c>
      <c r="B596" s="822" t="s">
        <v>2025</v>
      </c>
      <c r="C596" s="822" t="s">
        <v>2032</v>
      </c>
      <c r="D596" s="823" t="s">
        <v>3454</v>
      </c>
      <c r="E596" s="824" t="s">
        <v>2056</v>
      </c>
      <c r="F596" s="822" t="s">
        <v>2026</v>
      </c>
      <c r="G596" s="822" t="s">
        <v>2089</v>
      </c>
      <c r="H596" s="822" t="s">
        <v>329</v>
      </c>
      <c r="I596" s="822" t="s">
        <v>2190</v>
      </c>
      <c r="J596" s="822" t="s">
        <v>682</v>
      </c>
      <c r="K596" s="822" t="s">
        <v>2191</v>
      </c>
      <c r="L596" s="825">
        <v>27.37</v>
      </c>
      <c r="M596" s="825">
        <v>54.74</v>
      </c>
      <c r="N596" s="822">
        <v>2</v>
      </c>
      <c r="O596" s="826">
        <v>1</v>
      </c>
      <c r="P596" s="825">
        <v>27.37</v>
      </c>
      <c r="Q596" s="827">
        <v>0.5</v>
      </c>
      <c r="R596" s="822">
        <v>1</v>
      </c>
      <c r="S596" s="827">
        <v>0.5</v>
      </c>
      <c r="T596" s="826">
        <v>0.5</v>
      </c>
      <c r="U596" s="828">
        <v>0.5</v>
      </c>
    </row>
    <row r="597" spans="1:21" ht="14.45" customHeight="1" x14ac:dyDescent="0.2">
      <c r="A597" s="821">
        <v>5</v>
      </c>
      <c r="B597" s="822" t="s">
        <v>2025</v>
      </c>
      <c r="C597" s="822" t="s">
        <v>2032</v>
      </c>
      <c r="D597" s="823" t="s">
        <v>3454</v>
      </c>
      <c r="E597" s="824" t="s">
        <v>2056</v>
      </c>
      <c r="F597" s="822" t="s">
        <v>2026</v>
      </c>
      <c r="G597" s="822" t="s">
        <v>2089</v>
      </c>
      <c r="H597" s="822" t="s">
        <v>611</v>
      </c>
      <c r="I597" s="822" t="s">
        <v>1573</v>
      </c>
      <c r="J597" s="822" t="s">
        <v>682</v>
      </c>
      <c r="K597" s="822" t="s">
        <v>1574</v>
      </c>
      <c r="L597" s="825">
        <v>48.89</v>
      </c>
      <c r="M597" s="825">
        <v>146.67000000000002</v>
      </c>
      <c r="N597" s="822">
        <v>3</v>
      </c>
      <c r="O597" s="826">
        <v>3</v>
      </c>
      <c r="P597" s="825">
        <v>48.89</v>
      </c>
      <c r="Q597" s="827">
        <v>0.33333333333333331</v>
      </c>
      <c r="R597" s="822">
        <v>1</v>
      </c>
      <c r="S597" s="827">
        <v>0.33333333333333331</v>
      </c>
      <c r="T597" s="826">
        <v>1</v>
      </c>
      <c r="U597" s="828">
        <v>0.33333333333333331</v>
      </c>
    </row>
    <row r="598" spans="1:21" ht="14.45" customHeight="1" x14ac:dyDescent="0.2">
      <c r="A598" s="821">
        <v>5</v>
      </c>
      <c r="B598" s="822" t="s">
        <v>2025</v>
      </c>
      <c r="C598" s="822" t="s">
        <v>2032</v>
      </c>
      <c r="D598" s="823" t="s">
        <v>3454</v>
      </c>
      <c r="E598" s="824" t="s">
        <v>2056</v>
      </c>
      <c r="F598" s="822" t="s">
        <v>2026</v>
      </c>
      <c r="G598" s="822" t="s">
        <v>2089</v>
      </c>
      <c r="H598" s="822" t="s">
        <v>611</v>
      </c>
      <c r="I598" s="822" t="s">
        <v>1571</v>
      </c>
      <c r="J598" s="822" t="s">
        <v>682</v>
      </c>
      <c r="K598" s="822" t="s">
        <v>1572</v>
      </c>
      <c r="L598" s="825">
        <v>28.81</v>
      </c>
      <c r="M598" s="825">
        <v>144.04999999999998</v>
      </c>
      <c r="N598" s="822">
        <v>5</v>
      </c>
      <c r="O598" s="826">
        <v>5</v>
      </c>
      <c r="P598" s="825">
        <v>115.24</v>
      </c>
      <c r="Q598" s="827">
        <v>0.8</v>
      </c>
      <c r="R598" s="822">
        <v>4</v>
      </c>
      <c r="S598" s="827">
        <v>0.8</v>
      </c>
      <c r="T598" s="826">
        <v>4</v>
      </c>
      <c r="U598" s="828">
        <v>0.8</v>
      </c>
    </row>
    <row r="599" spans="1:21" ht="14.45" customHeight="1" x14ac:dyDescent="0.2">
      <c r="A599" s="821">
        <v>5</v>
      </c>
      <c r="B599" s="822" t="s">
        <v>2025</v>
      </c>
      <c r="C599" s="822" t="s">
        <v>2032</v>
      </c>
      <c r="D599" s="823" t="s">
        <v>3454</v>
      </c>
      <c r="E599" s="824" t="s">
        <v>2056</v>
      </c>
      <c r="F599" s="822" t="s">
        <v>2026</v>
      </c>
      <c r="G599" s="822" t="s">
        <v>2089</v>
      </c>
      <c r="H599" s="822" t="s">
        <v>611</v>
      </c>
      <c r="I599" s="822" t="s">
        <v>1571</v>
      </c>
      <c r="J599" s="822" t="s">
        <v>682</v>
      </c>
      <c r="K599" s="822" t="s">
        <v>1572</v>
      </c>
      <c r="L599" s="825">
        <v>13.68</v>
      </c>
      <c r="M599" s="825">
        <v>177.84000000000003</v>
      </c>
      <c r="N599" s="822">
        <v>13</v>
      </c>
      <c r="O599" s="826">
        <v>9.5</v>
      </c>
      <c r="P599" s="825">
        <v>109.44000000000003</v>
      </c>
      <c r="Q599" s="827">
        <v>0.61538461538461542</v>
      </c>
      <c r="R599" s="822">
        <v>8</v>
      </c>
      <c r="S599" s="827">
        <v>0.61538461538461542</v>
      </c>
      <c r="T599" s="826">
        <v>6</v>
      </c>
      <c r="U599" s="828">
        <v>0.63157894736842102</v>
      </c>
    </row>
    <row r="600" spans="1:21" ht="14.45" customHeight="1" x14ac:dyDescent="0.2">
      <c r="A600" s="821">
        <v>5</v>
      </c>
      <c r="B600" s="822" t="s">
        <v>2025</v>
      </c>
      <c r="C600" s="822" t="s">
        <v>2032</v>
      </c>
      <c r="D600" s="823" t="s">
        <v>3454</v>
      </c>
      <c r="E600" s="824" t="s">
        <v>2056</v>
      </c>
      <c r="F600" s="822" t="s">
        <v>2026</v>
      </c>
      <c r="G600" s="822" t="s">
        <v>2089</v>
      </c>
      <c r="H600" s="822" t="s">
        <v>329</v>
      </c>
      <c r="I600" s="822" t="s">
        <v>2954</v>
      </c>
      <c r="J600" s="822" t="s">
        <v>2955</v>
      </c>
      <c r="K600" s="822" t="s">
        <v>2956</v>
      </c>
      <c r="L600" s="825">
        <v>97.76</v>
      </c>
      <c r="M600" s="825">
        <v>97.76</v>
      </c>
      <c r="N600" s="822">
        <v>1</v>
      </c>
      <c r="O600" s="826">
        <v>1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5</v>
      </c>
      <c r="B601" s="822" t="s">
        <v>2025</v>
      </c>
      <c r="C601" s="822" t="s">
        <v>2032</v>
      </c>
      <c r="D601" s="823" t="s">
        <v>3454</v>
      </c>
      <c r="E601" s="824" t="s">
        <v>2056</v>
      </c>
      <c r="F601" s="822" t="s">
        <v>2026</v>
      </c>
      <c r="G601" s="822" t="s">
        <v>2762</v>
      </c>
      <c r="H601" s="822" t="s">
        <v>329</v>
      </c>
      <c r="I601" s="822" t="s">
        <v>2763</v>
      </c>
      <c r="J601" s="822" t="s">
        <v>617</v>
      </c>
      <c r="K601" s="822" t="s">
        <v>2764</v>
      </c>
      <c r="L601" s="825">
        <v>127.91</v>
      </c>
      <c r="M601" s="825">
        <v>255.82</v>
      </c>
      <c r="N601" s="822">
        <v>2</v>
      </c>
      <c r="O601" s="826">
        <v>1.5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5</v>
      </c>
      <c r="B602" s="822" t="s">
        <v>2025</v>
      </c>
      <c r="C602" s="822" t="s">
        <v>2032</v>
      </c>
      <c r="D602" s="823" t="s">
        <v>3454</v>
      </c>
      <c r="E602" s="824" t="s">
        <v>2056</v>
      </c>
      <c r="F602" s="822" t="s">
        <v>2026</v>
      </c>
      <c r="G602" s="822" t="s">
        <v>2957</v>
      </c>
      <c r="H602" s="822" t="s">
        <v>329</v>
      </c>
      <c r="I602" s="822" t="s">
        <v>2958</v>
      </c>
      <c r="J602" s="822" t="s">
        <v>2959</v>
      </c>
      <c r="K602" s="822" t="s">
        <v>2960</v>
      </c>
      <c r="L602" s="825">
        <v>161.46</v>
      </c>
      <c r="M602" s="825">
        <v>322.92</v>
      </c>
      <c r="N602" s="822">
        <v>2</v>
      </c>
      <c r="O602" s="826">
        <v>1.5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5</v>
      </c>
      <c r="B603" s="822" t="s">
        <v>2025</v>
      </c>
      <c r="C603" s="822" t="s">
        <v>2032</v>
      </c>
      <c r="D603" s="823" t="s">
        <v>3454</v>
      </c>
      <c r="E603" s="824" t="s">
        <v>2056</v>
      </c>
      <c r="F603" s="822" t="s">
        <v>2026</v>
      </c>
      <c r="G603" s="822" t="s">
        <v>2550</v>
      </c>
      <c r="H603" s="822" t="s">
        <v>329</v>
      </c>
      <c r="I603" s="822" t="s">
        <v>2961</v>
      </c>
      <c r="J603" s="822" t="s">
        <v>2962</v>
      </c>
      <c r="K603" s="822" t="s">
        <v>2654</v>
      </c>
      <c r="L603" s="825">
        <v>21.92</v>
      </c>
      <c r="M603" s="825">
        <v>21.92</v>
      </c>
      <c r="N603" s="822">
        <v>1</v>
      </c>
      <c r="O603" s="826">
        <v>1</v>
      </c>
      <c r="P603" s="825">
        <v>21.92</v>
      </c>
      <c r="Q603" s="827">
        <v>1</v>
      </c>
      <c r="R603" s="822">
        <v>1</v>
      </c>
      <c r="S603" s="827">
        <v>1</v>
      </c>
      <c r="T603" s="826">
        <v>1</v>
      </c>
      <c r="U603" s="828">
        <v>1</v>
      </c>
    </row>
    <row r="604" spans="1:21" ht="14.45" customHeight="1" x14ac:dyDescent="0.2">
      <c r="A604" s="821">
        <v>5</v>
      </c>
      <c r="B604" s="822" t="s">
        <v>2025</v>
      </c>
      <c r="C604" s="822" t="s">
        <v>2032</v>
      </c>
      <c r="D604" s="823" t="s">
        <v>3454</v>
      </c>
      <c r="E604" s="824" t="s">
        <v>2056</v>
      </c>
      <c r="F604" s="822" t="s">
        <v>2026</v>
      </c>
      <c r="G604" s="822" t="s">
        <v>2550</v>
      </c>
      <c r="H604" s="822" t="s">
        <v>329</v>
      </c>
      <c r="I604" s="822" t="s">
        <v>2765</v>
      </c>
      <c r="J604" s="822" t="s">
        <v>2552</v>
      </c>
      <c r="K604" s="822" t="s">
        <v>2766</v>
      </c>
      <c r="L604" s="825">
        <v>87.67</v>
      </c>
      <c r="M604" s="825">
        <v>87.67</v>
      </c>
      <c r="N604" s="822">
        <v>1</v>
      </c>
      <c r="O604" s="826">
        <v>0.5</v>
      </c>
      <c r="P604" s="825">
        <v>87.67</v>
      </c>
      <c r="Q604" s="827">
        <v>1</v>
      </c>
      <c r="R604" s="822">
        <v>1</v>
      </c>
      <c r="S604" s="827">
        <v>1</v>
      </c>
      <c r="T604" s="826">
        <v>0.5</v>
      </c>
      <c r="U604" s="828">
        <v>1</v>
      </c>
    </row>
    <row r="605" spans="1:21" ht="14.45" customHeight="1" x14ac:dyDescent="0.2">
      <c r="A605" s="821">
        <v>5</v>
      </c>
      <c r="B605" s="822" t="s">
        <v>2025</v>
      </c>
      <c r="C605" s="822" t="s">
        <v>2032</v>
      </c>
      <c r="D605" s="823" t="s">
        <v>3454</v>
      </c>
      <c r="E605" s="824" t="s">
        <v>2056</v>
      </c>
      <c r="F605" s="822" t="s">
        <v>2026</v>
      </c>
      <c r="G605" s="822" t="s">
        <v>2550</v>
      </c>
      <c r="H605" s="822" t="s">
        <v>329</v>
      </c>
      <c r="I605" s="822" t="s">
        <v>2653</v>
      </c>
      <c r="J605" s="822" t="s">
        <v>2552</v>
      </c>
      <c r="K605" s="822" t="s">
        <v>2654</v>
      </c>
      <c r="L605" s="825">
        <v>21.92</v>
      </c>
      <c r="M605" s="825">
        <v>21.92</v>
      </c>
      <c r="N605" s="822">
        <v>1</v>
      </c>
      <c r="O605" s="826">
        <v>1</v>
      </c>
      <c r="P605" s="825">
        <v>21.92</v>
      </c>
      <c r="Q605" s="827">
        <v>1</v>
      </c>
      <c r="R605" s="822">
        <v>1</v>
      </c>
      <c r="S605" s="827">
        <v>1</v>
      </c>
      <c r="T605" s="826">
        <v>1</v>
      </c>
      <c r="U605" s="828">
        <v>1</v>
      </c>
    </row>
    <row r="606" spans="1:21" ht="14.45" customHeight="1" x14ac:dyDescent="0.2">
      <c r="A606" s="821">
        <v>5</v>
      </c>
      <c r="B606" s="822" t="s">
        <v>2025</v>
      </c>
      <c r="C606" s="822" t="s">
        <v>2032</v>
      </c>
      <c r="D606" s="823" t="s">
        <v>3454</v>
      </c>
      <c r="E606" s="824" t="s">
        <v>2056</v>
      </c>
      <c r="F606" s="822" t="s">
        <v>2026</v>
      </c>
      <c r="G606" s="822" t="s">
        <v>2963</v>
      </c>
      <c r="H606" s="822" t="s">
        <v>329</v>
      </c>
      <c r="I606" s="822" t="s">
        <v>2964</v>
      </c>
      <c r="J606" s="822" t="s">
        <v>2965</v>
      </c>
      <c r="K606" s="822" t="s">
        <v>2966</v>
      </c>
      <c r="L606" s="825">
        <v>0</v>
      </c>
      <c r="M606" s="825">
        <v>0</v>
      </c>
      <c r="N606" s="822">
        <v>2</v>
      </c>
      <c r="O606" s="826">
        <v>1</v>
      </c>
      <c r="P606" s="825"/>
      <c r="Q606" s="827"/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5</v>
      </c>
      <c r="B607" s="822" t="s">
        <v>2025</v>
      </c>
      <c r="C607" s="822" t="s">
        <v>2032</v>
      </c>
      <c r="D607" s="823" t="s">
        <v>3454</v>
      </c>
      <c r="E607" s="824" t="s">
        <v>2056</v>
      </c>
      <c r="F607" s="822" t="s">
        <v>2026</v>
      </c>
      <c r="G607" s="822" t="s">
        <v>2967</v>
      </c>
      <c r="H607" s="822" t="s">
        <v>329</v>
      </c>
      <c r="I607" s="822" t="s">
        <v>2968</v>
      </c>
      <c r="J607" s="822" t="s">
        <v>2969</v>
      </c>
      <c r="K607" s="822" t="s">
        <v>2970</v>
      </c>
      <c r="L607" s="825">
        <v>176.15</v>
      </c>
      <c r="M607" s="825">
        <v>176.15</v>
      </c>
      <c r="N607" s="822">
        <v>1</v>
      </c>
      <c r="O607" s="826">
        <v>1</v>
      </c>
      <c r="P607" s="825">
        <v>176.15</v>
      </c>
      <c r="Q607" s="827">
        <v>1</v>
      </c>
      <c r="R607" s="822">
        <v>1</v>
      </c>
      <c r="S607" s="827">
        <v>1</v>
      </c>
      <c r="T607" s="826">
        <v>1</v>
      </c>
      <c r="U607" s="828">
        <v>1</v>
      </c>
    </row>
    <row r="608" spans="1:21" ht="14.45" customHeight="1" x14ac:dyDescent="0.2">
      <c r="A608" s="821">
        <v>5</v>
      </c>
      <c r="B608" s="822" t="s">
        <v>2025</v>
      </c>
      <c r="C608" s="822" t="s">
        <v>2032</v>
      </c>
      <c r="D608" s="823" t="s">
        <v>3454</v>
      </c>
      <c r="E608" s="824" t="s">
        <v>2056</v>
      </c>
      <c r="F608" s="822" t="s">
        <v>2026</v>
      </c>
      <c r="G608" s="822" t="s">
        <v>2555</v>
      </c>
      <c r="H608" s="822" t="s">
        <v>611</v>
      </c>
      <c r="I608" s="822" t="s">
        <v>2556</v>
      </c>
      <c r="J608" s="822" t="s">
        <v>2557</v>
      </c>
      <c r="K608" s="822" t="s">
        <v>2558</v>
      </c>
      <c r="L608" s="825">
        <v>63.75</v>
      </c>
      <c r="M608" s="825">
        <v>573.75</v>
      </c>
      <c r="N608" s="822">
        <v>9</v>
      </c>
      <c r="O608" s="826">
        <v>3</v>
      </c>
      <c r="P608" s="825">
        <v>510</v>
      </c>
      <c r="Q608" s="827">
        <v>0.88888888888888884</v>
      </c>
      <c r="R608" s="822">
        <v>8</v>
      </c>
      <c r="S608" s="827">
        <v>0.88888888888888884</v>
      </c>
      <c r="T608" s="826">
        <v>2</v>
      </c>
      <c r="U608" s="828">
        <v>0.66666666666666663</v>
      </c>
    </row>
    <row r="609" spans="1:21" ht="14.45" customHeight="1" x14ac:dyDescent="0.2">
      <c r="A609" s="821">
        <v>5</v>
      </c>
      <c r="B609" s="822" t="s">
        <v>2025</v>
      </c>
      <c r="C609" s="822" t="s">
        <v>2032</v>
      </c>
      <c r="D609" s="823" t="s">
        <v>3454</v>
      </c>
      <c r="E609" s="824" t="s">
        <v>2056</v>
      </c>
      <c r="F609" s="822" t="s">
        <v>2026</v>
      </c>
      <c r="G609" s="822" t="s">
        <v>2555</v>
      </c>
      <c r="H609" s="822" t="s">
        <v>329</v>
      </c>
      <c r="I609" s="822" t="s">
        <v>2971</v>
      </c>
      <c r="J609" s="822" t="s">
        <v>2972</v>
      </c>
      <c r="K609" s="822" t="s">
        <v>1597</v>
      </c>
      <c r="L609" s="825">
        <v>30.5</v>
      </c>
      <c r="M609" s="825">
        <v>30.5</v>
      </c>
      <c r="N609" s="822">
        <v>1</v>
      </c>
      <c r="O609" s="826">
        <v>1</v>
      </c>
      <c r="P609" s="825"/>
      <c r="Q609" s="827">
        <v>0</v>
      </c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5</v>
      </c>
      <c r="B610" s="822" t="s">
        <v>2025</v>
      </c>
      <c r="C610" s="822" t="s">
        <v>2032</v>
      </c>
      <c r="D610" s="823" t="s">
        <v>3454</v>
      </c>
      <c r="E610" s="824" t="s">
        <v>2056</v>
      </c>
      <c r="F610" s="822" t="s">
        <v>2026</v>
      </c>
      <c r="G610" s="822" t="s">
        <v>2555</v>
      </c>
      <c r="H610" s="822" t="s">
        <v>329</v>
      </c>
      <c r="I610" s="822" t="s">
        <v>2973</v>
      </c>
      <c r="J610" s="822" t="s">
        <v>2972</v>
      </c>
      <c r="K610" s="822" t="s">
        <v>2974</v>
      </c>
      <c r="L610" s="825">
        <v>61</v>
      </c>
      <c r="M610" s="825">
        <v>183</v>
      </c>
      <c r="N610" s="822">
        <v>3</v>
      </c>
      <c r="O610" s="826">
        <v>1</v>
      </c>
      <c r="P610" s="825">
        <v>183</v>
      </c>
      <c r="Q610" s="827">
        <v>1</v>
      </c>
      <c r="R610" s="822">
        <v>3</v>
      </c>
      <c r="S610" s="827">
        <v>1</v>
      </c>
      <c r="T610" s="826">
        <v>1</v>
      </c>
      <c r="U610" s="828">
        <v>1</v>
      </c>
    </row>
    <row r="611" spans="1:21" ht="14.45" customHeight="1" x14ac:dyDescent="0.2">
      <c r="A611" s="821">
        <v>5</v>
      </c>
      <c r="B611" s="822" t="s">
        <v>2025</v>
      </c>
      <c r="C611" s="822" t="s">
        <v>2032</v>
      </c>
      <c r="D611" s="823" t="s">
        <v>3454</v>
      </c>
      <c r="E611" s="824" t="s">
        <v>2056</v>
      </c>
      <c r="F611" s="822" t="s">
        <v>2026</v>
      </c>
      <c r="G611" s="822" t="s">
        <v>2555</v>
      </c>
      <c r="H611" s="822" t="s">
        <v>611</v>
      </c>
      <c r="I611" s="822" t="s">
        <v>2975</v>
      </c>
      <c r="J611" s="822" t="s">
        <v>2557</v>
      </c>
      <c r="K611" s="822" t="s">
        <v>2558</v>
      </c>
      <c r="L611" s="825">
        <v>63.75</v>
      </c>
      <c r="M611" s="825">
        <v>127.5</v>
      </c>
      <c r="N611" s="822">
        <v>2</v>
      </c>
      <c r="O611" s="826">
        <v>1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5</v>
      </c>
      <c r="B612" s="822" t="s">
        <v>2025</v>
      </c>
      <c r="C612" s="822" t="s">
        <v>2032</v>
      </c>
      <c r="D612" s="823" t="s">
        <v>3454</v>
      </c>
      <c r="E612" s="824" t="s">
        <v>2056</v>
      </c>
      <c r="F612" s="822" t="s">
        <v>2026</v>
      </c>
      <c r="G612" s="822" t="s">
        <v>2555</v>
      </c>
      <c r="H612" s="822" t="s">
        <v>329</v>
      </c>
      <c r="I612" s="822" t="s">
        <v>2976</v>
      </c>
      <c r="J612" s="822" t="s">
        <v>2972</v>
      </c>
      <c r="K612" s="822" t="s">
        <v>2977</v>
      </c>
      <c r="L612" s="825">
        <v>50.83</v>
      </c>
      <c r="M612" s="825">
        <v>152.49</v>
      </c>
      <c r="N612" s="822">
        <v>3</v>
      </c>
      <c r="O612" s="826">
        <v>0.5</v>
      </c>
      <c r="P612" s="825">
        <v>152.49</v>
      </c>
      <c r="Q612" s="827">
        <v>1</v>
      </c>
      <c r="R612" s="822">
        <v>3</v>
      </c>
      <c r="S612" s="827">
        <v>1</v>
      </c>
      <c r="T612" s="826">
        <v>0.5</v>
      </c>
      <c r="U612" s="828">
        <v>1</v>
      </c>
    </row>
    <row r="613" spans="1:21" ht="14.45" customHeight="1" x14ac:dyDescent="0.2">
      <c r="A613" s="821">
        <v>5</v>
      </c>
      <c r="B613" s="822" t="s">
        <v>2025</v>
      </c>
      <c r="C613" s="822" t="s">
        <v>2032</v>
      </c>
      <c r="D613" s="823" t="s">
        <v>3454</v>
      </c>
      <c r="E613" s="824" t="s">
        <v>2056</v>
      </c>
      <c r="F613" s="822" t="s">
        <v>2026</v>
      </c>
      <c r="G613" s="822" t="s">
        <v>2559</v>
      </c>
      <c r="H613" s="822" t="s">
        <v>329</v>
      </c>
      <c r="I613" s="822" t="s">
        <v>2560</v>
      </c>
      <c r="J613" s="822" t="s">
        <v>2561</v>
      </c>
      <c r="K613" s="822" t="s">
        <v>2562</v>
      </c>
      <c r="L613" s="825">
        <v>0</v>
      </c>
      <c r="M613" s="825">
        <v>0</v>
      </c>
      <c r="N613" s="822">
        <v>1</v>
      </c>
      <c r="O613" s="826">
        <v>0.5</v>
      </c>
      <c r="P613" s="825">
        <v>0</v>
      </c>
      <c r="Q613" s="827"/>
      <c r="R613" s="822">
        <v>1</v>
      </c>
      <c r="S613" s="827">
        <v>1</v>
      </c>
      <c r="T613" s="826">
        <v>0.5</v>
      </c>
      <c r="U613" s="828">
        <v>1</v>
      </c>
    </row>
    <row r="614" spans="1:21" ht="14.45" customHeight="1" x14ac:dyDescent="0.2">
      <c r="A614" s="821">
        <v>5</v>
      </c>
      <c r="B614" s="822" t="s">
        <v>2025</v>
      </c>
      <c r="C614" s="822" t="s">
        <v>2032</v>
      </c>
      <c r="D614" s="823" t="s">
        <v>3454</v>
      </c>
      <c r="E614" s="824" t="s">
        <v>2056</v>
      </c>
      <c r="F614" s="822" t="s">
        <v>2026</v>
      </c>
      <c r="G614" s="822" t="s">
        <v>2115</v>
      </c>
      <c r="H614" s="822" t="s">
        <v>611</v>
      </c>
      <c r="I614" s="822" t="s">
        <v>1798</v>
      </c>
      <c r="J614" s="822" t="s">
        <v>938</v>
      </c>
      <c r="K614" s="822" t="s">
        <v>939</v>
      </c>
      <c r="L614" s="825">
        <v>0</v>
      </c>
      <c r="M614" s="825">
        <v>0</v>
      </c>
      <c r="N614" s="822">
        <v>2</v>
      </c>
      <c r="O614" s="826">
        <v>2</v>
      </c>
      <c r="P614" s="825">
        <v>0</v>
      </c>
      <c r="Q614" s="827"/>
      <c r="R614" s="822">
        <v>2</v>
      </c>
      <c r="S614" s="827">
        <v>1</v>
      </c>
      <c r="T614" s="826">
        <v>2</v>
      </c>
      <c r="U614" s="828">
        <v>1</v>
      </c>
    </row>
    <row r="615" spans="1:21" ht="14.45" customHeight="1" x14ac:dyDescent="0.2">
      <c r="A615" s="821">
        <v>5</v>
      </c>
      <c r="B615" s="822" t="s">
        <v>2025</v>
      </c>
      <c r="C615" s="822" t="s">
        <v>2032</v>
      </c>
      <c r="D615" s="823" t="s">
        <v>3454</v>
      </c>
      <c r="E615" s="824" t="s">
        <v>2056</v>
      </c>
      <c r="F615" s="822" t="s">
        <v>2026</v>
      </c>
      <c r="G615" s="822" t="s">
        <v>2662</v>
      </c>
      <c r="H615" s="822" t="s">
        <v>329</v>
      </c>
      <c r="I615" s="822" t="s">
        <v>2767</v>
      </c>
      <c r="J615" s="822" t="s">
        <v>2664</v>
      </c>
      <c r="K615" s="822" t="s">
        <v>2768</v>
      </c>
      <c r="L615" s="825">
        <v>42.54</v>
      </c>
      <c r="M615" s="825">
        <v>42.54</v>
      </c>
      <c r="N615" s="822">
        <v>1</v>
      </c>
      <c r="O615" s="826">
        <v>1</v>
      </c>
      <c r="P615" s="825">
        <v>42.54</v>
      </c>
      <c r="Q615" s="827">
        <v>1</v>
      </c>
      <c r="R615" s="822">
        <v>1</v>
      </c>
      <c r="S615" s="827">
        <v>1</v>
      </c>
      <c r="T615" s="826">
        <v>1</v>
      </c>
      <c r="U615" s="828">
        <v>1</v>
      </c>
    </row>
    <row r="616" spans="1:21" ht="14.45" customHeight="1" x14ac:dyDescent="0.2">
      <c r="A616" s="821">
        <v>5</v>
      </c>
      <c r="B616" s="822" t="s">
        <v>2025</v>
      </c>
      <c r="C616" s="822" t="s">
        <v>2032</v>
      </c>
      <c r="D616" s="823" t="s">
        <v>3454</v>
      </c>
      <c r="E616" s="824" t="s">
        <v>2056</v>
      </c>
      <c r="F616" s="822" t="s">
        <v>2026</v>
      </c>
      <c r="G616" s="822" t="s">
        <v>2662</v>
      </c>
      <c r="H616" s="822" t="s">
        <v>329</v>
      </c>
      <c r="I616" s="822" t="s">
        <v>2978</v>
      </c>
      <c r="J616" s="822" t="s">
        <v>1095</v>
      </c>
      <c r="K616" s="822" t="s">
        <v>2979</v>
      </c>
      <c r="L616" s="825">
        <v>33.44</v>
      </c>
      <c r="M616" s="825">
        <v>33.44</v>
      </c>
      <c r="N616" s="822">
        <v>1</v>
      </c>
      <c r="O616" s="826">
        <v>0.5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5</v>
      </c>
      <c r="B617" s="822" t="s">
        <v>2025</v>
      </c>
      <c r="C617" s="822" t="s">
        <v>2032</v>
      </c>
      <c r="D617" s="823" t="s">
        <v>3454</v>
      </c>
      <c r="E617" s="824" t="s">
        <v>2056</v>
      </c>
      <c r="F617" s="822" t="s">
        <v>2026</v>
      </c>
      <c r="G617" s="822" t="s">
        <v>2662</v>
      </c>
      <c r="H617" s="822" t="s">
        <v>329</v>
      </c>
      <c r="I617" s="822" t="s">
        <v>2769</v>
      </c>
      <c r="J617" s="822" t="s">
        <v>1095</v>
      </c>
      <c r="K617" s="822" t="s">
        <v>2770</v>
      </c>
      <c r="L617" s="825">
        <v>66.88</v>
      </c>
      <c r="M617" s="825">
        <v>66.88</v>
      </c>
      <c r="N617" s="822">
        <v>1</v>
      </c>
      <c r="O617" s="826">
        <v>0.5</v>
      </c>
      <c r="P617" s="825">
        <v>66.88</v>
      </c>
      <c r="Q617" s="827">
        <v>1</v>
      </c>
      <c r="R617" s="822">
        <v>1</v>
      </c>
      <c r="S617" s="827">
        <v>1</v>
      </c>
      <c r="T617" s="826">
        <v>0.5</v>
      </c>
      <c r="U617" s="828">
        <v>1</v>
      </c>
    </row>
    <row r="618" spans="1:21" ht="14.45" customHeight="1" x14ac:dyDescent="0.2">
      <c r="A618" s="821">
        <v>5</v>
      </c>
      <c r="B618" s="822" t="s">
        <v>2025</v>
      </c>
      <c r="C618" s="822" t="s">
        <v>2032</v>
      </c>
      <c r="D618" s="823" t="s">
        <v>3454</v>
      </c>
      <c r="E618" s="824" t="s">
        <v>2056</v>
      </c>
      <c r="F618" s="822" t="s">
        <v>2026</v>
      </c>
      <c r="G618" s="822" t="s">
        <v>2662</v>
      </c>
      <c r="H618" s="822" t="s">
        <v>329</v>
      </c>
      <c r="I618" s="822" t="s">
        <v>2663</v>
      </c>
      <c r="J618" s="822" t="s">
        <v>2664</v>
      </c>
      <c r="K618" s="822" t="s">
        <v>2665</v>
      </c>
      <c r="L618" s="825">
        <v>59.56</v>
      </c>
      <c r="M618" s="825">
        <v>59.56</v>
      </c>
      <c r="N618" s="822">
        <v>1</v>
      </c>
      <c r="O618" s="826">
        <v>1</v>
      </c>
      <c r="P618" s="825">
        <v>59.56</v>
      </c>
      <c r="Q618" s="827">
        <v>1</v>
      </c>
      <c r="R618" s="822">
        <v>1</v>
      </c>
      <c r="S618" s="827">
        <v>1</v>
      </c>
      <c r="T618" s="826">
        <v>1</v>
      </c>
      <c r="U618" s="828">
        <v>1</v>
      </c>
    </row>
    <row r="619" spans="1:21" ht="14.45" customHeight="1" x14ac:dyDescent="0.2">
      <c r="A619" s="821">
        <v>5</v>
      </c>
      <c r="B619" s="822" t="s">
        <v>2025</v>
      </c>
      <c r="C619" s="822" t="s">
        <v>2032</v>
      </c>
      <c r="D619" s="823" t="s">
        <v>3454</v>
      </c>
      <c r="E619" s="824" t="s">
        <v>2056</v>
      </c>
      <c r="F619" s="822" t="s">
        <v>2026</v>
      </c>
      <c r="G619" s="822" t="s">
        <v>2059</v>
      </c>
      <c r="H619" s="822" t="s">
        <v>329</v>
      </c>
      <c r="I619" s="822" t="s">
        <v>2060</v>
      </c>
      <c r="J619" s="822" t="s">
        <v>1032</v>
      </c>
      <c r="K619" s="822" t="s">
        <v>1033</v>
      </c>
      <c r="L619" s="825">
        <v>657.67</v>
      </c>
      <c r="M619" s="825">
        <v>11180.39</v>
      </c>
      <c r="N619" s="822">
        <v>17</v>
      </c>
      <c r="O619" s="826">
        <v>3</v>
      </c>
      <c r="P619" s="825">
        <v>7234.369999999999</v>
      </c>
      <c r="Q619" s="827">
        <v>0.64705882352941169</v>
      </c>
      <c r="R619" s="822">
        <v>11</v>
      </c>
      <c r="S619" s="827">
        <v>0.6470588235294118</v>
      </c>
      <c r="T619" s="826">
        <v>2</v>
      </c>
      <c r="U619" s="828">
        <v>0.66666666666666663</v>
      </c>
    </row>
    <row r="620" spans="1:21" ht="14.45" customHeight="1" x14ac:dyDescent="0.2">
      <c r="A620" s="821">
        <v>5</v>
      </c>
      <c r="B620" s="822" t="s">
        <v>2025</v>
      </c>
      <c r="C620" s="822" t="s">
        <v>2032</v>
      </c>
      <c r="D620" s="823" t="s">
        <v>3454</v>
      </c>
      <c r="E620" s="824" t="s">
        <v>2056</v>
      </c>
      <c r="F620" s="822" t="s">
        <v>2026</v>
      </c>
      <c r="G620" s="822" t="s">
        <v>2059</v>
      </c>
      <c r="H620" s="822" t="s">
        <v>329</v>
      </c>
      <c r="I620" s="822" t="s">
        <v>2408</v>
      </c>
      <c r="J620" s="822" t="s">
        <v>1032</v>
      </c>
      <c r="K620" s="822" t="s">
        <v>2409</v>
      </c>
      <c r="L620" s="825">
        <v>1578.41</v>
      </c>
      <c r="M620" s="825">
        <v>108910.29000000002</v>
      </c>
      <c r="N620" s="822">
        <v>69</v>
      </c>
      <c r="O620" s="826">
        <v>26.5</v>
      </c>
      <c r="P620" s="825">
        <v>74185.270000000019</v>
      </c>
      <c r="Q620" s="827">
        <v>0.6811594202898551</v>
      </c>
      <c r="R620" s="822">
        <v>47</v>
      </c>
      <c r="S620" s="827">
        <v>0.6811594202898551</v>
      </c>
      <c r="T620" s="826">
        <v>17.5</v>
      </c>
      <c r="U620" s="828">
        <v>0.660377358490566</v>
      </c>
    </row>
    <row r="621" spans="1:21" ht="14.45" customHeight="1" x14ac:dyDescent="0.2">
      <c r="A621" s="821">
        <v>5</v>
      </c>
      <c r="B621" s="822" t="s">
        <v>2025</v>
      </c>
      <c r="C621" s="822" t="s">
        <v>2032</v>
      </c>
      <c r="D621" s="823" t="s">
        <v>3454</v>
      </c>
      <c r="E621" s="824" t="s">
        <v>2056</v>
      </c>
      <c r="F621" s="822" t="s">
        <v>2026</v>
      </c>
      <c r="G621" s="822" t="s">
        <v>2059</v>
      </c>
      <c r="H621" s="822" t="s">
        <v>329</v>
      </c>
      <c r="I621" s="822" t="s">
        <v>2138</v>
      </c>
      <c r="J621" s="822" t="s">
        <v>1032</v>
      </c>
      <c r="K621" s="822" t="s">
        <v>2139</v>
      </c>
      <c r="L621" s="825">
        <v>789.2</v>
      </c>
      <c r="M621" s="825">
        <v>168099.60000000009</v>
      </c>
      <c r="N621" s="822">
        <v>213</v>
      </c>
      <c r="O621" s="826">
        <v>52.5</v>
      </c>
      <c r="P621" s="825">
        <v>115223.2000000001</v>
      </c>
      <c r="Q621" s="827">
        <v>0.6854460093896716</v>
      </c>
      <c r="R621" s="822">
        <v>146</v>
      </c>
      <c r="S621" s="827">
        <v>0.68544600938967137</v>
      </c>
      <c r="T621" s="826">
        <v>34.5</v>
      </c>
      <c r="U621" s="828">
        <v>0.65714285714285714</v>
      </c>
    </row>
    <row r="622" spans="1:21" ht="14.45" customHeight="1" x14ac:dyDescent="0.2">
      <c r="A622" s="821">
        <v>5</v>
      </c>
      <c r="B622" s="822" t="s">
        <v>2025</v>
      </c>
      <c r="C622" s="822" t="s">
        <v>2032</v>
      </c>
      <c r="D622" s="823" t="s">
        <v>3454</v>
      </c>
      <c r="E622" s="824" t="s">
        <v>2056</v>
      </c>
      <c r="F622" s="822" t="s">
        <v>2026</v>
      </c>
      <c r="G622" s="822" t="s">
        <v>2059</v>
      </c>
      <c r="H622" s="822" t="s">
        <v>329</v>
      </c>
      <c r="I622" s="822" t="s">
        <v>2410</v>
      </c>
      <c r="J622" s="822" t="s">
        <v>1032</v>
      </c>
      <c r="K622" s="822" t="s">
        <v>2409</v>
      </c>
      <c r="L622" s="825">
        <v>1578.41</v>
      </c>
      <c r="M622" s="825">
        <v>18940.920000000002</v>
      </c>
      <c r="N622" s="822">
        <v>12</v>
      </c>
      <c r="O622" s="826">
        <v>5</v>
      </c>
      <c r="P622" s="825">
        <v>9470.4600000000009</v>
      </c>
      <c r="Q622" s="827">
        <v>0.5</v>
      </c>
      <c r="R622" s="822">
        <v>6</v>
      </c>
      <c r="S622" s="827">
        <v>0.5</v>
      </c>
      <c r="T622" s="826">
        <v>3</v>
      </c>
      <c r="U622" s="828">
        <v>0.6</v>
      </c>
    </row>
    <row r="623" spans="1:21" ht="14.45" customHeight="1" x14ac:dyDescent="0.2">
      <c r="A623" s="821">
        <v>5</v>
      </c>
      <c r="B623" s="822" t="s">
        <v>2025</v>
      </c>
      <c r="C623" s="822" t="s">
        <v>2032</v>
      </c>
      <c r="D623" s="823" t="s">
        <v>3454</v>
      </c>
      <c r="E623" s="824" t="s">
        <v>2056</v>
      </c>
      <c r="F623" s="822" t="s">
        <v>2026</v>
      </c>
      <c r="G623" s="822" t="s">
        <v>2059</v>
      </c>
      <c r="H623" s="822" t="s">
        <v>329</v>
      </c>
      <c r="I623" s="822" t="s">
        <v>2980</v>
      </c>
      <c r="J623" s="822" t="s">
        <v>1032</v>
      </c>
      <c r="K623" s="822" t="s">
        <v>1033</v>
      </c>
      <c r="L623" s="825">
        <v>657.67</v>
      </c>
      <c r="M623" s="825">
        <v>7892.0399999999991</v>
      </c>
      <c r="N623" s="822">
        <v>12</v>
      </c>
      <c r="O623" s="826">
        <v>2</v>
      </c>
      <c r="P623" s="825">
        <v>3946.0199999999995</v>
      </c>
      <c r="Q623" s="827">
        <v>0.5</v>
      </c>
      <c r="R623" s="822">
        <v>6</v>
      </c>
      <c r="S623" s="827">
        <v>0.5</v>
      </c>
      <c r="T623" s="826">
        <v>1</v>
      </c>
      <c r="U623" s="828">
        <v>0.5</v>
      </c>
    </row>
    <row r="624" spans="1:21" ht="14.45" customHeight="1" x14ac:dyDescent="0.2">
      <c r="A624" s="821">
        <v>5</v>
      </c>
      <c r="B624" s="822" t="s">
        <v>2025</v>
      </c>
      <c r="C624" s="822" t="s">
        <v>2032</v>
      </c>
      <c r="D624" s="823" t="s">
        <v>3454</v>
      </c>
      <c r="E624" s="824" t="s">
        <v>2056</v>
      </c>
      <c r="F624" s="822" t="s">
        <v>2026</v>
      </c>
      <c r="G624" s="822" t="s">
        <v>2059</v>
      </c>
      <c r="H624" s="822" t="s">
        <v>329</v>
      </c>
      <c r="I624" s="822" t="s">
        <v>2771</v>
      </c>
      <c r="J624" s="822" t="s">
        <v>1032</v>
      </c>
      <c r="K624" s="822" t="s">
        <v>2139</v>
      </c>
      <c r="L624" s="825">
        <v>789.2</v>
      </c>
      <c r="M624" s="825">
        <v>55243.999999999993</v>
      </c>
      <c r="N624" s="822">
        <v>70</v>
      </c>
      <c r="O624" s="826">
        <v>17</v>
      </c>
      <c r="P624" s="825">
        <v>38670.799999999988</v>
      </c>
      <c r="Q624" s="827">
        <v>0.69999999999999984</v>
      </c>
      <c r="R624" s="822">
        <v>49</v>
      </c>
      <c r="S624" s="827">
        <v>0.7</v>
      </c>
      <c r="T624" s="826">
        <v>11</v>
      </c>
      <c r="U624" s="828">
        <v>0.6470588235294118</v>
      </c>
    </row>
    <row r="625" spans="1:21" ht="14.45" customHeight="1" x14ac:dyDescent="0.2">
      <c r="A625" s="821">
        <v>5</v>
      </c>
      <c r="B625" s="822" t="s">
        <v>2025</v>
      </c>
      <c r="C625" s="822" t="s">
        <v>2032</v>
      </c>
      <c r="D625" s="823" t="s">
        <v>3454</v>
      </c>
      <c r="E625" s="824" t="s">
        <v>2056</v>
      </c>
      <c r="F625" s="822" t="s">
        <v>2026</v>
      </c>
      <c r="G625" s="822" t="s">
        <v>2575</v>
      </c>
      <c r="H625" s="822" t="s">
        <v>329</v>
      </c>
      <c r="I625" s="822" t="s">
        <v>2772</v>
      </c>
      <c r="J625" s="822" t="s">
        <v>2773</v>
      </c>
      <c r="K625" s="822" t="s">
        <v>2774</v>
      </c>
      <c r="L625" s="825">
        <v>120.77</v>
      </c>
      <c r="M625" s="825">
        <v>120.77</v>
      </c>
      <c r="N625" s="822">
        <v>1</v>
      </c>
      <c r="O625" s="826">
        <v>1</v>
      </c>
      <c r="P625" s="825"/>
      <c r="Q625" s="827">
        <v>0</v>
      </c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5</v>
      </c>
      <c r="B626" s="822" t="s">
        <v>2025</v>
      </c>
      <c r="C626" s="822" t="s">
        <v>2032</v>
      </c>
      <c r="D626" s="823" t="s">
        <v>3454</v>
      </c>
      <c r="E626" s="824" t="s">
        <v>2056</v>
      </c>
      <c r="F626" s="822" t="s">
        <v>2026</v>
      </c>
      <c r="G626" s="822" t="s">
        <v>2575</v>
      </c>
      <c r="H626" s="822" t="s">
        <v>329</v>
      </c>
      <c r="I626" s="822" t="s">
        <v>2981</v>
      </c>
      <c r="J626" s="822" t="s">
        <v>2577</v>
      </c>
      <c r="K626" s="822" t="s">
        <v>2578</v>
      </c>
      <c r="L626" s="825">
        <v>120.77</v>
      </c>
      <c r="M626" s="825">
        <v>120.77</v>
      </c>
      <c r="N626" s="822">
        <v>1</v>
      </c>
      <c r="O626" s="826">
        <v>0.5</v>
      </c>
      <c r="P626" s="825"/>
      <c r="Q626" s="827">
        <v>0</v>
      </c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5</v>
      </c>
      <c r="B627" s="822" t="s">
        <v>2025</v>
      </c>
      <c r="C627" s="822" t="s">
        <v>2032</v>
      </c>
      <c r="D627" s="823" t="s">
        <v>3454</v>
      </c>
      <c r="E627" s="824" t="s">
        <v>2056</v>
      </c>
      <c r="F627" s="822" t="s">
        <v>2026</v>
      </c>
      <c r="G627" s="822" t="s">
        <v>2575</v>
      </c>
      <c r="H627" s="822" t="s">
        <v>329</v>
      </c>
      <c r="I627" s="822" t="s">
        <v>2576</v>
      </c>
      <c r="J627" s="822" t="s">
        <v>2577</v>
      </c>
      <c r="K627" s="822" t="s">
        <v>2578</v>
      </c>
      <c r="L627" s="825">
        <v>120.77</v>
      </c>
      <c r="M627" s="825">
        <v>483.08</v>
      </c>
      <c r="N627" s="822">
        <v>4</v>
      </c>
      <c r="O627" s="826">
        <v>2.5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5</v>
      </c>
      <c r="B628" s="822" t="s">
        <v>2025</v>
      </c>
      <c r="C628" s="822" t="s">
        <v>2032</v>
      </c>
      <c r="D628" s="823" t="s">
        <v>3454</v>
      </c>
      <c r="E628" s="824" t="s">
        <v>2056</v>
      </c>
      <c r="F628" s="822" t="s">
        <v>2026</v>
      </c>
      <c r="G628" s="822" t="s">
        <v>2579</v>
      </c>
      <c r="H628" s="822" t="s">
        <v>611</v>
      </c>
      <c r="I628" s="822" t="s">
        <v>1703</v>
      </c>
      <c r="J628" s="822" t="s">
        <v>751</v>
      </c>
      <c r="K628" s="822" t="s">
        <v>1704</v>
      </c>
      <c r="L628" s="825">
        <v>134.61000000000001</v>
      </c>
      <c r="M628" s="825">
        <v>134.61000000000001</v>
      </c>
      <c r="N628" s="822">
        <v>1</v>
      </c>
      <c r="O628" s="826">
        <v>0.5</v>
      </c>
      <c r="P628" s="825">
        <v>134.61000000000001</v>
      </c>
      <c r="Q628" s="827">
        <v>1</v>
      </c>
      <c r="R628" s="822">
        <v>1</v>
      </c>
      <c r="S628" s="827">
        <v>1</v>
      </c>
      <c r="T628" s="826">
        <v>0.5</v>
      </c>
      <c r="U628" s="828">
        <v>1</v>
      </c>
    </row>
    <row r="629" spans="1:21" ht="14.45" customHeight="1" x14ac:dyDescent="0.2">
      <c r="A629" s="821">
        <v>5</v>
      </c>
      <c r="B629" s="822" t="s">
        <v>2025</v>
      </c>
      <c r="C629" s="822" t="s">
        <v>2032</v>
      </c>
      <c r="D629" s="823" t="s">
        <v>3454</v>
      </c>
      <c r="E629" s="824" t="s">
        <v>2056</v>
      </c>
      <c r="F629" s="822" t="s">
        <v>2026</v>
      </c>
      <c r="G629" s="822" t="s">
        <v>2982</v>
      </c>
      <c r="H629" s="822" t="s">
        <v>329</v>
      </c>
      <c r="I629" s="822" t="s">
        <v>2983</v>
      </c>
      <c r="J629" s="822" t="s">
        <v>2984</v>
      </c>
      <c r="K629" s="822" t="s">
        <v>2985</v>
      </c>
      <c r="L629" s="825">
        <v>101.78</v>
      </c>
      <c r="M629" s="825">
        <v>305.34000000000003</v>
      </c>
      <c r="N629" s="822">
        <v>3</v>
      </c>
      <c r="O629" s="826">
        <v>0.5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5</v>
      </c>
      <c r="B630" s="822" t="s">
        <v>2025</v>
      </c>
      <c r="C630" s="822" t="s">
        <v>2032</v>
      </c>
      <c r="D630" s="823" t="s">
        <v>3454</v>
      </c>
      <c r="E630" s="824" t="s">
        <v>2056</v>
      </c>
      <c r="F630" s="822" t="s">
        <v>2026</v>
      </c>
      <c r="G630" s="822" t="s">
        <v>2986</v>
      </c>
      <c r="H630" s="822" t="s">
        <v>329</v>
      </c>
      <c r="I630" s="822" t="s">
        <v>2987</v>
      </c>
      <c r="J630" s="822" t="s">
        <v>2988</v>
      </c>
      <c r="K630" s="822" t="s">
        <v>2989</v>
      </c>
      <c r="L630" s="825">
        <v>93.43</v>
      </c>
      <c r="M630" s="825">
        <v>93.43</v>
      </c>
      <c r="N630" s="822">
        <v>1</v>
      </c>
      <c r="O630" s="826">
        <v>1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5</v>
      </c>
      <c r="B631" s="822" t="s">
        <v>2025</v>
      </c>
      <c r="C631" s="822" t="s">
        <v>2032</v>
      </c>
      <c r="D631" s="823" t="s">
        <v>3454</v>
      </c>
      <c r="E631" s="824" t="s">
        <v>2056</v>
      </c>
      <c r="F631" s="822" t="s">
        <v>2026</v>
      </c>
      <c r="G631" s="822" t="s">
        <v>2990</v>
      </c>
      <c r="H631" s="822" t="s">
        <v>329</v>
      </c>
      <c r="I631" s="822" t="s">
        <v>2991</v>
      </c>
      <c r="J631" s="822" t="s">
        <v>2992</v>
      </c>
      <c r="K631" s="822" t="s">
        <v>2993</v>
      </c>
      <c r="L631" s="825">
        <v>77.13</v>
      </c>
      <c r="M631" s="825">
        <v>77.13</v>
      </c>
      <c r="N631" s="822">
        <v>1</v>
      </c>
      <c r="O631" s="826">
        <v>0.5</v>
      </c>
      <c r="P631" s="825">
        <v>77.13</v>
      </c>
      <c r="Q631" s="827">
        <v>1</v>
      </c>
      <c r="R631" s="822">
        <v>1</v>
      </c>
      <c r="S631" s="827">
        <v>1</v>
      </c>
      <c r="T631" s="826">
        <v>0.5</v>
      </c>
      <c r="U631" s="828">
        <v>1</v>
      </c>
    </row>
    <row r="632" spans="1:21" ht="14.45" customHeight="1" x14ac:dyDescent="0.2">
      <c r="A632" s="821">
        <v>5</v>
      </c>
      <c r="B632" s="822" t="s">
        <v>2025</v>
      </c>
      <c r="C632" s="822" t="s">
        <v>2032</v>
      </c>
      <c r="D632" s="823" t="s">
        <v>3454</v>
      </c>
      <c r="E632" s="824" t="s">
        <v>2056</v>
      </c>
      <c r="F632" s="822" t="s">
        <v>2026</v>
      </c>
      <c r="G632" s="822" t="s">
        <v>2994</v>
      </c>
      <c r="H632" s="822" t="s">
        <v>329</v>
      </c>
      <c r="I632" s="822" t="s">
        <v>2995</v>
      </c>
      <c r="J632" s="822" t="s">
        <v>1153</v>
      </c>
      <c r="K632" s="822" t="s">
        <v>2996</v>
      </c>
      <c r="L632" s="825">
        <v>193.98</v>
      </c>
      <c r="M632" s="825">
        <v>387.96</v>
      </c>
      <c r="N632" s="822">
        <v>2</v>
      </c>
      <c r="O632" s="826">
        <v>0.5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5</v>
      </c>
      <c r="B633" s="822" t="s">
        <v>2025</v>
      </c>
      <c r="C633" s="822" t="s">
        <v>2032</v>
      </c>
      <c r="D633" s="823" t="s">
        <v>3454</v>
      </c>
      <c r="E633" s="824" t="s">
        <v>2056</v>
      </c>
      <c r="F633" s="822" t="s">
        <v>2026</v>
      </c>
      <c r="G633" s="822" t="s">
        <v>2788</v>
      </c>
      <c r="H633" s="822" t="s">
        <v>329</v>
      </c>
      <c r="I633" s="822" t="s">
        <v>2997</v>
      </c>
      <c r="J633" s="822" t="s">
        <v>2790</v>
      </c>
      <c r="K633" s="822" t="s">
        <v>2998</v>
      </c>
      <c r="L633" s="825">
        <v>425.12</v>
      </c>
      <c r="M633" s="825">
        <v>425.12</v>
      </c>
      <c r="N633" s="822">
        <v>1</v>
      </c>
      <c r="O633" s="826">
        <v>1</v>
      </c>
      <c r="P633" s="825">
        <v>425.12</v>
      </c>
      <c r="Q633" s="827">
        <v>1</v>
      </c>
      <c r="R633" s="822">
        <v>1</v>
      </c>
      <c r="S633" s="827">
        <v>1</v>
      </c>
      <c r="T633" s="826">
        <v>1</v>
      </c>
      <c r="U633" s="828">
        <v>1</v>
      </c>
    </row>
    <row r="634" spans="1:21" ht="14.45" customHeight="1" x14ac:dyDescent="0.2">
      <c r="A634" s="821">
        <v>5</v>
      </c>
      <c r="B634" s="822" t="s">
        <v>2025</v>
      </c>
      <c r="C634" s="822" t="s">
        <v>2032</v>
      </c>
      <c r="D634" s="823" t="s">
        <v>3454</v>
      </c>
      <c r="E634" s="824" t="s">
        <v>2056</v>
      </c>
      <c r="F634" s="822" t="s">
        <v>2026</v>
      </c>
      <c r="G634" s="822" t="s">
        <v>2788</v>
      </c>
      <c r="H634" s="822" t="s">
        <v>329</v>
      </c>
      <c r="I634" s="822" t="s">
        <v>2997</v>
      </c>
      <c r="J634" s="822" t="s">
        <v>2790</v>
      </c>
      <c r="K634" s="822" t="s">
        <v>2998</v>
      </c>
      <c r="L634" s="825">
        <v>258.89999999999998</v>
      </c>
      <c r="M634" s="825">
        <v>258.89999999999998</v>
      </c>
      <c r="N634" s="822">
        <v>1</v>
      </c>
      <c r="O634" s="826">
        <v>1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5</v>
      </c>
      <c r="B635" s="822" t="s">
        <v>2025</v>
      </c>
      <c r="C635" s="822" t="s">
        <v>2032</v>
      </c>
      <c r="D635" s="823" t="s">
        <v>3454</v>
      </c>
      <c r="E635" s="824" t="s">
        <v>2056</v>
      </c>
      <c r="F635" s="822" t="s">
        <v>2026</v>
      </c>
      <c r="G635" s="822" t="s">
        <v>2594</v>
      </c>
      <c r="H635" s="822" t="s">
        <v>611</v>
      </c>
      <c r="I635" s="822" t="s">
        <v>2794</v>
      </c>
      <c r="J635" s="822" t="s">
        <v>2596</v>
      </c>
      <c r="K635" s="822" t="s">
        <v>2795</v>
      </c>
      <c r="L635" s="825">
        <v>50.32</v>
      </c>
      <c r="M635" s="825">
        <v>100.64</v>
      </c>
      <c r="N635" s="822">
        <v>2</v>
      </c>
      <c r="O635" s="826">
        <v>2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5</v>
      </c>
      <c r="B636" s="822" t="s">
        <v>2025</v>
      </c>
      <c r="C636" s="822" t="s">
        <v>2032</v>
      </c>
      <c r="D636" s="823" t="s">
        <v>3454</v>
      </c>
      <c r="E636" s="824" t="s">
        <v>2056</v>
      </c>
      <c r="F636" s="822" t="s">
        <v>2026</v>
      </c>
      <c r="G636" s="822" t="s">
        <v>2594</v>
      </c>
      <c r="H636" s="822" t="s">
        <v>329</v>
      </c>
      <c r="I636" s="822" t="s">
        <v>2796</v>
      </c>
      <c r="J636" s="822" t="s">
        <v>2596</v>
      </c>
      <c r="K636" s="822" t="s">
        <v>2797</v>
      </c>
      <c r="L636" s="825">
        <v>99.94</v>
      </c>
      <c r="M636" s="825">
        <v>599.64</v>
      </c>
      <c r="N636" s="822">
        <v>6</v>
      </c>
      <c r="O636" s="826">
        <v>5</v>
      </c>
      <c r="P636" s="825">
        <v>499.7</v>
      </c>
      <c r="Q636" s="827">
        <v>0.83333333333333337</v>
      </c>
      <c r="R636" s="822">
        <v>5</v>
      </c>
      <c r="S636" s="827">
        <v>0.83333333333333337</v>
      </c>
      <c r="T636" s="826">
        <v>4.5</v>
      </c>
      <c r="U636" s="828">
        <v>0.9</v>
      </c>
    </row>
    <row r="637" spans="1:21" ht="14.45" customHeight="1" x14ac:dyDescent="0.2">
      <c r="A637" s="821">
        <v>5</v>
      </c>
      <c r="B637" s="822" t="s">
        <v>2025</v>
      </c>
      <c r="C637" s="822" t="s">
        <v>2032</v>
      </c>
      <c r="D637" s="823" t="s">
        <v>3454</v>
      </c>
      <c r="E637" s="824" t="s">
        <v>2056</v>
      </c>
      <c r="F637" s="822" t="s">
        <v>2026</v>
      </c>
      <c r="G637" s="822" t="s">
        <v>2594</v>
      </c>
      <c r="H637" s="822" t="s">
        <v>329</v>
      </c>
      <c r="I637" s="822" t="s">
        <v>2595</v>
      </c>
      <c r="J637" s="822" t="s">
        <v>2596</v>
      </c>
      <c r="K637" s="822" t="s">
        <v>2597</v>
      </c>
      <c r="L637" s="825">
        <v>299.83999999999997</v>
      </c>
      <c r="M637" s="825">
        <v>299.83999999999997</v>
      </c>
      <c r="N637" s="822">
        <v>1</v>
      </c>
      <c r="O637" s="826">
        <v>1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5</v>
      </c>
      <c r="B638" s="822" t="s">
        <v>2025</v>
      </c>
      <c r="C638" s="822" t="s">
        <v>2032</v>
      </c>
      <c r="D638" s="823" t="s">
        <v>3454</v>
      </c>
      <c r="E638" s="824" t="s">
        <v>2056</v>
      </c>
      <c r="F638" s="822" t="s">
        <v>2026</v>
      </c>
      <c r="G638" s="822" t="s">
        <v>2594</v>
      </c>
      <c r="H638" s="822" t="s">
        <v>329</v>
      </c>
      <c r="I638" s="822" t="s">
        <v>2798</v>
      </c>
      <c r="J638" s="822" t="s">
        <v>2799</v>
      </c>
      <c r="K638" s="822" t="s">
        <v>2800</v>
      </c>
      <c r="L638" s="825">
        <v>99.94</v>
      </c>
      <c r="M638" s="825">
        <v>199.88</v>
      </c>
      <c r="N638" s="822">
        <v>2</v>
      </c>
      <c r="O638" s="826">
        <v>2</v>
      </c>
      <c r="P638" s="825">
        <v>199.88</v>
      </c>
      <c r="Q638" s="827">
        <v>1</v>
      </c>
      <c r="R638" s="822">
        <v>2</v>
      </c>
      <c r="S638" s="827">
        <v>1</v>
      </c>
      <c r="T638" s="826">
        <v>2</v>
      </c>
      <c r="U638" s="828">
        <v>1</v>
      </c>
    </row>
    <row r="639" spans="1:21" ht="14.45" customHeight="1" x14ac:dyDescent="0.2">
      <c r="A639" s="821">
        <v>5</v>
      </c>
      <c r="B639" s="822" t="s">
        <v>2025</v>
      </c>
      <c r="C639" s="822" t="s">
        <v>2032</v>
      </c>
      <c r="D639" s="823" t="s">
        <v>3454</v>
      </c>
      <c r="E639" s="824" t="s">
        <v>2056</v>
      </c>
      <c r="F639" s="822" t="s">
        <v>2026</v>
      </c>
      <c r="G639" s="822" t="s">
        <v>2594</v>
      </c>
      <c r="H639" s="822" t="s">
        <v>329</v>
      </c>
      <c r="I639" s="822" t="s">
        <v>2683</v>
      </c>
      <c r="J639" s="822" t="s">
        <v>1047</v>
      </c>
      <c r="K639" s="822" t="s">
        <v>2684</v>
      </c>
      <c r="L639" s="825">
        <v>50.32</v>
      </c>
      <c r="M639" s="825">
        <v>150.96</v>
      </c>
      <c r="N639" s="822">
        <v>3</v>
      </c>
      <c r="O639" s="826">
        <v>3</v>
      </c>
      <c r="P639" s="825">
        <v>100.64</v>
      </c>
      <c r="Q639" s="827">
        <v>0.66666666666666663</v>
      </c>
      <c r="R639" s="822">
        <v>2</v>
      </c>
      <c r="S639" s="827">
        <v>0.66666666666666663</v>
      </c>
      <c r="T639" s="826">
        <v>2</v>
      </c>
      <c r="U639" s="828">
        <v>0.66666666666666663</v>
      </c>
    </row>
    <row r="640" spans="1:21" ht="14.45" customHeight="1" x14ac:dyDescent="0.2">
      <c r="A640" s="821">
        <v>5</v>
      </c>
      <c r="B640" s="822" t="s">
        <v>2025</v>
      </c>
      <c r="C640" s="822" t="s">
        <v>2032</v>
      </c>
      <c r="D640" s="823" t="s">
        <v>3454</v>
      </c>
      <c r="E640" s="824" t="s">
        <v>2056</v>
      </c>
      <c r="F640" s="822" t="s">
        <v>2026</v>
      </c>
      <c r="G640" s="822" t="s">
        <v>2803</v>
      </c>
      <c r="H640" s="822" t="s">
        <v>329</v>
      </c>
      <c r="I640" s="822" t="s">
        <v>2999</v>
      </c>
      <c r="J640" s="822" t="s">
        <v>2805</v>
      </c>
      <c r="K640" s="822" t="s">
        <v>3000</v>
      </c>
      <c r="L640" s="825">
        <v>21.79</v>
      </c>
      <c r="M640" s="825">
        <v>21.79</v>
      </c>
      <c r="N640" s="822">
        <v>1</v>
      </c>
      <c r="O640" s="826">
        <v>0.5</v>
      </c>
      <c r="P640" s="825">
        <v>21.79</v>
      </c>
      <c r="Q640" s="827">
        <v>1</v>
      </c>
      <c r="R640" s="822">
        <v>1</v>
      </c>
      <c r="S640" s="827">
        <v>1</v>
      </c>
      <c r="T640" s="826">
        <v>0.5</v>
      </c>
      <c r="U640" s="828">
        <v>1</v>
      </c>
    </row>
    <row r="641" spans="1:21" ht="14.45" customHeight="1" x14ac:dyDescent="0.2">
      <c r="A641" s="821">
        <v>5</v>
      </c>
      <c r="B641" s="822" t="s">
        <v>2025</v>
      </c>
      <c r="C641" s="822" t="s">
        <v>2032</v>
      </c>
      <c r="D641" s="823" t="s">
        <v>3454</v>
      </c>
      <c r="E641" s="824" t="s">
        <v>2056</v>
      </c>
      <c r="F641" s="822" t="s">
        <v>2026</v>
      </c>
      <c r="G641" s="822" t="s">
        <v>2072</v>
      </c>
      <c r="H641" s="822" t="s">
        <v>611</v>
      </c>
      <c r="I641" s="822" t="s">
        <v>1729</v>
      </c>
      <c r="J641" s="822" t="s">
        <v>1070</v>
      </c>
      <c r="K641" s="822" t="s">
        <v>1730</v>
      </c>
      <c r="L641" s="825">
        <v>154.36000000000001</v>
      </c>
      <c r="M641" s="825">
        <v>10033.400000000005</v>
      </c>
      <c r="N641" s="822">
        <v>65</v>
      </c>
      <c r="O641" s="826">
        <v>28.5</v>
      </c>
      <c r="P641" s="825">
        <v>6483.1200000000026</v>
      </c>
      <c r="Q641" s="827">
        <v>0.64615384615384608</v>
      </c>
      <c r="R641" s="822">
        <v>42</v>
      </c>
      <c r="S641" s="827">
        <v>0.64615384615384619</v>
      </c>
      <c r="T641" s="826">
        <v>18.5</v>
      </c>
      <c r="U641" s="828">
        <v>0.64912280701754388</v>
      </c>
    </row>
    <row r="642" spans="1:21" ht="14.45" customHeight="1" x14ac:dyDescent="0.2">
      <c r="A642" s="821">
        <v>5</v>
      </c>
      <c r="B642" s="822" t="s">
        <v>2025</v>
      </c>
      <c r="C642" s="822" t="s">
        <v>2032</v>
      </c>
      <c r="D642" s="823" t="s">
        <v>3454</v>
      </c>
      <c r="E642" s="824" t="s">
        <v>2056</v>
      </c>
      <c r="F642" s="822" t="s">
        <v>2026</v>
      </c>
      <c r="G642" s="822" t="s">
        <v>2072</v>
      </c>
      <c r="H642" s="822" t="s">
        <v>611</v>
      </c>
      <c r="I642" s="822" t="s">
        <v>1731</v>
      </c>
      <c r="J642" s="822" t="s">
        <v>1732</v>
      </c>
      <c r="K642" s="822" t="s">
        <v>1733</v>
      </c>
      <c r="L642" s="825">
        <v>149.52000000000001</v>
      </c>
      <c r="M642" s="825">
        <v>149.52000000000001</v>
      </c>
      <c r="N642" s="822">
        <v>1</v>
      </c>
      <c r="O642" s="826">
        <v>0.5</v>
      </c>
      <c r="P642" s="825">
        <v>149.52000000000001</v>
      </c>
      <c r="Q642" s="827">
        <v>1</v>
      </c>
      <c r="R642" s="822">
        <v>1</v>
      </c>
      <c r="S642" s="827">
        <v>1</v>
      </c>
      <c r="T642" s="826">
        <v>0.5</v>
      </c>
      <c r="U642" s="828">
        <v>1</v>
      </c>
    </row>
    <row r="643" spans="1:21" ht="14.45" customHeight="1" x14ac:dyDescent="0.2">
      <c r="A643" s="821">
        <v>5</v>
      </c>
      <c r="B643" s="822" t="s">
        <v>2025</v>
      </c>
      <c r="C643" s="822" t="s">
        <v>2032</v>
      </c>
      <c r="D643" s="823" t="s">
        <v>3454</v>
      </c>
      <c r="E643" s="824" t="s">
        <v>2056</v>
      </c>
      <c r="F643" s="822" t="s">
        <v>2026</v>
      </c>
      <c r="G643" s="822" t="s">
        <v>2072</v>
      </c>
      <c r="H643" s="822" t="s">
        <v>329</v>
      </c>
      <c r="I643" s="822" t="s">
        <v>3001</v>
      </c>
      <c r="J643" s="822" t="s">
        <v>1070</v>
      </c>
      <c r="K643" s="822" t="s">
        <v>1730</v>
      </c>
      <c r="L643" s="825">
        <v>154.36000000000001</v>
      </c>
      <c r="M643" s="825">
        <v>154.36000000000001</v>
      </c>
      <c r="N643" s="822">
        <v>1</v>
      </c>
      <c r="O643" s="826">
        <v>1</v>
      </c>
      <c r="P643" s="825">
        <v>154.36000000000001</v>
      </c>
      <c r="Q643" s="827">
        <v>1</v>
      </c>
      <c r="R643" s="822">
        <v>1</v>
      </c>
      <c r="S643" s="827">
        <v>1</v>
      </c>
      <c r="T643" s="826">
        <v>1</v>
      </c>
      <c r="U643" s="828">
        <v>1</v>
      </c>
    </row>
    <row r="644" spans="1:21" ht="14.45" customHeight="1" x14ac:dyDescent="0.2">
      <c r="A644" s="821">
        <v>5</v>
      </c>
      <c r="B644" s="822" t="s">
        <v>2025</v>
      </c>
      <c r="C644" s="822" t="s">
        <v>2032</v>
      </c>
      <c r="D644" s="823" t="s">
        <v>3454</v>
      </c>
      <c r="E644" s="824" t="s">
        <v>2056</v>
      </c>
      <c r="F644" s="822" t="s">
        <v>2026</v>
      </c>
      <c r="G644" s="822" t="s">
        <v>2072</v>
      </c>
      <c r="H644" s="822" t="s">
        <v>329</v>
      </c>
      <c r="I644" s="822" t="s">
        <v>2073</v>
      </c>
      <c r="J644" s="822" t="s">
        <v>1070</v>
      </c>
      <c r="K644" s="822" t="s">
        <v>2074</v>
      </c>
      <c r="L644" s="825">
        <v>225.06</v>
      </c>
      <c r="M644" s="825">
        <v>450.12</v>
      </c>
      <c r="N644" s="822">
        <v>2</v>
      </c>
      <c r="O644" s="826">
        <v>1</v>
      </c>
      <c r="P644" s="825">
        <v>450.12</v>
      </c>
      <c r="Q644" s="827">
        <v>1</v>
      </c>
      <c r="R644" s="822">
        <v>2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5</v>
      </c>
      <c r="B645" s="822" t="s">
        <v>2025</v>
      </c>
      <c r="C645" s="822" t="s">
        <v>2032</v>
      </c>
      <c r="D645" s="823" t="s">
        <v>3454</v>
      </c>
      <c r="E645" s="824" t="s">
        <v>2056</v>
      </c>
      <c r="F645" s="822" t="s">
        <v>2026</v>
      </c>
      <c r="G645" s="822" t="s">
        <v>2068</v>
      </c>
      <c r="H645" s="822" t="s">
        <v>329</v>
      </c>
      <c r="I645" s="822" t="s">
        <v>2075</v>
      </c>
      <c r="J645" s="822" t="s">
        <v>2070</v>
      </c>
      <c r="K645" s="822" t="s">
        <v>2076</v>
      </c>
      <c r="L645" s="825">
        <v>0</v>
      </c>
      <c r="M645" s="825">
        <v>0</v>
      </c>
      <c r="N645" s="822">
        <v>10</v>
      </c>
      <c r="O645" s="826">
        <v>8</v>
      </c>
      <c r="P645" s="825">
        <v>0</v>
      </c>
      <c r="Q645" s="827"/>
      <c r="R645" s="822">
        <v>6</v>
      </c>
      <c r="S645" s="827">
        <v>0.6</v>
      </c>
      <c r="T645" s="826">
        <v>4.5</v>
      </c>
      <c r="U645" s="828">
        <v>0.5625</v>
      </c>
    </row>
    <row r="646" spans="1:21" ht="14.45" customHeight="1" x14ac:dyDescent="0.2">
      <c r="A646" s="821">
        <v>5</v>
      </c>
      <c r="B646" s="822" t="s">
        <v>2025</v>
      </c>
      <c r="C646" s="822" t="s">
        <v>2032</v>
      </c>
      <c r="D646" s="823" t="s">
        <v>3454</v>
      </c>
      <c r="E646" s="824" t="s">
        <v>2056</v>
      </c>
      <c r="F646" s="822" t="s">
        <v>2026</v>
      </c>
      <c r="G646" s="822" t="s">
        <v>2352</v>
      </c>
      <c r="H646" s="822" t="s">
        <v>329</v>
      </c>
      <c r="I646" s="822" t="s">
        <v>2353</v>
      </c>
      <c r="J646" s="822" t="s">
        <v>1293</v>
      </c>
      <c r="K646" s="822" t="s">
        <v>1294</v>
      </c>
      <c r="L646" s="825">
        <v>121.92</v>
      </c>
      <c r="M646" s="825">
        <v>1097.28</v>
      </c>
      <c r="N646" s="822">
        <v>9</v>
      </c>
      <c r="O646" s="826">
        <v>3.5</v>
      </c>
      <c r="P646" s="825"/>
      <c r="Q646" s="827">
        <v>0</v>
      </c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5</v>
      </c>
      <c r="B647" s="822" t="s">
        <v>2025</v>
      </c>
      <c r="C647" s="822" t="s">
        <v>2032</v>
      </c>
      <c r="D647" s="823" t="s">
        <v>3454</v>
      </c>
      <c r="E647" s="824" t="s">
        <v>2056</v>
      </c>
      <c r="F647" s="822" t="s">
        <v>2026</v>
      </c>
      <c r="G647" s="822" t="s">
        <v>3002</v>
      </c>
      <c r="H647" s="822" t="s">
        <v>329</v>
      </c>
      <c r="I647" s="822" t="s">
        <v>3003</v>
      </c>
      <c r="J647" s="822" t="s">
        <v>3004</v>
      </c>
      <c r="K647" s="822" t="s">
        <v>3005</v>
      </c>
      <c r="L647" s="825">
        <v>0</v>
      </c>
      <c r="M647" s="825">
        <v>0</v>
      </c>
      <c r="N647" s="822">
        <v>1</v>
      </c>
      <c r="O647" s="826">
        <v>1</v>
      </c>
      <c r="P647" s="825"/>
      <c r="Q647" s="827"/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5</v>
      </c>
      <c r="B648" s="822" t="s">
        <v>2025</v>
      </c>
      <c r="C648" s="822" t="s">
        <v>2032</v>
      </c>
      <c r="D648" s="823" t="s">
        <v>3454</v>
      </c>
      <c r="E648" s="824" t="s">
        <v>2056</v>
      </c>
      <c r="F648" s="822" t="s">
        <v>2026</v>
      </c>
      <c r="G648" s="822" t="s">
        <v>3006</v>
      </c>
      <c r="H648" s="822" t="s">
        <v>611</v>
      </c>
      <c r="I648" s="822" t="s">
        <v>3007</v>
      </c>
      <c r="J648" s="822" t="s">
        <v>3008</v>
      </c>
      <c r="K648" s="822" t="s">
        <v>3009</v>
      </c>
      <c r="L648" s="825">
        <v>0</v>
      </c>
      <c r="M648" s="825">
        <v>0</v>
      </c>
      <c r="N648" s="822">
        <v>4</v>
      </c>
      <c r="O648" s="826">
        <v>1.5</v>
      </c>
      <c r="P648" s="825"/>
      <c r="Q648" s="827"/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5</v>
      </c>
      <c r="B649" s="822" t="s">
        <v>2025</v>
      </c>
      <c r="C649" s="822" t="s">
        <v>2032</v>
      </c>
      <c r="D649" s="823" t="s">
        <v>3454</v>
      </c>
      <c r="E649" s="824" t="s">
        <v>2056</v>
      </c>
      <c r="F649" s="822" t="s">
        <v>2027</v>
      </c>
      <c r="G649" s="822" t="s">
        <v>2077</v>
      </c>
      <c r="H649" s="822" t="s">
        <v>329</v>
      </c>
      <c r="I649" s="822" t="s">
        <v>3010</v>
      </c>
      <c r="J649" s="822" t="s">
        <v>2355</v>
      </c>
      <c r="K649" s="822"/>
      <c r="L649" s="825">
        <v>0</v>
      </c>
      <c r="M649" s="825">
        <v>0</v>
      </c>
      <c r="N649" s="822">
        <v>1</v>
      </c>
      <c r="O649" s="826">
        <v>1</v>
      </c>
      <c r="P649" s="825"/>
      <c r="Q649" s="827"/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5</v>
      </c>
      <c r="B650" s="822" t="s">
        <v>2025</v>
      </c>
      <c r="C650" s="822" t="s">
        <v>2032</v>
      </c>
      <c r="D650" s="823" t="s">
        <v>3454</v>
      </c>
      <c r="E650" s="824" t="s">
        <v>2056</v>
      </c>
      <c r="F650" s="822" t="s">
        <v>2028</v>
      </c>
      <c r="G650" s="822" t="s">
        <v>2077</v>
      </c>
      <c r="H650" s="822" t="s">
        <v>329</v>
      </c>
      <c r="I650" s="822" t="s">
        <v>3011</v>
      </c>
      <c r="J650" s="822" t="s">
        <v>3012</v>
      </c>
      <c r="K650" s="822" t="s">
        <v>2832</v>
      </c>
      <c r="L650" s="825">
        <v>410.41</v>
      </c>
      <c r="M650" s="825">
        <v>410.41</v>
      </c>
      <c r="N650" s="822">
        <v>1</v>
      </c>
      <c r="O650" s="826">
        <v>1</v>
      </c>
      <c r="P650" s="825">
        <v>410.41</v>
      </c>
      <c r="Q650" s="827">
        <v>1</v>
      </c>
      <c r="R650" s="822">
        <v>1</v>
      </c>
      <c r="S650" s="827">
        <v>1</v>
      </c>
      <c r="T650" s="826">
        <v>1</v>
      </c>
      <c r="U650" s="828">
        <v>1</v>
      </c>
    </row>
    <row r="651" spans="1:21" ht="14.45" customHeight="1" x14ac:dyDescent="0.2">
      <c r="A651" s="821">
        <v>5</v>
      </c>
      <c r="B651" s="822" t="s">
        <v>2025</v>
      </c>
      <c r="C651" s="822" t="s">
        <v>2032</v>
      </c>
      <c r="D651" s="823" t="s">
        <v>3454</v>
      </c>
      <c r="E651" s="824" t="s">
        <v>2056</v>
      </c>
      <c r="F651" s="822" t="s">
        <v>2028</v>
      </c>
      <c r="G651" s="822" t="s">
        <v>2077</v>
      </c>
      <c r="H651" s="822" t="s">
        <v>329</v>
      </c>
      <c r="I651" s="822" t="s">
        <v>2823</v>
      </c>
      <c r="J651" s="822" t="s">
        <v>2824</v>
      </c>
      <c r="K651" s="822" t="s">
        <v>2825</v>
      </c>
      <c r="L651" s="825">
        <v>1008.74</v>
      </c>
      <c r="M651" s="825">
        <v>2017.48</v>
      </c>
      <c r="N651" s="822">
        <v>2</v>
      </c>
      <c r="O651" s="826">
        <v>2</v>
      </c>
      <c r="P651" s="825">
        <v>2017.48</v>
      </c>
      <c r="Q651" s="827">
        <v>1</v>
      </c>
      <c r="R651" s="822">
        <v>2</v>
      </c>
      <c r="S651" s="827">
        <v>1</v>
      </c>
      <c r="T651" s="826">
        <v>2</v>
      </c>
      <c r="U651" s="828">
        <v>1</v>
      </c>
    </row>
    <row r="652" spans="1:21" ht="14.45" customHeight="1" x14ac:dyDescent="0.2">
      <c r="A652" s="821">
        <v>5</v>
      </c>
      <c r="B652" s="822" t="s">
        <v>2025</v>
      </c>
      <c r="C652" s="822" t="s">
        <v>2032</v>
      </c>
      <c r="D652" s="823" t="s">
        <v>3454</v>
      </c>
      <c r="E652" s="824" t="s">
        <v>2056</v>
      </c>
      <c r="F652" s="822" t="s">
        <v>2028</v>
      </c>
      <c r="G652" s="822" t="s">
        <v>2077</v>
      </c>
      <c r="H652" s="822" t="s">
        <v>329</v>
      </c>
      <c r="I652" s="822" t="s">
        <v>2116</v>
      </c>
      <c r="J652" s="822" t="s">
        <v>2117</v>
      </c>
      <c r="K652" s="822" t="s">
        <v>2118</v>
      </c>
      <c r="L652" s="825">
        <v>199.81</v>
      </c>
      <c r="M652" s="825">
        <v>6593.73</v>
      </c>
      <c r="N652" s="822">
        <v>33</v>
      </c>
      <c r="O652" s="826">
        <v>21</v>
      </c>
      <c r="P652" s="825">
        <v>5195.0599999999995</v>
      </c>
      <c r="Q652" s="827">
        <v>0.78787878787878785</v>
      </c>
      <c r="R652" s="822">
        <v>26</v>
      </c>
      <c r="S652" s="827">
        <v>0.78787878787878785</v>
      </c>
      <c r="T652" s="826">
        <v>17</v>
      </c>
      <c r="U652" s="828">
        <v>0.80952380952380953</v>
      </c>
    </row>
    <row r="653" spans="1:21" ht="14.45" customHeight="1" x14ac:dyDescent="0.2">
      <c r="A653" s="821">
        <v>5</v>
      </c>
      <c r="B653" s="822" t="s">
        <v>2025</v>
      </c>
      <c r="C653" s="822" t="s">
        <v>2032</v>
      </c>
      <c r="D653" s="823" t="s">
        <v>3454</v>
      </c>
      <c r="E653" s="824" t="s">
        <v>2056</v>
      </c>
      <c r="F653" s="822" t="s">
        <v>2028</v>
      </c>
      <c r="G653" s="822" t="s">
        <v>2077</v>
      </c>
      <c r="H653" s="822" t="s">
        <v>329</v>
      </c>
      <c r="I653" s="822" t="s">
        <v>2119</v>
      </c>
      <c r="J653" s="822" t="s">
        <v>2120</v>
      </c>
      <c r="K653" s="822" t="s">
        <v>2121</v>
      </c>
      <c r="L653" s="825">
        <v>1000.5</v>
      </c>
      <c r="M653" s="825">
        <v>4002</v>
      </c>
      <c r="N653" s="822">
        <v>4</v>
      </c>
      <c r="O653" s="826">
        <v>4</v>
      </c>
      <c r="P653" s="825">
        <v>4002</v>
      </c>
      <c r="Q653" s="827">
        <v>1</v>
      </c>
      <c r="R653" s="822">
        <v>4</v>
      </c>
      <c r="S653" s="827">
        <v>1</v>
      </c>
      <c r="T653" s="826">
        <v>4</v>
      </c>
      <c r="U653" s="828">
        <v>1</v>
      </c>
    </row>
    <row r="654" spans="1:21" ht="14.45" customHeight="1" x14ac:dyDescent="0.2">
      <c r="A654" s="821">
        <v>5</v>
      </c>
      <c r="B654" s="822" t="s">
        <v>2025</v>
      </c>
      <c r="C654" s="822" t="s">
        <v>2032</v>
      </c>
      <c r="D654" s="823" t="s">
        <v>3454</v>
      </c>
      <c r="E654" s="824" t="s">
        <v>2056</v>
      </c>
      <c r="F654" s="822" t="s">
        <v>2028</v>
      </c>
      <c r="G654" s="822" t="s">
        <v>2077</v>
      </c>
      <c r="H654" s="822" t="s">
        <v>329</v>
      </c>
      <c r="I654" s="822" t="s">
        <v>2122</v>
      </c>
      <c r="J654" s="822" t="s">
        <v>2091</v>
      </c>
      <c r="K654" s="822" t="s">
        <v>2123</v>
      </c>
      <c r="L654" s="825">
        <v>600</v>
      </c>
      <c r="M654" s="825">
        <v>600</v>
      </c>
      <c r="N654" s="822">
        <v>1</v>
      </c>
      <c r="O654" s="826">
        <v>1</v>
      </c>
      <c r="P654" s="825">
        <v>600</v>
      </c>
      <c r="Q654" s="827">
        <v>1</v>
      </c>
      <c r="R654" s="822">
        <v>1</v>
      </c>
      <c r="S654" s="827">
        <v>1</v>
      </c>
      <c r="T654" s="826">
        <v>1</v>
      </c>
      <c r="U654" s="828">
        <v>1</v>
      </c>
    </row>
    <row r="655" spans="1:21" ht="14.45" customHeight="1" x14ac:dyDescent="0.2">
      <c r="A655" s="821">
        <v>5</v>
      </c>
      <c r="B655" s="822" t="s">
        <v>2025</v>
      </c>
      <c r="C655" s="822" t="s">
        <v>2032</v>
      </c>
      <c r="D655" s="823" t="s">
        <v>3454</v>
      </c>
      <c r="E655" s="824" t="s">
        <v>2056</v>
      </c>
      <c r="F655" s="822" t="s">
        <v>2028</v>
      </c>
      <c r="G655" s="822" t="s">
        <v>2077</v>
      </c>
      <c r="H655" s="822" t="s">
        <v>329</v>
      </c>
      <c r="I655" s="822" t="s">
        <v>2122</v>
      </c>
      <c r="J655" s="822" t="s">
        <v>2091</v>
      </c>
      <c r="K655" s="822" t="s">
        <v>2123</v>
      </c>
      <c r="L655" s="825">
        <v>600.29999999999995</v>
      </c>
      <c r="M655" s="825">
        <v>1800.8999999999999</v>
      </c>
      <c r="N655" s="822">
        <v>3</v>
      </c>
      <c r="O655" s="826">
        <v>3</v>
      </c>
      <c r="P655" s="825">
        <v>1800.8999999999999</v>
      </c>
      <c r="Q655" s="827">
        <v>1</v>
      </c>
      <c r="R655" s="822">
        <v>3</v>
      </c>
      <c r="S655" s="827">
        <v>1</v>
      </c>
      <c r="T655" s="826">
        <v>3</v>
      </c>
      <c r="U655" s="828">
        <v>1</v>
      </c>
    </row>
    <row r="656" spans="1:21" ht="14.45" customHeight="1" x14ac:dyDescent="0.2">
      <c r="A656" s="821">
        <v>5</v>
      </c>
      <c r="B656" s="822" t="s">
        <v>2025</v>
      </c>
      <c r="C656" s="822" t="s">
        <v>2032</v>
      </c>
      <c r="D656" s="823" t="s">
        <v>3454</v>
      </c>
      <c r="E656" s="824" t="s">
        <v>2056</v>
      </c>
      <c r="F656" s="822" t="s">
        <v>2028</v>
      </c>
      <c r="G656" s="822" t="s">
        <v>2077</v>
      </c>
      <c r="H656" s="822" t="s">
        <v>329</v>
      </c>
      <c r="I656" s="822" t="s">
        <v>2414</v>
      </c>
      <c r="J656" s="822" t="s">
        <v>2091</v>
      </c>
      <c r="K656" s="822" t="s">
        <v>2415</v>
      </c>
      <c r="L656" s="825">
        <v>600</v>
      </c>
      <c r="M656" s="825">
        <v>600</v>
      </c>
      <c r="N656" s="822">
        <v>1</v>
      </c>
      <c r="O656" s="826">
        <v>1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5</v>
      </c>
      <c r="B657" s="822" t="s">
        <v>2025</v>
      </c>
      <c r="C657" s="822" t="s">
        <v>2032</v>
      </c>
      <c r="D657" s="823" t="s">
        <v>3454</v>
      </c>
      <c r="E657" s="824" t="s">
        <v>2056</v>
      </c>
      <c r="F657" s="822" t="s">
        <v>2028</v>
      </c>
      <c r="G657" s="822" t="s">
        <v>2077</v>
      </c>
      <c r="H657" s="822" t="s">
        <v>329</v>
      </c>
      <c r="I657" s="822" t="s">
        <v>2090</v>
      </c>
      <c r="J657" s="822" t="s">
        <v>2091</v>
      </c>
      <c r="K657" s="822" t="s">
        <v>2092</v>
      </c>
      <c r="L657" s="825">
        <v>600.29999999999995</v>
      </c>
      <c r="M657" s="825">
        <v>600.29999999999995</v>
      </c>
      <c r="N657" s="822">
        <v>1</v>
      </c>
      <c r="O657" s="826">
        <v>1</v>
      </c>
      <c r="P657" s="825">
        <v>600.29999999999995</v>
      </c>
      <c r="Q657" s="827">
        <v>1</v>
      </c>
      <c r="R657" s="822">
        <v>1</v>
      </c>
      <c r="S657" s="827">
        <v>1</v>
      </c>
      <c r="T657" s="826">
        <v>1</v>
      </c>
      <c r="U657" s="828">
        <v>1</v>
      </c>
    </row>
    <row r="658" spans="1:21" ht="14.45" customHeight="1" x14ac:dyDescent="0.2">
      <c r="A658" s="821">
        <v>5</v>
      </c>
      <c r="B658" s="822" t="s">
        <v>2025</v>
      </c>
      <c r="C658" s="822" t="s">
        <v>2032</v>
      </c>
      <c r="D658" s="823" t="s">
        <v>3454</v>
      </c>
      <c r="E658" s="824" t="s">
        <v>2056</v>
      </c>
      <c r="F658" s="822" t="s">
        <v>2028</v>
      </c>
      <c r="G658" s="822" t="s">
        <v>2077</v>
      </c>
      <c r="H658" s="822" t="s">
        <v>329</v>
      </c>
      <c r="I658" s="822" t="s">
        <v>2090</v>
      </c>
      <c r="J658" s="822" t="s">
        <v>2091</v>
      </c>
      <c r="K658" s="822" t="s">
        <v>2124</v>
      </c>
      <c r="L658" s="825">
        <v>600</v>
      </c>
      <c r="M658" s="825">
        <v>600</v>
      </c>
      <c r="N658" s="822">
        <v>1</v>
      </c>
      <c r="O658" s="826">
        <v>1</v>
      </c>
      <c r="P658" s="825">
        <v>600</v>
      </c>
      <c r="Q658" s="827">
        <v>1</v>
      </c>
      <c r="R658" s="822">
        <v>1</v>
      </c>
      <c r="S658" s="827">
        <v>1</v>
      </c>
      <c r="T658" s="826">
        <v>1</v>
      </c>
      <c r="U658" s="828">
        <v>1</v>
      </c>
    </row>
    <row r="659" spans="1:21" ht="14.45" customHeight="1" x14ac:dyDescent="0.2">
      <c r="A659" s="821">
        <v>5</v>
      </c>
      <c r="B659" s="822" t="s">
        <v>2025</v>
      </c>
      <c r="C659" s="822" t="s">
        <v>2032</v>
      </c>
      <c r="D659" s="823" t="s">
        <v>3454</v>
      </c>
      <c r="E659" s="824" t="s">
        <v>2056</v>
      </c>
      <c r="F659" s="822" t="s">
        <v>2028</v>
      </c>
      <c r="G659" s="822" t="s">
        <v>2077</v>
      </c>
      <c r="H659" s="822" t="s">
        <v>329</v>
      </c>
      <c r="I659" s="822" t="s">
        <v>2416</v>
      </c>
      <c r="J659" s="822" t="s">
        <v>2417</v>
      </c>
      <c r="K659" s="822" t="s">
        <v>2418</v>
      </c>
      <c r="L659" s="825">
        <v>260.42</v>
      </c>
      <c r="M659" s="825">
        <v>7031.3400000000011</v>
      </c>
      <c r="N659" s="822">
        <v>27</v>
      </c>
      <c r="O659" s="826">
        <v>15</v>
      </c>
      <c r="P659" s="825">
        <v>6510.5000000000009</v>
      </c>
      <c r="Q659" s="827">
        <v>0.92592592592592593</v>
      </c>
      <c r="R659" s="822">
        <v>25</v>
      </c>
      <c r="S659" s="827">
        <v>0.92592592592592593</v>
      </c>
      <c r="T659" s="826">
        <v>14</v>
      </c>
      <c r="U659" s="828">
        <v>0.93333333333333335</v>
      </c>
    </row>
    <row r="660" spans="1:21" ht="14.45" customHeight="1" x14ac:dyDescent="0.2">
      <c r="A660" s="821">
        <v>5</v>
      </c>
      <c r="B660" s="822" t="s">
        <v>2025</v>
      </c>
      <c r="C660" s="822" t="s">
        <v>2032</v>
      </c>
      <c r="D660" s="823" t="s">
        <v>3454</v>
      </c>
      <c r="E660" s="824" t="s">
        <v>2056</v>
      </c>
      <c r="F660" s="822" t="s">
        <v>2028</v>
      </c>
      <c r="G660" s="822" t="s">
        <v>2077</v>
      </c>
      <c r="H660" s="822" t="s">
        <v>329</v>
      </c>
      <c r="I660" s="822" t="s">
        <v>2826</v>
      </c>
      <c r="J660" s="822" t="s">
        <v>2827</v>
      </c>
      <c r="K660" s="822" t="s">
        <v>2828</v>
      </c>
      <c r="L660" s="825">
        <v>1647.96</v>
      </c>
      <c r="M660" s="825">
        <v>21423.479999999996</v>
      </c>
      <c r="N660" s="822">
        <v>13</v>
      </c>
      <c r="O660" s="826">
        <v>9</v>
      </c>
      <c r="P660" s="825">
        <v>19775.519999999997</v>
      </c>
      <c r="Q660" s="827">
        <v>0.92307692307692313</v>
      </c>
      <c r="R660" s="822">
        <v>12</v>
      </c>
      <c r="S660" s="827">
        <v>0.92307692307692313</v>
      </c>
      <c r="T660" s="826">
        <v>8</v>
      </c>
      <c r="U660" s="828">
        <v>0.88888888888888884</v>
      </c>
    </row>
    <row r="661" spans="1:21" ht="14.45" customHeight="1" x14ac:dyDescent="0.2">
      <c r="A661" s="821">
        <v>5</v>
      </c>
      <c r="B661" s="822" t="s">
        <v>2025</v>
      </c>
      <c r="C661" s="822" t="s">
        <v>2032</v>
      </c>
      <c r="D661" s="823" t="s">
        <v>3454</v>
      </c>
      <c r="E661" s="824" t="s">
        <v>2056</v>
      </c>
      <c r="F661" s="822" t="s">
        <v>2028</v>
      </c>
      <c r="G661" s="822" t="s">
        <v>2077</v>
      </c>
      <c r="H661" s="822" t="s">
        <v>329</v>
      </c>
      <c r="I661" s="822" t="s">
        <v>2125</v>
      </c>
      <c r="J661" s="822" t="s">
        <v>2126</v>
      </c>
      <c r="K661" s="822" t="s">
        <v>2127</v>
      </c>
      <c r="L661" s="825">
        <v>180.39</v>
      </c>
      <c r="M661" s="825">
        <v>3066.63</v>
      </c>
      <c r="N661" s="822">
        <v>17</v>
      </c>
      <c r="O661" s="826">
        <v>11</v>
      </c>
      <c r="P661" s="825">
        <v>1984.29</v>
      </c>
      <c r="Q661" s="827">
        <v>0.64705882352941169</v>
      </c>
      <c r="R661" s="822">
        <v>11</v>
      </c>
      <c r="S661" s="827">
        <v>0.6470588235294118</v>
      </c>
      <c r="T661" s="826">
        <v>7</v>
      </c>
      <c r="U661" s="828">
        <v>0.63636363636363635</v>
      </c>
    </row>
    <row r="662" spans="1:21" ht="14.45" customHeight="1" x14ac:dyDescent="0.2">
      <c r="A662" s="821">
        <v>5</v>
      </c>
      <c r="B662" s="822" t="s">
        <v>2025</v>
      </c>
      <c r="C662" s="822" t="s">
        <v>2032</v>
      </c>
      <c r="D662" s="823" t="s">
        <v>3454</v>
      </c>
      <c r="E662" s="824" t="s">
        <v>2056</v>
      </c>
      <c r="F662" s="822" t="s">
        <v>2028</v>
      </c>
      <c r="G662" s="822" t="s">
        <v>2077</v>
      </c>
      <c r="H662" s="822" t="s">
        <v>329</v>
      </c>
      <c r="I662" s="822" t="s">
        <v>2419</v>
      </c>
      <c r="J662" s="822" t="s">
        <v>2420</v>
      </c>
      <c r="K662" s="822" t="s">
        <v>2421</v>
      </c>
      <c r="L662" s="825">
        <v>1795.8</v>
      </c>
      <c r="M662" s="825">
        <v>35915.999999999993</v>
      </c>
      <c r="N662" s="822">
        <v>20</v>
      </c>
      <c r="O662" s="826">
        <v>20</v>
      </c>
      <c r="P662" s="825">
        <v>32324.399999999991</v>
      </c>
      <c r="Q662" s="827">
        <v>0.89999999999999991</v>
      </c>
      <c r="R662" s="822">
        <v>18</v>
      </c>
      <c r="S662" s="827">
        <v>0.9</v>
      </c>
      <c r="T662" s="826">
        <v>18</v>
      </c>
      <c r="U662" s="828">
        <v>0.9</v>
      </c>
    </row>
    <row r="663" spans="1:21" ht="14.45" customHeight="1" x14ac:dyDescent="0.2">
      <c r="A663" s="821">
        <v>5</v>
      </c>
      <c r="B663" s="822" t="s">
        <v>2025</v>
      </c>
      <c r="C663" s="822" t="s">
        <v>2032</v>
      </c>
      <c r="D663" s="823" t="s">
        <v>3454</v>
      </c>
      <c r="E663" s="824" t="s">
        <v>2056</v>
      </c>
      <c r="F663" s="822" t="s">
        <v>2028</v>
      </c>
      <c r="G663" s="822" t="s">
        <v>2077</v>
      </c>
      <c r="H663" s="822" t="s">
        <v>329</v>
      </c>
      <c r="I663" s="822" t="s">
        <v>2829</v>
      </c>
      <c r="J663" s="822" t="s">
        <v>2830</v>
      </c>
      <c r="K663" s="822" t="s">
        <v>2689</v>
      </c>
      <c r="L663" s="825">
        <v>175.59</v>
      </c>
      <c r="M663" s="825">
        <v>351.18</v>
      </c>
      <c r="N663" s="822">
        <v>2</v>
      </c>
      <c r="O663" s="826">
        <v>1</v>
      </c>
      <c r="P663" s="825">
        <v>351.18</v>
      </c>
      <c r="Q663" s="827">
        <v>1</v>
      </c>
      <c r="R663" s="822">
        <v>2</v>
      </c>
      <c r="S663" s="827">
        <v>1</v>
      </c>
      <c r="T663" s="826">
        <v>1</v>
      </c>
      <c r="U663" s="828">
        <v>1</v>
      </c>
    </row>
    <row r="664" spans="1:21" ht="14.45" customHeight="1" x14ac:dyDescent="0.2">
      <c r="A664" s="821">
        <v>5</v>
      </c>
      <c r="B664" s="822" t="s">
        <v>2025</v>
      </c>
      <c r="C664" s="822" t="s">
        <v>2032</v>
      </c>
      <c r="D664" s="823" t="s">
        <v>3454</v>
      </c>
      <c r="E664" s="824" t="s">
        <v>2056</v>
      </c>
      <c r="F664" s="822" t="s">
        <v>2028</v>
      </c>
      <c r="G664" s="822" t="s">
        <v>2077</v>
      </c>
      <c r="H664" s="822" t="s">
        <v>329</v>
      </c>
      <c r="I664" s="822" t="s">
        <v>2128</v>
      </c>
      <c r="J664" s="822" t="s">
        <v>2129</v>
      </c>
      <c r="K664" s="822" t="s">
        <v>2130</v>
      </c>
      <c r="L664" s="825">
        <v>49.02</v>
      </c>
      <c r="M664" s="825">
        <v>882.3599999999999</v>
      </c>
      <c r="N664" s="822">
        <v>18</v>
      </c>
      <c r="O664" s="826">
        <v>6</v>
      </c>
      <c r="P664" s="825">
        <v>735.3</v>
      </c>
      <c r="Q664" s="827">
        <v>0.83333333333333337</v>
      </c>
      <c r="R664" s="822">
        <v>15</v>
      </c>
      <c r="S664" s="827">
        <v>0.83333333333333337</v>
      </c>
      <c r="T664" s="826">
        <v>5</v>
      </c>
      <c r="U664" s="828">
        <v>0.83333333333333337</v>
      </c>
    </row>
    <row r="665" spans="1:21" ht="14.45" customHeight="1" x14ac:dyDescent="0.2">
      <c r="A665" s="821">
        <v>5</v>
      </c>
      <c r="B665" s="822" t="s">
        <v>2025</v>
      </c>
      <c r="C665" s="822" t="s">
        <v>2032</v>
      </c>
      <c r="D665" s="823" t="s">
        <v>3454</v>
      </c>
      <c r="E665" s="824" t="s">
        <v>2056</v>
      </c>
      <c r="F665" s="822" t="s">
        <v>2028</v>
      </c>
      <c r="G665" s="822" t="s">
        <v>2077</v>
      </c>
      <c r="H665" s="822" t="s">
        <v>329</v>
      </c>
      <c r="I665" s="822" t="s">
        <v>2833</v>
      </c>
      <c r="J665" s="822" t="s">
        <v>2834</v>
      </c>
      <c r="K665" s="822" t="s">
        <v>2835</v>
      </c>
      <c r="L665" s="825">
        <v>963.9</v>
      </c>
      <c r="M665" s="825">
        <v>27953.1</v>
      </c>
      <c r="N665" s="822">
        <v>29</v>
      </c>
      <c r="O665" s="826">
        <v>15</v>
      </c>
      <c r="P665" s="825">
        <v>20241.899999999998</v>
      </c>
      <c r="Q665" s="827">
        <v>0.72413793103448276</v>
      </c>
      <c r="R665" s="822">
        <v>21</v>
      </c>
      <c r="S665" s="827">
        <v>0.72413793103448276</v>
      </c>
      <c r="T665" s="826">
        <v>11</v>
      </c>
      <c r="U665" s="828">
        <v>0.73333333333333328</v>
      </c>
    </row>
    <row r="666" spans="1:21" ht="14.45" customHeight="1" x14ac:dyDescent="0.2">
      <c r="A666" s="821">
        <v>5</v>
      </c>
      <c r="B666" s="822" t="s">
        <v>2025</v>
      </c>
      <c r="C666" s="822" t="s">
        <v>2032</v>
      </c>
      <c r="D666" s="823" t="s">
        <v>3454</v>
      </c>
      <c r="E666" s="824" t="s">
        <v>2056</v>
      </c>
      <c r="F666" s="822" t="s">
        <v>2028</v>
      </c>
      <c r="G666" s="822" t="s">
        <v>2077</v>
      </c>
      <c r="H666" s="822" t="s">
        <v>329</v>
      </c>
      <c r="I666" s="822" t="s">
        <v>3013</v>
      </c>
      <c r="J666" s="822" t="s">
        <v>3014</v>
      </c>
      <c r="K666" s="822" t="s">
        <v>3015</v>
      </c>
      <c r="L666" s="825">
        <v>52.2</v>
      </c>
      <c r="M666" s="825">
        <v>313.20000000000005</v>
      </c>
      <c r="N666" s="822">
        <v>6</v>
      </c>
      <c r="O666" s="826">
        <v>2</v>
      </c>
      <c r="P666" s="825">
        <v>313.20000000000005</v>
      </c>
      <c r="Q666" s="827">
        <v>1</v>
      </c>
      <c r="R666" s="822">
        <v>6</v>
      </c>
      <c r="S666" s="827">
        <v>1</v>
      </c>
      <c r="T666" s="826">
        <v>2</v>
      </c>
      <c r="U666" s="828">
        <v>1</v>
      </c>
    </row>
    <row r="667" spans="1:21" ht="14.45" customHeight="1" x14ac:dyDescent="0.2">
      <c r="A667" s="821">
        <v>5</v>
      </c>
      <c r="B667" s="822" t="s">
        <v>2025</v>
      </c>
      <c r="C667" s="822" t="s">
        <v>2032</v>
      </c>
      <c r="D667" s="823" t="s">
        <v>3454</v>
      </c>
      <c r="E667" s="824" t="s">
        <v>2056</v>
      </c>
      <c r="F667" s="822" t="s">
        <v>2028</v>
      </c>
      <c r="G667" s="822" t="s">
        <v>2077</v>
      </c>
      <c r="H667" s="822" t="s">
        <v>329</v>
      </c>
      <c r="I667" s="822" t="s">
        <v>2425</v>
      </c>
      <c r="J667" s="822" t="s">
        <v>2126</v>
      </c>
      <c r="K667" s="822" t="s">
        <v>2426</v>
      </c>
      <c r="L667" s="825">
        <v>202.08</v>
      </c>
      <c r="M667" s="825">
        <v>606.24</v>
      </c>
      <c r="N667" s="822">
        <v>3</v>
      </c>
      <c r="O667" s="826">
        <v>2</v>
      </c>
      <c r="P667" s="825">
        <v>606.24</v>
      </c>
      <c r="Q667" s="827">
        <v>1</v>
      </c>
      <c r="R667" s="822">
        <v>3</v>
      </c>
      <c r="S667" s="827">
        <v>1</v>
      </c>
      <c r="T667" s="826">
        <v>2</v>
      </c>
      <c r="U667" s="828">
        <v>1</v>
      </c>
    </row>
    <row r="668" spans="1:21" ht="14.45" customHeight="1" x14ac:dyDescent="0.2">
      <c r="A668" s="821">
        <v>5</v>
      </c>
      <c r="B668" s="822" t="s">
        <v>2025</v>
      </c>
      <c r="C668" s="822" t="s">
        <v>2032</v>
      </c>
      <c r="D668" s="823" t="s">
        <v>3454</v>
      </c>
      <c r="E668" s="824" t="s">
        <v>2056</v>
      </c>
      <c r="F668" s="822" t="s">
        <v>2028</v>
      </c>
      <c r="G668" s="822" t="s">
        <v>2077</v>
      </c>
      <c r="H668" s="822" t="s">
        <v>329</v>
      </c>
      <c r="I668" s="822" t="s">
        <v>2687</v>
      </c>
      <c r="J668" s="822" t="s">
        <v>2688</v>
      </c>
      <c r="K668" s="822" t="s">
        <v>2689</v>
      </c>
      <c r="L668" s="825">
        <v>255.64</v>
      </c>
      <c r="M668" s="825">
        <v>511.28</v>
      </c>
      <c r="N668" s="822">
        <v>2</v>
      </c>
      <c r="O668" s="826">
        <v>1</v>
      </c>
      <c r="P668" s="825">
        <v>511.28</v>
      </c>
      <c r="Q668" s="827">
        <v>1</v>
      </c>
      <c r="R668" s="822">
        <v>2</v>
      </c>
      <c r="S668" s="827">
        <v>1</v>
      </c>
      <c r="T668" s="826">
        <v>1</v>
      </c>
      <c r="U668" s="828">
        <v>1</v>
      </c>
    </row>
    <row r="669" spans="1:21" ht="14.45" customHeight="1" x14ac:dyDescent="0.2">
      <c r="A669" s="821">
        <v>5</v>
      </c>
      <c r="B669" s="822" t="s">
        <v>2025</v>
      </c>
      <c r="C669" s="822" t="s">
        <v>2032</v>
      </c>
      <c r="D669" s="823" t="s">
        <v>3454</v>
      </c>
      <c r="E669" s="824" t="s">
        <v>2056</v>
      </c>
      <c r="F669" s="822" t="s">
        <v>2028</v>
      </c>
      <c r="G669" s="822" t="s">
        <v>2077</v>
      </c>
      <c r="H669" s="822" t="s">
        <v>329</v>
      </c>
      <c r="I669" s="822" t="s">
        <v>2843</v>
      </c>
      <c r="J669" s="822" t="s">
        <v>2844</v>
      </c>
      <c r="K669" s="822" t="s">
        <v>2845</v>
      </c>
      <c r="L669" s="825">
        <v>991.89</v>
      </c>
      <c r="M669" s="825">
        <v>3967.56</v>
      </c>
      <c r="N669" s="822">
        <v>4</v>
      </c>
      <c r="O669" s="826">
        <v>3</v>
      </c>
      <c r="P669" s="825">
        <v>2975.67</v>
      </c>
      <c r="Q669" s="827">
        <v>0.75</v>
      </c>
      <c r="R669" s="822">
        <v>3</v>
      </c>
      <c r="S669" s="827">
        <v>0.75</v>
      </c>
      <c r="T669" s="826">
        <v>2</v>
      </c>
      <c r="U669" s="828">
        <v>0.66666666666666663</v>
      </c>
    </row>
    <row r="670" spans="1:21" ht="14.45" customHeight="1" x14ac:dyDescent="0.2">
      <c r="A670" s="821">
        <v>5</v>
      </c>
      <c r="B670" s="822" t="s">
        <v>2025</v>
      </c>
      <c r="C670" s="822" t="s">
        <v>2032</v>
      </c>
      <c r="D670" s="823" t="s">
        <v>3454</v>
      </c>
      <c r="E670" s="824" t="s">
        <v>2056</v>
      </c>
      <c r="F670" s="822" t="s">
        <v>2028</v>
      </c>
      <c r="G670" s="822" t="s">
        <v>2077</v>
      </c>
      <c r="H670" s="822" t="s">
        <v>329</v>
      </c>
      <c r="I670" s="822" t="s">
        <v>3016</v>
      </c>
      <c r="J670" s="822" t="s">
        <v>2423</v>
      </c>
      <c r="K670" s="822" t="s">
        <v>3017</v>
      </c>
      <c r="L670" s="825">
        <v>410</v>
      </c>
      <c r="M670" s="825">
        <v>410</v>
      </c>
      <c r="N670" s="822">
        <v>1</v>
      </c>
      <c r="O670" s="826">
        <v>1</v>
      </c>
      <c r="P670" s="825">
        <v>410</v>
      </c>
      <c r="Q670" s="827">
        <v>1</v>
      </c>
      <c r="R670" s="822">
        <v>1</v>
      </c>
      <c r="S670" s="827">
        <v>1</v>
      </c>
      <c r="T670" s="826">
        <v>1</v>
      </c>
      <c r="U670" s="828">
        <v>1</v>
      </c>
    </row>
    <row r="671" spans="1:21" ht="14.45" customHeight="1" x14ac:dyDescent="0.2">
      <c r="A671" s="821">
        <v>5</v>
      </c>
      <c r="B671" s="822" t="s">
        <v>2025</v>
      </c>
      <c r="C671" s="822" t="s">
        <v>2032</v>
      </c>
      <c r="D671" s="823" t="s">
        <v>3454</v>
      </c>
      <c r="E671" s="824" t="s">
        <v>2056</v>
      </c>
      <c r="F671" s="822" t="s">
        <v>2028</v>
      </c>
      <c r="G671" s="822" t="s">
        <v>2077</v>
      </c>
      <c r="H671" s="822" t="s">
        <v>329</v>
      </c>
      <c r="I671" s="822" t="s">
        <v>3018</v>
      </c>
      <c r="J671" s="822" t="s">
        <v>3019</v>
      </c>
      <c r="K671" s="822" t="s">
        <v>3020</v>
      </c>
      <c r="L671" s="825">
        <v>14500.35</v>
      </c>
      <c r="M671" s="825">
        <v>14500.35</v>
      </c>
      <c r="N671" s="822">
        <v>1</v>
      </c>
      <c r="O671" s="826">
        <v>1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5</v>
      </c>
      <c r="B672" s="822" t="s">
        <v>2025</v>
      </c>
      <c r="C672" s="822" t="s">
        <v>2032</v>
      </c>
      <c r="D672" s="823" t="s">
        <v>3454</v>
      </c>
      <c r="E672" s="824" t="s">
        <v>2056</v>
      </c>
      <c r="F672" s="822" t="s">
        <v>2028</v>
      </c>
      <c r="G672" s="822" t="s">
        <v>2077</v>
      </c>
      <c r="H672" s="822" t="s">
        <v>329</v>
      </c>
      <c r="I672" s="822" t="s">
        <v>3021</v>
      </c>
      <c r="J672" s="822" t="s">
        <v>3022</v>
      </c>
      <c r="K672" s="822" t="s">
        <v>3023</v>
      </c>
      <c r="L672" s="825">
        <v>173.19</v>
      </c>
      <c r="M672" s="825">
        <v>519.56999999999994</v>
      </c>
      <c r="N672" s="822">
        <v>3</v>
      </c>
      <c r="O672" s="826">
        <v>1</v>
      </c>
      <c r="P672" s="825">
        <v>519.56999999999994</v>
      </c>
      <c r="Q672" s="827">
        <v>1</v>
      </c>
      <c r="R672" s="822">
        <v>3</v>
      </c>
      <c r="S672" s="827">
        <v>1</v>
      </c>
      <c r="T672" s="826">
        <v>1</v>
      </c>
      <c r="U672" s="828">
        <v>1</v>
      </c>
    </row>
    <row r="673" spans="1:21" ht="14.45" customHeight="1" x14ac:dyDescent="0.2">
      <c r="A673" s="821">
        <v>5</v>
      </c>
      <c r="B673" s="822" t="s">
        <v>2025</v>
      </c>
      <c r="C673" s="822" t="s">
        <v>2032</v>
      </c>
      <c r="D673" s="823" t="s">
        <v>3454</v>
      </c>
      <c r="E673" s="824" t="s">
        <v>2056</v>
      </c>
      <c r="F673" s="822" t="s">
        <v>2028</v>
      </c>
      <c r="G673" s="822" t="s">
        <v>2077</v>
      </c>
      <c r="H673" s="822" t="s">
        <v>329</v>
      </c>
      <c r="I673" s="822" t="s">
        <v>3024</v>
      </c>
      <c r="J673" s="822" t="s">
        <v>3025</v>
      </c>
      <c r="K673" s="822" t="s">
        <v>3026</v>
      </c>
      <c r="L673" s="825">
        <v>817.13</v>
      </c>
      <c r="M673" s="825">
        <v>817.13</v>
      </c>
      <c r="N673" s="822">
        <v>1</v>
      </c>
      <c r="O673" s="826">
        <v>1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5</v>
      </c>
      <c r="B674" s="822" t="s">
        <v>2025</v>
      </c>
      <c r="C674" s="822" t="s">
        <v>2032</v>
      </c>
      <c r="D674" s="823" t="s">
        <v>3454</v>
      </c>
      <c r="E674" s="824" t="s">
        <v>2050</v>
      </c>
      <c r="F674" s="822" t="s">
        <v>2026</v>
      </c>
      <c r="G674" s="822" t="s">
        <v>2361</v>
      </c>
      <c r="H674" s="822" t="s">
        <v>611</v>
      </c>
      <c r="I674" s="822" t="s">
        <v>3027</v>
      </c>
      <c r="J674" s="822" t="s">
        <v>621</v>
      </c>
      <c r="K674" s="822" t="s">
        <v>1867</v>
      </c>
      <c r="L674" s="825">
        <v>21.76</v>
      </c>
      <c r="M674" s="825">
        <v>65.28</v>
      </c>
      <c r="N674" s="822">
        <v>3</v>
      </c>
      <c r="O674" s="826">
        <v>1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5</v>
      </c>
      <c r="B675" s="822" t="s">
        <v>2025</v>
      </c>
      <c r="C675" s="822" t="s">
        <v>2032</v>
      </c>
      <c r="D675" s="823" t="s">
        <v>3454</v>
      </c>
      <c r="E675" s="824" t="s">
        <v>2050</v>
      </c>
      <c r="F675" s="822" t="s">
        <v>2026</v>
      </c>
      <c r="G675" s="822" t="s">
        <v>2365</v>
      </c>
      <c r="H675" s="822" t="s">
        <v>611</v>
      </c>
      <c r="I675" s="822" t="s">
        <v>1817</v>
      </c>
      <c r="J675" s="822" t="s">
        <v>1815</v>
      </c>
      <c r="K675" s="822" t="s">
        <v>1818</v>
      </c>
      <c r="L675" s="825">
        <v>11.71</v>
      </c>
      <c r="M675" s="825">
        <v>11.71</v>
      </c>
      <c r="N675" s="822">
        <v>1</v>
      </c>
      <c r="O675" s="826">
        <v>0.5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5</v>
      </c>
      <c r="B676" s="822" t="s">
        <v>2025</v>
      </c>
      <c r="C676" s="822" t="s">
        <v>2032</v>
      </c>
      <c r="D676" s="823" t="s">
        <v>3454</v>
      </c>
      <c r="E676" s="824" t="s">
        <v>2050</v>
      </c>
      <c r="F676" s="822" t="s">
        <v>2026</v>
      </c>
      <c r="G676" s="822" t="s">
        <v>2606</v>
      </c>
      <c r="H676" s="822" t="s">
        <v>611</v>
      </c>
      <c r="I676" s="822" t="s">
        <v>1699</v>
      </c>
      <c r="J676" s="822" t="s">
        <v>1700</v>
      </c>
      <c r="K676" s="822" t="s">
        <v>1701</v>
      </c>
      <c r="L676" s="825">
        <v>165.41</v>
      </c>
      <c r="M676" s="825">
        <v>165.41</v>
      </c>
      <c r="N676" s="822">
        <v>1</v>
      </c>
      <c r="O676" s="826">
        <v>1</v>
      </c>
      <c r="P676" s="825">
        <v>165.41</v>
      </c>
      <c r="Q676" s="827">
        <v>1</v>
      </c>
      <c r="R676" s="822">
        <v>1</v>
      </c>
      <c r="S676" s="827">
        <v>1</v>
      </c>
      <c r="T676" s="826">
        <v>1</v>
      </c>
      <c r="U676" s="828">
        <v>1</v>
      </c>
    </row>
    <row r="677" spans="1:21" ht="14.45" customHeight="1" x14ac:dyDescent="0.2">
      <c r="A677" s="821">
        <v>5</v>
      </c>
      <c r="B677" s="822" t="s">
        <v>2025</v>
      </c>
      <c r="C677" s="822" t="s">
        <v>2032</v>
      </c>
      <c r="D677" s="823" t="s">
        <v>3454</v>
      </c>
      <c r="E677" s="824" t="s">
        <v>2050</v>
      </c>
      <c r="F677" s="822" t="s">
        <v>2026</v>
      </c>
      <c r="G677" s="822" t="s">
        <v>2704</v>
      </c>
      <c r="H677" s="822" t="s">
        <v>329</v>
      </c>
      <c r="I677" s="822" t="s">
        <v>3028</v>
      </c>
      <c r="J677" s="822" t="s">
        <v>2706</v>
      </c>
      <c r="K677" s="822" t="s">
        <v>3029</v>
      </c>
      <c r="L677" s="825">
        <v>86.02</v>
      </c>
      <c r="M677" s="825">
        <v>172.04</v>
      </c>
      <c r="N677" s="822">
        <v>2</v>
      </c>
      <c r="O677" s="826">
        <v>1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5</v>
      </c>
      <c r="B678" s="822" t="s">
        <v>2025</v>
      </c>
      <c r="C678" s="822" t="s">
        <v>2032</v>
      </c>
      <c r="D678" s="823" t="s">
        <v>3454</v>
      </c>
      <c r="E678" s="824" t="s">
        <v>2050</v>
      </c>
      <c r="F678" s="822" t="s">
        <v>2026</v>
      </c>
      <c r="G678" s="822" t="s">
        <v>2611</v>
      </c>
      <c r="H678" s="822" t="s">
        <v>611</v>
      </c>
      <c r="I678" s="822" t="s">
        <v>1742</v>
      </c>
      <c r="J678" s="822" t="s">
        <v>1045</v>
      </c>
      <c r="K678" s="822" t="s">
        <v>677</v>
      </c>
      <c r="L678" s="825">
        <v>168.41</v>
      </c>
      <c r="M678" s="825">
        <v>336.82</v>
      </c>
      <c r="N678" s="822">
        <v>2</v>
      </c>
      <c r="O678" s="826">
        <v>1.5</v>
      </c>
      <c r="P678" s="825">
        <v>168.41</v>
      </c>
      <c r="Q678" s="827">
        <v>0.5</v>
      </c>
      <c r="R678" s="822">
        <v>1</v>
      </c>
      <c r="S678" s="827">
        <v>0.5</v>
      </c>
      <c r="T678" s="826">
        <v>1</v>
      </c>
      <c r="U678" s="828">
        <v>0.66666666666666663</v>
      </c>
    </row>
    <row r="679" spans="1:21" ht="14.45" customHeight="1" x14ac:dyDescent="0.2">
      <c r="A679" s="821">
        <v>5</v>
      </c>
      <c r="B679" s="822" t="s">
        <v>2025</v>
      </c>
      <c r="C679" s="822" t="s">
        <v>2032</v>
      </c>
      <c r="D679" s="823" t="s">
        <v>3454</v>
      </c>
      <c r="E679" s="824" t="s">
        <v>2050</v>
      </c>
      <c r="F679" s="822" t="s">
        <v>2026</v>
      </c>
      <c r="G679" s="822" t="s">
        <v>2611</v>
      </c>
      <c r="H679" s="822" t="s">
        <v>611</v>
      </c>
      <c r="I679" s="822" t="s">
        <v>1740</v>
      </c>
      <c r="J679" s="822" t="s">
        <v>1045</v>
      </c>
      <c r="K679" s="822" t="s">
        <v>1741</v>
      </c>
      <c r="L679" s="825">
        <v>84.21</v>
      </c>
      <c r="M679" s="825">
        <v>168.42</v>
      </c>
      <c r="N679" s="822">
        <v>2</v>
      </c>
      <c r="O679" s="826">
        <v>1.5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5</v>
      </c>
      <c r="B680" s="822" t="s">
        <v>2025</v>
      </c>
      <c r="C680" s="822" t="s">
        <v>2032</v>
      </c>
      <c r="D680" s="823" t="s">
        <v>3454</v>
      </c>
      <c r="E680" s="824" t="s">
        <v>2050</v>
      </c>
      <c r="F680" s="822" t="s">
        <v>2026</v>
      </c>
      <c r="G680" s="822" t="s">
        <v>2093</v>
      </c>
      <c r="H680" s="822" t="s">
        <v>329</v>
      </c>
      <c r="I680" s="822" t="s">
        <v>2094</v>
      </c>
      <c r="J680" s="822" t="s">
        <v>2095</v>
      </c>
      <c r="K680" s="822" t="s">
        <v>677</v>
      </c>
      <c r="L680" s="825">
        <v>78.33</v>
      </c>
      <c r="M680" s="825">
        <v>1958.25</v>
      </c>
      <c r="N680" s="822">
        <v>25</v>
      </c>
      <c r="O680" s="826">
        <v>8.5</v>
      </c>
      <c r="P680" s="825">
        <v>1253.2800000000002</v>
      </c>
      <c r="Q680" s="827">
        <v>0.64000000000000012</v>
      </c>
      <c r="R680" s="822">
        <v>16</v>
      </c>
      <c r="S680" s="827">
        <v>0.64</v>
      </c>
      <c r="T680" s="826">
        <v>6</v>
      </c>
      <c r="U680" s="828">
        <v>0.70588235294117652</v>
      </c>
    </row>
    <row r="681" spans="1:21" ht="14.45" customHeight="1" x14ac:dyDescent="0.2">
      <c r="A681" s="821">
        <v>5</v>
      </c>
      <c r="B681" s="822" t="s">
        <v>2025</v>
      </c>
      <c r="C681" s="822" t="s">
        <v>2032</v>
      </c>
      <c r="D681" s="823" t="s">
        <v>3454</v>
      </c>
      <c r="E681" s="824" t="s">
        <v>2050</v>
      </c>
      <c r="F681" s="822" t="s">
        <v>2026</v>
      </c>
      <c r="G681" s="822" t="s">
        <v>2093</v>
      </c>
      <c r="H681" s="822" t="s">
        <v>329</v>
      </c>
      <c r="I681" s="822" t="s">
        <v>3030</v>
      </c>
      <c r="J681" s="822" t="s">
        <v>2095</v>
      </c>
      <c r="K681" s="822" t="s">
        <v>1741</v>
      </c>
      <c r="L681" s="825">
        <v>39.17</v>
      </c>
      <c r="M681" s="825">
        <v>39.17</v>
      </c>
      <c r="N681" s="822">
        <v>1</v>
      </c>
      <c r="O681" s="826">
        <v>0.5</v>
      </c>
      <c r="P681" s="825">
        <v>39.17</v>
      </c>
      <c r="Q681" s="827">
        <v>1</v>
      </c>
      <c r="R681" s="822">
        <v>1</v>
      </c>
      <c r="S681" s="827">
        <v>1</v>
      </c>
      <c r="T681" s="826">
        <v>0.5</v>
      </c>
      <c r="U681" s="828">
        <v>1</v>
      </c>
    </row>
    <row r="682" spans="1:21" ht="14.45" customHeight="1" x14ac:dyDescent="0.2">
      <c r="A682" s="821">
        <v>5</v>
      </c>
      <c r="B682" s="822" t="s">
        <v>2025</v>
      </c>
      <c r="C682" s="822" t="s">
        <v>2032</v>
      </c>
      <c r="D682" s="823" t="s">
        <v>3454</v>
      </c>
      <c r="E682" s="824" t="s">
        <v>2050</v>
      </c>
      <c r="F682" s="822" t="s">
        <v>2026</v>
      </c>
      <c r="G682" s="822" t="s">
        <v>2093</v>
      </c>
      <c r="H682" s="822" t="s">
        <v>329</v>
      </c>
      <c r="I682" s="822" t="s">
        <v>2452</v>
      </c>
      <c r="J682" s="822" t="s">
        <v>2095</v>
      </c>
      <c r="K682" s="822" t="s">
        <v>677</v>
      </c>
      <c r="L682" s="825">
        <v>78.33</v>
      </c>
      <c r="M682" s="825">
        <v>391.65</v>
      </c>
      <c r="N682" s="822">
        <v>5</v>
      </c>
      <c r="O682" s="826">
        <v>2</v>
      </c>
      <c r="P682" s="825"/>
      <c r="Q682" s="827">
        <v>0</v>
      </c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5</v>
      </c>
      <c r="B683" s="822" t="s">
        <v>2025</v>
      </c>
      <c r="C683" s="822" t="s">
        <v>2032</v>
      </c>
      <c r="D683" s="823" t="s">
        <v>3454</v>
      </c>
      <c r="E683" s="824" t="s">
        <v>2050</v>
      </c>
      <c r="F683" s="822" t="s">
        <v>2026</v>
      </c>
      <c r="G683" s="822" t="s">
        <v>2462</v>
      </c>
      <c r="H683" s="822" t="s">
        <v>329</v>
      </c>
      <c r="I683" s="822" t="s">
        <v>2888</v>
      </c>
      <c r="J683" s="822" t="s">
        <v>709</v>
      </c>
      <c r="K683" s="822" t="s">
        <v>2889</v>
      </c>
      <c r="L683" s="825">
        <v>46.81</v>
      </c>
      <c r="M683" s="825">
        <v>140.43</v>
      </c>
      <c r="N683" s="822">
        <v>3</v>
      </c>
      <c r="O683" s="826">
        <v>0.5</v>
      </c>
      <c r="P683" s="825">
        <v>140.43</v>
      </c>
      <c r="Q683" s="827">
        <v>1</v>
      </c>
      <c r="R683" s="822">
        <v>3</v>
      </c>
      <c r="S683" s="827">
        <v>1</v>
      </c>
      <c r="T683" s="826">
        <v>0.5</v>
      </c>
      <c r="U683" s="828">
        <v>1</v>
      </c>
    </row>
    <row r="684" spans="1:21" ht="14.45" customHeight="1" x14ac:dyDescent="0.2">
      <c r="A684" s="821">
        <v>5</v>
      </c>
      <c r="B684" s="822" t="s">
        <v>2025</v>
      </c>
      <c r="C684" s="822" t="s">
        <v>2032</v>
      </c>
      <c r="D684" s="823" t="s">
        <v>3454</v>
      </c>
      <c r="E684" s="824" t="s">
        <v>2050</v>
      </c>
      <c r="F684" s="822" t="s">
        <v>2026</v>
      </c>
      <c r="G684" s="822" t="s">
        <v>2338</v>
      </c>
      <c r="H684" s="822" t="s">
        <v>329</v>
      </c>
      <c r="I684" s="822" t="s">
        <v>2715</v>
      </c>
      <c r="J684" s="822" t="s">
        <v>698</v>
      </c>
      <c r="K684" s="822" t="s">
        <v>2475</v>
      </c>
      <c r="L684" s="825">
        <v>91.11</v>
      </c>
      <c r="M684" s="825">
        <v>1822.1999999999998</v>
      </c>
      <c r="N684" s="822">
        <v>20</v>
      </c>
      <c r="O684" s="826">
        <v>18</v>
      </c>
      <c r="P684" s="825">
        <v>1093.32</v>
      </c>
      <c r="Q684" s="827">
        <v>0.6</v>
      </c>
      <c r="R684" s="822">
        <v>12</v>
      </c>
      <c r="S684" s="827">
        <v>0.6</v>
      </c>
      <c r="T684" s="826">
        <v>11</v>
      </c>
      <c r="U684" s="828">
        <v>0.61111111111111116</v>
      </c>
    </row>
    <row r="685" spans="1:21" ht="14.45" customHeight="1" x14ac:dyDescent="0.2">
      <c r="A685" s="821">
        <v>5</v>
      </c>
      <c r="B685" s="822" t="s">
        <v>2025</v>
      </c>
      <c r="C685" s="822" t="s">
        <v>2032</v>
      </c>
      <c r="D685" s="823" t="s">
        <v>3454</v>
      </c>
      <c r="E685" s="824" t="s">
        <v>2050</v>
      </c>
      <c r="F685" s="822" t="s">
        <v>2026</v>
      </c>
      <c r="G685" s="822" t="s">
        <v>2338</v>
      </c>
      <c r="H685" s="822" t="s">
        <v>329</v>
      </c>
      <c r="I685" s="822" t="s">
        <v>3031</v>
      </c>
      <c r="J685" s="822" t="s">
        <v>698</v>
      </c>
      <c r="K685" s="822" t="s">
        <v>3032</v>
      </c>
      <c r="L685" s="825">
        <v>45.56</v>
      </c>
      <c r="M685" s="825">
        <v>136.68</v>
      </c>
      <c r="N685" s="822">
        <v>3</v>
      </c>
      <c r="O685" s="826">
        <v>2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5</v>
      </c>
      <c r="B686" s="822" t="s">
        <v>2025</v>
      </c>
      <c r="C686" s="822" t="s">
        <v>2032</v>
      </c>
      <c r="D686" s="823" t="s">
        <v>3454</v>
      </c>
      <c r="E686" s="824" t="s">
        <v>2050</v>
      </c>
      <c r="F686" s="822" t="s">
        <v>2026</v>
      </c>
      <c r="G686" s="822" t="s">
        <v>2338</v>
      </c>
      <c r="H686" s="822" t="s">
        <v>329</v>
      </c>
      <c r="I686" s="822" t="s">
        <v>2399</v>
      </c>
      <c r="J686" s="822" t="s">
        <v>698</v>
      </c>
      <c r="K686" s="822" t="s">
        <v>2400</v>
      </c>
      <c r="L686" s="825">
        <v>182.22</v>
      </c>
      <c r="M686" s="825">
        <v>182.22</v>
      </c>
      <c r="N686" s="822">
        <v>1</v>
      </c>
      <c r="O686" s="826">
        <v>1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5</v>
      </c>
      <c r="B687" s="822" t="s">
        <v>2025</v>
      </c>
      <c r="C687" s="822" t="s">
        <v>2032</v>
      </c>
      <c r="D687" s="823" t="s">
        <v>3454</v>
      </c>
      <c r="E687" s="824" t="s">
        <v>2050</v>
      </c>
      <c r="F687" s="822" t="s">
        <v>2026</v>
      </c>
      <c r="G687" s="822" t="s">
        <v>2338</v>
      </c>
      <c r="H687" s="822" t="s">
        <v>329</v>
      </c>
      <c r="I687" s="822" t="s">
        <v>2716</v>
      </c>
      <c r="J687" s="822" t="s">
        <v>698</v>
      </c>
      <c r="K687" s="822" t="s">
        <v>2475</v>
      </c>
      <c r="L687" s="825">
        <v>91.11</v>
      </c>
      <c r="M687" s="825">
        <v>91.11</v>
      </c>
      <c r="N687" s="822">
        <v>1</v>
      </c>
      <c r="O687" s="826">
        <v>1</v>
      </c>
      <c r="P687" s="825">
        <v>91.11</v>
      </c>
      <c r="Q687" s="827">
        <v>1</v>
      </c>
      <c r="R687" s="822">
        <v>1</v>
      </c>
      <c r="S687" s="827">
        <v>1</v>
      </c>
      <c r="T687" s="826">
        <v>1</v>
      </c>
      <c r="U687" s="828">
        <v>1</v>
      </c>
    </row>
    <row r="688" spans="1:21" ht="14.45" customHeight="1" x14ac:dyDescent="0.2">
      <c r="A688" s="821">
        <v>5</v>
      </c>
      <c r="B688" s="822" t="s">
        <v>2025</v>
      </c>
      <c r="C688" s="822" t="s">
        <v>2032</v>
      </c>
      <c r="D688" s="823" t="s">
        <v>3454</v>
      </c>
      <c r="E688" s="824" t="s">
        <v>2050</v>
      </c>
      <c r="F688" s="822" t="s">
        <v>2026</v>
      </c>
      <c r="G688" s="822" t="s">
        <v>2338</v>
      </c>
      <c r="H688" s="822" t="s">
        <v>329</v>
      </c>
      <c r="I688" s="822" t="s">
        <v>2624</v>
      </c>
      <c r="J688" s="822" t="s">
        <v>698</v>
      </c>
      <c r="K688" s="822" t="s">
        <v>2400</v>
      </c>
      <c r="L688" s="825">
        <v>182.22</v>
      </c>
      <c r="M688" s="825">
        <v>546.66</v>
      </c>
      <c r="N688" s="822">
        <v>3</v>
      </c>
      <c r="O688" s="826">
        <v>3</v>
      </c>
      <c r="P688" s="825">
        <v>364.44</v>
      </c>
      <c r="Q688" s="827">
        <v>0.66666666666666674</v>
      </c>
      <c r="R688" s="822">
        <v>2</v>
      </c>
      <c r="S688" s="827">
        <v>0.66666666666666663</v>
      </c>
      <c r="T688" s="826">
        <v>2</v>
      </c>
      <c r="U688" s="828">
        <v>0.66666666666666663</v>
      </c>
    </row>
    <row r="689" spans="1:21" ht="14.45" customHeight="1" x14ac:dyDescent="0.2">
      <c r="A689" s="821">
        <v>5</v>
      </c>
      <c r="B689" s="822" t="s">
        <v>2025</v>
      </c>
      <c r="C689" s="822" t="s">
        <v>2032</v>
      </c>
      <c r="D689" s="823" t="s">
        <v>3454</v>
      </c>
      <c r="E689" s="824" t="s">
        <v>2050</v>
      </c>
      <c r="F689" s="822" t="s">
        <v>2026</v>
      </c>
      <c r="G689" s="822" t="s">
        <v>2338</v>
      </c>
      <c r="H689" s="822" t="s">
        <v>329</v>
      </c>
      <c r="I689" s="822" t="s">
        <v>2339</v>
      </c>
      <c r="J689" s="822" t="s">
        <v>698</v>
      </c>
      <c r="K689" s="822" t="s">
        <v>702</v>
      </c>
      <c r="L689" s="825">
        <v>273.33</v>
      </c>
      <c r="M689" s="825">
        <v>273.33</v>
      </c>
      <c r="N689" s="822">
        <v>1</v>
      </c>
      <c r="O689" s="826">
        <v>1</v>
      </c>
      <c r="P689" s="825">
        <v>273.33</v>
      </c>
      <c r="Q689" s="827">
        <v>1</v>
      </c>
      <c r="R689" s="822">
        <v>1</v>
      </c>
      <c r="S689" s="827">
        <v>1</v>
      </c>
      <c r="T689" s="826">
        <v>1</v>
      </c>
      <c r="U689" s="828">
        <v>1</v>
      </c>
    </row>
    <row r="690" spans="1:21" ht="14.45" customHeight="1" x14ac:dyDescent="0.2">
      <c r="A690" s="821">
        <v>5</v>
      </c>
      <c r="B690" s="822" t="s">
        <v>2025</v>
      </c>
      <c r="C690" s="822" t="s">
        <v>2032</v>
      </c>
      <c r="D690" s="823" t="s">
        <v>3454</v>
      </c>
      <c r="E690" s="824" t="s">
        <v>2050</v>
      </c>
      <c r="F690" s="822" t="s">
        <v>2026</v>
      </c>
      <c r="G690" s="822" t="s">
        <v>2338</v>
      </c>
      <c r="H690" s="822" t="s">
        <v>329</v>
      </c>
      <c r="I690" s="822" t="s">
        <v>2476</v>
      </c>
      <c r="J690" s="822" t="s">
        <v>698</v>
      </c>
      <c r="K690" s="822" t="s">
        <v>2477</v>
      </c>
      <c r="L690" s="825">
        <v>273.33</v>
      </c>
      <c r="M690" s="825">
        <v>546.66</v>
      </c>
      <c r="N690" s="822">
        <v>2</v>
      </c>
      <c r="O690" s="826">
        <v>1.5</v>
      </c>
      <c r="P690" s="825">
        <v>273.33</v>
      </c>
      <c r="Q690" s="827">
        <v>0.5</v>
      </c>
      <c r="R690" s="822">
        <v>1</v>
      </c>
      <c r="S690" s="827">
        <v>0.5</v>
      </c>
      <c r="T690" s="826">
        <v>1</v>
      </c>
      <c r="U690" s="828">
        <v>0.66666666666666663</v>
      </c>
    </row>
    <row r="691" spans="1:21" ht="14.45" customHeight="1" x14ac:dyDescent="0.2">
      <c r="A691" s="821">
        <v>5</v>
      </c>
      <c r="B691" s="822" t="s">
        <v>2025</v>
      </c>
      <c r="C691" s="822" t="s">
        <v>2032</v>
      </c>
      <c r="D691" s="823" t="s">
        <v>3454</v>
      </c>
      <c r="E691" s="824" t="s">
        <v>2050</v>
      </c>
      <c r="F691" s="822" t="s">
        <v>2026</v>
      </c>
      <c r="G691" s="822" t="s">
        <v>2721</v>
      </c>
      <c r="H691" s="822" t="s">
        <v>329</v>
      </c>
      <c r="I691" s="822" t="s">
        <v>3033</v>
      </c>
      <c r="J691" s="822" t="s">
        <v>3034</v>
      </c>
      <c r="K691" s="822" t="s">
        <v>3035</v>
      </c>
      <c r="L691" s="825">
        <v>112.77</v>
      </c>
      <c r="M691" s="825">
        <v>225.54</v>
      </c>
      <c r="N691" s="822">
        <v>2</v>
      </c>
      <c r="O691" s="826">
        <v>1</v>
      </c>
      <c r="P691" s="825">
        <v>225.54</v>
      </c>
      <c r="Q691" s="827">
        <v>1</v>
      </c>
      <c r="R691" s="822">
        <v>2</v>
      </c>
      <c r="S691" s="827">
        <v>1</v>
      </c>
      <c r="T691" s="826">
        <v>1</v>
      </c>
      <c r="U691" s="828">
        <v>1</v>
      </c>
    </row>
    <row r="692" spans="1:21" ht="14.45" customHeight="1" x14ac:dyDescent="0.2">
      <c r="A692" s="821">
        <v>5</v>
      </c>
      <c r="B692" s="822" t="s">
        <v>2025</v>
      </c>
      <c r="C692" s="822" t="s">
        <v>2032</v>
      </c>
      <c r="D692" s="823" t="s">
        <v>3454</v>
      </c>
      <c r="E692" s="824" t="s">
        <v>2050</v>
      </c>
      <c r="F692" s="822" t="s">
        <v>2026</v>
      </c>
      <c r="G692" s="822" t="s">
        <v>2159</v>
      </c>
      <c r="H692" s="822" t="s">
        <v>329</v>
      </c>
      <c r="I692" s="822" t="s">
        <v>2160</v>
      </c>
      <c r="J692" s="822" t="s">
        <v>2161</v>
      </c>
      <c r="K692" s="822" t="s">
        <v>2162</v>
      </c>
      <c r="L692" s="825">
        <v>49.04</v>
      </c>
      <c r="M692" s="825">
        <v>49.04</v>
      </c>
      <c r="N692" s="822">
        <v>1</v>
      </c>
      <c r="O692" s="826">
        <v>1</v>
      </c>
      <c r="P692" s="825">
        <v>49.04</v>
      </c>
      <c r="Q692" s="827">
        <v>1</v>
      </c>
      <c r="R692" s="822">
        <v>1</v>
      </c>
      <c r="S692" s="827">
        <v>1</v>
      </c>
      <c r="T692" s="826">
        <v>1</v>
      </c>
      <c r="U692" s="828">
        <v>1</v>
      </c>
    </row>
    <row r="693" spans="1:21" ht="14.45" customHeight="1" x14ac:dyDescent="0.2">
      <c r="A693" s="821">
        <v>5</v>
      </c>
      <c r="B693" s="822" t="s">
        <v>2025</v>
      </c>
      <c r="C693" s="822" t="s">
        <v>2032</v>
      </c>
      <c r="D693" s="823" t="s">
        <v>3454</v>
      </c>
      <c r="E693" s="824" t="s">
        <v>2050</v>
      </c>
      <c r="F693" s="822" t="s">
        <v>2026</v>
      </c>
      <c r="G693" s="822" t="s">
        <v>2405</v>
      </c>
      <c r="H693" s="822" t="s">
        <v>329</v>
      </c>
      <c r="I693" s="822" t="s">
        <v>2406</v>
      </c>
      <c r="J693" s="822" t="s">
        <v>1100</v>
      </c>
      <c r="K693" s="822" t="s">
        <v>2407</v>
      </c>
      <c r="L693" s="825">
        <v>64.36</v>
      </c>
      <c r="M693" s="825">
        <v>1287.2</v>
      </c>
      <c r="N693" s="822">
        <v>20</v>
      </c>
      <c r="O693" s="826">
        <v>12.5</v>
      </c>
      <c r="P693" s="825">
        <v>965.40000000000009</v>
      </c>
      <c r="Q693" s="827">
        <v>0.75</v>
      </c>
      <c r="R693" s="822">
        <v>15</v>
      </c>
      <c r="S693" s="827">
        <v>0.75</v>
      </c>
      <c r="T693" s="826">
        <v>10.5</v>
      </c>
      <c r="U693" s="828">
        <v>0.84</v>
      </c>
    </row>
    <row r="694" spans="1:21" ht="14.45" customHeight="1" x14ac:dyDescent="0.2">
      <c r="A694" s="821">
        <v>5</v>
      </c>
      <c r="B694" s="822" t="s">
        <v>2025</v>
      </c>
      <c r="C694" s="822" t="s">
        <v>2032</v>
      </c>
      <c r="D694" s="823" t="s">
        <v>3454</v>
      </c>
      <c r="E694" s="824" t="s">
        <v>2050</v>
      </c>
      <c r="F694" s="822" t="s">
        <v>2026</v>
      </c>
      <c r="G694" s="822" t="s">
        <v>2374</v>
      </c>
      <c r="H694" s="822" t="s">
        <v>329</v>
      </c>
      <c r="I694" s="822" t="s">
        <v>2375</v>
      </c>
      <c r="J694" s="822" t="s">
        <v>2376</v>
      </c>
      <c r="K694" s="822" t="s">
        <v>2377</v>
      </c>
      <c r="L694" s="825">
        <v>114</v>
      </c>
      <c r="M694" s="825">
        <v>114</v>
      </c>
      <c r="N694" s="822">
        <v>1</v>
      </c>
      <c r="O694" s="826">
        <v>1</v>
      </c>
      <c r="P694" s="825">
        <v>114</v>
      </c>
      <c r="Q694" s="827">
        <v>1</v>
      </c>
      <c r="R694" s="822">
        <v>1</v>
      </c>
      <c r="S694" s="827">
        <v>1</v>
      </c>
      <c r="T694" s="826">
        <v>1</v>
      </c>
      <c r="U694" s="828">
        <v>1</v>
      </c>
    </row>
    <row r="695" spans="1:21" ht="14.45" customHeight="1" x14ac:dyDescent="0.2">
      <c r="A695" s="821">
        <v>5</v>
      </c>
      <c r="B695" s="822" t="s">
        <v>2025</v>
      </c>
      <c r="C695" s="822" t="s">
        <v>2032</v>
      </c>
      <c r="D695" s="823" t="s">
        <v>3454</v>
      </c>
      <c r="E695" s="824" t="s">
        <v>2050</v>
      </c>
      <c r="F695" s="822" t="s">
        <v>2026</v>
      </c>
      <c r="G695" s="822" t="s">
        <v>2374</v>
      </c>
      <c r="H695" s="822" t="s">
        <v>329</v>
      </c>
      <c r="I695" s="822" t="s">
        <v>2736</v>
      </c>
      <c r="J695" s="822" t="s">
        <v>644</v>
      </c>
      <c r="K695" s="822" t="s">
        <v>2737</v>
      </c>
      <c r="L695" s="825">
        <v>0</v>
      </c>
      <c r="M695" s="825">
        <v>0</v>
      </c>
      <c r="N695" s="822">
        <v>4</v>
      </c>
      <c r="O695" s="826">
        <v>3.5</v>
      </c>
      <c r="P695" s="825">
        <v>0</v>
      </c>
      <c r="Q695" s="827"/>
      <c r="R695" s="822">
        <v>4</v>
      </c>
      <c r="S695" s="827">
        <v>1</v>
      </c>
      <c r="T695" s="826">
        <v>3.5</v>
      </c>
      <c r="U695" s="828">
        <v>1</v>
      </c>
    </row>
    <row r="696" spans="1:21" ht="14.45" customHeight="1" x14ac:dyDescent="0.2">
      <c r="A696" s="821">
        <v>5</v>
      </c>
      <c r="B696" s="822" t="s">
        <v>2025</v>
      </c>
      <c r="C696" s="822" t="s">
        <v>2032</v>
      </c>
      <c r="D696" s="823" t="s">
        <v>3454</v>
      </c>
      <c r="E696" s="824" t="s">
        <v>2050</v>
      </c>
      <c r="F696" s="822" t="s">
        <v>2026</v>
      </c>
      <c r="G696" s="822" t="s">
        <v>2639</v>
      </c>
      <c r="H696" s="822" t="s">
        <v>329</v>
      </c>
      <c r="I696" s="822" t="s">
        <v>2640</v>
      </c>
      <c r="J696" s="822" t="s">
        <v>2641</v>
      </c>
      <c r="K696" s="822" t="s">
        <v>2642</v>
      </c>
      <c r="L696" s="825">
        <v>132.97999999999999</v>
      </c>
      <c r="M696" s="825">
        <v>3856.4199999999996</v>
      </c>
      <c r="N696" s="822">
        <v>29</v>
      </c>
      <c r="O696" s="826">
        <v>6.5</v>
      </c>
      <c r="P696" s="825">
        <v>1994.6999999999998</v>
      </c>
      <c r="Q696" s="827">
        <v>0.51724137931034486</v>
      </c>
      <c r="R696" s="822">
        <v>15</v>
      </c>
      <c r="S696" s="827">
        <v>0.51724137931034486</v>
      </c>
      <c r="T696" s="826">
        <v>3</v>
      </c>
      <c r="U696" s="828">
        <v>0.46153846153846156</v>
      </c>
    </row>
    <row r="697" spans="1:21" ht="14.45" customHeight="1" x14ac:dyDescent="0.2">
      <c r="A697" s="821">
        <v>5</v>
      </c>
      <c r="B697" s="822" t="s">
        <v>2025</v>
      </c>
      <c r="C697" s="822" t="s">
        <v>2032</v>
      </c>
      <c r="D697" s="823" t="s">
        <v>3454</v>
      </c>
      <c r="E697" s="824" t="s">
        <v>2050</v>
      </c>
      <c r="F697" s="822" t="s">
        <v>2026</v>
      </c>
      <c r="G697" s="822" t="s">
        <v>2061</v>
      </c>
      <c r="H697" s="822" t="s">
        <v>611</v>
      </c>
      <c r="I697" s="822" t="s">
        <v>2062</v>
      </c>
      <c r="J697" s="822" t="s">
        <v>1611</v>
      </c>
      <c r="K697" s="822" t="s">
        <v>2063</v>
      </c>
      <c r="L697" s="825">
        <v>93.43</v>
      </c>
      <c r="M697" s="825">
        <v>3830.630000000001</v>
      </c>
      <c r="N697" s="822">
        <v>41</v>
      </c>
      <c r="O697" s="826">
        <v>25.5</v>
      </c>
      <c r="P697" s="825">
        <v>1588.3100000000006</v>
      </c>
      <c r="Q697" s="827">
        <v>0.41463414634146345</v>
      </c>
      <c r="R697" s="822">
        <v>17</v>
      </c>
      <c r="S697" s="827">
        <v>0.41463414634146339</v>
      </c>
      <c r="T697" s="826">
        <v>11.5</v>
      </c>
      <c r="U697" s="828">
        <v>0.45098039215686275</v>
      </c>
    </row>
    <row r="698" spans="1:21" ht="14.45" customHeight="1" x14ac:dyDescent="0.2">
      <c r="A698" s="821">
        <v>5</v>
      </c>
      <c r="B698" s="822" t="s">
        <v>2025</v>
      </c>
      <c r="C698" s="822" t="s">
        <v>2032</v>
      </c>
      <c r="D698" s="823" t="s">
        <v>3454</v>
      </c>
      <c r="E698" s="824" t="s">
        <v>2050</v>
      </c>
      <c r="F698" s="822" t="s">
        <v>2026</v>
      </c>
      <c r="G698" s="822" t="s">
        <v>2061</v>
      </c>
      <c r="H698" s="822" t="s">
        <v>611</v>
      </c>
      <c r="I698" s="822" t="s">
        <v>1610</v>
      </c>
      <c r="J698" s="822" t="s">
        <v>1611</v>
      </c>
      <c r="K698" s="822" t="s">
        <v>1612</v>
      </c>
      <c r="L698" s="825">
        <v>186.87</v>
      </c>
      <c r="M698" s="825">
        <v>2429.31</v>
      </c>
      <c r="N698" s="822">
        <v>13</v>
      </c>
      <c r="O698" s="826">
        <v>10</v>
      </c>
      <c r="P698" s="825">
        <v>1494.96</v>
      </c>
      <c r="Q698" s="827">
        <v>0.61538461538461542</v>
      </c>
      <c r="R698" s="822">
        <v>8</v>
      </c>
      <c r="S698" s="827">
        <v>0.61538461538461542</v>
      </c>
      <c r="T698" s="826">
        <v>7</v>
      </c>
      <c r="U698" s="828">
        <v>0.7</v>
      </c>
    </row>
    <row r="699" spans="1:21" ht="14.45" customHeight="1" x14ac:dyDescent="0.2">
      <c r="A699" s="821">
        <v>5</v>
      </c>
      <c r="B699" s="822" t="s">
        <v>2025</v>
      </c>
      <c r="C699" s="822" t="s">
        <v>2032</v>
      </c>
      <c r="D699" s="823" t="s">
        <v>3454</v>
      </c>
      <c r="E699" s="824" t="s">
        <v>2050</v>
      </c>
      <c r="F699" s="822" t="s">
        <v>2026</v>
      </c>
      <c r="G699" s="822" t="s">
        <v>2064</v>
      </c>
      <c r="H699" s="822" t="s">
        <v>329</v>
      </c>
      <c r="I699" s="822" t="s">
        <v>2087</v>
      </c>
      <c r="J699" s="822" t="s">
        <v>630</v>
      </c>
      <c r="K699" s="822" t="s">
        <v>2088</v>
      </c>
      <c r="L699" s="825">
        <v>31.65</v>
      </c>
      <c r="M699" s="825">
        <v>253.2</v>
      </c>
      <c r="N699" s="822">
        <v>8</v>
      </c>
      <c r="O699" s="826">
        <v>6.5</v>
      </c>
      <c r="P699" s="825">
        <v>63.3</v>
      </c>
      <c r="Q699" s="827">
        <v>0.25</v>
      </c>
      <c r="R699" s="822">
        <v>2</v>
      </c>
      <c r="S699" s="827">
        <v>0.25</v>
      </c>
      <c r="T699" s="826">
        <v>1</v>
      </c>
      <c r="U699" s="828">
        <v>0.15384615384615385</v>
      </c>
    </row>
    <row r="700" spans="1:21" ht="14.45" customHeight="1" x14ac:dyDescent="0.2">
      <c r="A700" s="821">
        <v>5</v>
      </c>
      <c r="B700" s="822" t="s">
        <v>2025</v>
      </c>
      <c r="C700" s="822" t="s">
        <v>2032</v>
      </c>
      <c r="D700" s="823" t="s">
        <v>3454</v>
      </c>
      <c r="E700" s="824" t="s">
        <v>2050</v>
      </c>
      <c r="F700" s="822" t="s">
        <v>2026</v>
      </c>
      <c r="G700" s="822" t="s">
        <v>2064</v>
      </c>
      <c r="H700" s="822" t="s">
        <v>329</v>
      </c>
      <c r="I700" s="822" t="s">
        <v>2382</v>
      </c>
      <c r="J700" s="822" t="s">
        <v>2383</v>
      </c>
      <c r="K700" s="822" t="s">
        <v>2384</v>
      </c>
      <c r="L700" s="825">
        <v>26.37</v>
      </c>
      <c r="M700" s="825">
        <v>237.32999999999998</v>
      </c>
      <c r="N700" s="822">
        <v>9</v>
      </c>
      <c r="O700" s="826">
        <v>6.5</v>
      </c>
      <c r="P700" s="825">
        <v>158.22</v>
      </c>
      <c r="Q700" s="827">
        <v>0.66666666666666674</v>
      </c>
      <c r="R700" s="822">
        <v>6</v>
      </c>
      <c r="S700" s="827">
        <v>0.66666666666666663</v>
      </c>
      <c r="T700" s="826">
        <v>4.5</v>
      </c>
      <c r="U700" s="828">
        <v>0.69230769230769229</v>
      </c>
    </row>
    <row r="701" spans="1:21" ht="14.45" customHeight="1" x14ac:dyDescent="0.2">
      <c r="A701" s="821">
        <v>5</v>
      </c>
      <c r="B701" s="822" t="s">
        <v>2025</v>
      </c>
      <c r="C701" s="822" t="s">
        <v>2032</v>
      </c>
      <c r="D701" s="823" t="s">
        <v>3454</v>
      </c>
      <c r="E701" s="824" t="s">
        <v>2050</v>
      </c>
      <c r="F701" s="822" t="s">
        <v>2026</v>
      </c>
      <c r="G701" s="822" t="s">
        <v>2064</v>
      </c>
      <c r="H701" s="822" t="s">
        <v>329</v>
      </c>
      <c r="I701" s="822" t="s">
        <v>2065</v>
      </c>
      <c r="J701" s="822" t="s">
        <v>630</v>
      </c>
      <c r="K701" s="822" t="s">
        <v>2066</v>
      </c>
      <c r="L701" s="825">
        <v>10.55</v>
      </c>
      <c r="M701" s="825">
        <v>327.05</v>
      </c>
      <c r="N701" s="822">
        <v>31</v>
      </c>
      <c r="O701" s="826">
        <v>18.5</v>
      </c>
      <c r="P701" s="825">
        <v>168.79999999999998</v>
      </c>
      <c r="Q701" s="827">
        <v>0.51612903225806439</v>
      </c>
      <c r="R701" s="822">
        <v>16</v>
      </c>
      <c r="S701" s="827">
        <v>0.5161290322580645</v>
      </c>
      <c r="T701" s="826">
        <v>9</v>
      </c>
      <c r="U701" s="828">
        <v>0.48648648648648651</v>
      </c>
    </row>
    <row r="702" spans="1:21" ht="14.45" customHeight="1" x14ac:dyDescent="0.2">
      <c r="A702" s="821">
        <v>5</v>
      </c>
      <c r="B702" s="822" t="s">
        <v>2025</v>
      </c>
      <c r="C702" s="822" t="s">
        <v>2032</v>
      </c>
      <c r="D702" s="823" t="s">
        <v>3454</v>
      </c>
      <c r="E702" s="824" t="s">
        <v>2050</v>
      </c>
      <c r="F702" s="822" t="s">
        <v>2026</v>
      </c>
      <c r="G702" s="822" t="s">
        <v>2064</v>
      </c>
      <c r="H702" s="822" t="s">
        <v>329</v>
      </c>
      <c r="I702" s="822" t="s">
        <v>3036</v>
      </c>
      <c r="J702" s="822" t="s">
        <v>2383</v>
      </c>
      <c r="K702" s="822" t="s">
        <v>3037</v>
      </c>
      <c r="L702" s="825">
        <v>10.55</v>
      </c>
      <c r="M702" s="825">
        <v>52.75</v>
      </c>
      <c r="N702" s="822">
        <v>5</v>
      </c>
      <c r="O702" s="826">
        <v>3.5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5</v>
      </c>
      <c r="B703" s="822" t="s">
        <v>2025</v>
      </c>
      <c r="C703" s="822" t="s">
        <v>2032</v>
      </c>
      <c r="D703" s="823" t="s">
        <v>3454</v>
      </c>
      <c r="E703" s="824" t="s">
        <v>2050</v>
      </c>
      <c r="F703" s="822" t="s">
        <v>2026</v>
      </c>
      <c r="G703" s="822" t="s">
        <v>2064</v>
      </c>
      <c r="H703" s="822" t="s">
        <v>329</v>
      </c>
      <c r="I703" s="822" t="s">
        <v>2105</v>
      </c>
      <c r="J703" s="822" t="s">
        <v>2106</v>
      </c>
      <c r="K703" s="822" t="s">
        <v>2107</v>
      </c>
      <c r="L703" s="825">
        <v>31.65</v>
      </c>
      <c r="M703" s="825">
        <v>94.949999999999989</v>
      </c>
      <c r="N703" s="822">
        <v>3</v>
      </c>
      <c r="O703" s="826">
        <v>2</v>
      </c>
      <c r="P703" s="825">
        <v>31.65</v>
      </c>
      <c r="Q703" s="827">
        <v>0.33333333333333337</v>
      </c>
      <c r="R703" s="822">
        <v>1</v>
      </c>
      <c r="S703" s="827">
        <v>0.33333333333333331</v>
      </c>
      <c r="T703" s="826">
        <v>1</v>
      </c>
      <c r="U703" s="828">
        <v>0.5</v>
      </c>
    </row>
    <row r="704" spans="1:21" ht="14.45" customHeight="1" x14ac:dyDescent="0.2">
      <c r="A704" s="821">
        <v>5</v>
      </c>
      <c r="B704" s="822" t="s">
        <v>2025</v>
      </c>
      <c r="C704" s="822" t="s">
        <v>2032</v>
      </c>
      <c r="D704" s="823" t="s">
        <v>3454</v>
      </c>
      <c r="E704" s="824" t="s">
        <v>2050</v>
      </c>
      <c r="F704" s="822" t="s">
        <v>2026</v>
      </c>
      <c r="G704" s="822" t="s">
        <v>2064</v>
      </c>
      <c r="H704" s="822" t="s">
        <v>329</v>
      </c>
      <c r="I704" s="822" t="s">
        <v>3038</v>
      </c>
      <c r="J704" s="822" t="s">
        <v>630</v>
      </c>
      <c r="K704" s="822" t="s">
        <v>2066</v>
      </c>
      <c r="L704" s="825">
        <v>10.55</v>
      </c>
      <c r="M704" s="825">
        <v>42.2</v>
      </c>
      <c r="N704" s="822">
        <v>4</v>
      </c>
      <c r="O704" s="826">
        <v>2.5</v>
      </c>
      <c r="P704" s="825">
        <v>21.1</v>
      </c>
      <c r="Q704" s="827">
        <v>0.5</v>
      </c>
      <c r="R704" s="822">
        <v>2</v>
      </c>
      <c r="S704" s="827">
        <v>0.5</v>
      </c>
      <c r="T704" s="826">
        <v>1</v>
      </c>
      <c r="U704" s="828">
        <v>0.4</v>
      </c>
    </row>
    <row r="705" spans="1:21" ht="14.45" customHeight="1" x14ac:dyDescent="0.2">
      <c r="A705" s="821">
        <v>5</v>
      </c>
      <c r="B705" s="822" t="s">
        <v>2025</v>
      </c>
      <c r="C705" s="822" t="s">
        <v>2032</v>
      </c>
      <c r="D705" s="823" t="s">
        <v>3454</v>
      </c>
      <c r="E705" s="824" t="s">
        <v>2050</v>
      </c>
      <c r="F705" s="822" t="s">
        <v>2026</v>
      </c>
      <c r="G705" s="822" t="s">
        <v>2169</v>
      </c>
      <c r="H705" s="822" t="s">
        <v>329</v>
      </c>
      <c r="I705" s="822" t="s">
        <v>2170</v>
      </c>
      <c r="J705" s="822" t="s">
        <v>1214</v>
      </c>
      <c r="K705" s="822" t="s">
        <v>1619</v>
      </c>
      <c r="L705" s="825">
        <v>38.56</v>
      </c>
      <c r="M705" s="825">
        <v>115.68</v>
      </c>
      <c r="N705" s="822">
        <v>3</v>
      </c>
      <c r="O705" s="826">
        <v>2</v>
      </c>
      <c r="P705" s="825">
        <v>38.56</v>
      </c>
      <c r="Q705" s="827">
        <v>0.33333333333333331</v>
      </c>
      <c r="R705" s="822">
        <v>1</v>
      </c>
      <c r="S705" s="827">
        <v>0.33333333333333331</v>
      </c>
      <c r="T705" s="826">
        <v>1</v>
      </c>
      <c r="U705" s="828">
        <v>0.5</v>
      </c>
    </row>
    <row r="706" spans="1:21" ht="14.45" customHeight="1" x14ac:dyDescent="0.2">
      <c r="A706" s="821">
        <v>5</v>
      </c>
      <c r="B706" s="822" t="s">
        <v>2025</v>
      </c>
      <c r="C706" s="822" t="s">
        <v>2032</v>
      </c>
      <c r="D706" s="823" t="s">
        <v>3454</v>
      </c>
      <c r="E706" s="824" t="s">
        <v>2050</v>
      </c>
      <c r="F706" s="822" t="s">
        <v>2026</v>
      </c>
      <c r="G706" s="822" t="s">
        <v>3039</v>
      </c>
      <c r="H706" s="822" t="s">
        <v>329</v>
      </c>
      <c r="I706" s="822" t="s">
        <v>3040</v>
      </c>
      <c r="J706" s="822" t="s">
        <v>1220</v>
      </c>
      <c r="K706" s="822" t="s">
        <v>1640</v>
      </c>
      <c r="L706" s="825">
        <v>34.19</v>
      </c>
      <c r="M706" s="825">
        <v>34.19</v>
      </c>
      <c r="N706" s="822">
        <v>1</v>
      </c>
      <c r="O706" s="826">
        <v>1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5</v>
      </c>
      <c r="B707" s="822" t="s">
        <v>2025</v>
      </c>
      <c r="C707" s="822" t="s">
        <v>2032</v>
      </c>
      <c r="D707" s="823" t="s">
        <v>3454</v>
      </c>
      <c r="E707" s="824" t="s">
        <v>2050</v>
      </c>
      <c r="F707" s="822" t="s">
        <v>2026</v>
      </c>
      <c r="G707" s="822" t="s">
        <v>2943</v>
      </c>
      <c r="H707" s="822" t="s">
        <v>611</v>
      </c>
      <c r="I707" s="822" t="s">
        <v>2944</v>
      </c>
      <c r="J707" s="822" t="s">
        <v>2945</v>
      </c>
      <c r="K707" s="822" t="s">
        <v>2946</v>
      </c>
      <c r="L707" s="825">
        <v>241.59</v>
      </c>
      <c r="M707" s="825">
        <v>724.77</v>
      </c>
      <c r="N707" s="822">
        <v>3</v>
      </c>
      <c r="O707" s="826">
        <v>0.5</v>
      </c>
      <c r="P707" s="825">
        <v>724.77</v>
      </c>
      <c r="Q707" s="827">
        <v>1</v>
      </c>
      <c r="R707" s="822">
        <v>3</v>
      </c>
      <c r="S707" s="827">
        <v>1</v>
      </c>
      <c r="T707" s="826">
        <v>0.5</v>
      </c>
      <c r="U707" s="828">
        <v>1</v>
      </c>
    </row>
    <row r="708" spans="1:21" ht="14.45" customHeight="1" x14ac:dyDescent="0.2">
      <c r="A708" s="821">
        <v>5</v>
      </c>
      <c r="B708" s="822" t="s">
        <v>2025</v>
      </c>
      <c r="C708" s="822" t="s">
        <v>2032</v>
      </c>
      <c r="D708" s="823" t="s">
        <v>3454</v>
      </c>
      <c r="E708" s="824" t="s">
        <v>2050</v>
      </c>
      <c r="F708" s="822" t="s">
        <v>2026</v>
      </c>
      <c r="G708" s="822" t="s">
        <v>2067</v>
      </c>
      <c r="H708" s="822" t="s">
        <v>611</v>
      </c>
      <c r="I708" s="822" t="s">
        <v>3041</v>
      </c>
      <c r="J708" s="822" t="s">
        <v>759</v>
      </c>
      <c r="K708" s="822" t="s">
        <v>3042</v>
      </c>
      <c r="L708" s="825">
        <v>2309.36</v>
      </c>
      <c r="M708" s="825">
        <v>11546.8</v>
      </c>
      <c r="N708" s="822">
        <v>5</v>
      </c>
      <c r="O708" s="826">
        <v>2.5</v>
      </c>
      <c r="P708" s="825">
        <v>6928.08</v>
      </c>
      <c r="Q708" s="827">
        <v>0.6</v>
      </c>
      <c r="R708" s="822">
        <v>3</v>
      </c>
      <c r="S708" s="827">
        <v>0.6</v>
      </c>
      <c r="T708" s="826">
        <v>1.5</v>
      </c>
      <c r="U708" s="828">
        <v>0.6</v>
      </c>
    </row>
    <row r="709" spans="1:21" ht="14.45" customHeight="1" x14ac:dyDescent="0.2">
      <c r="A709" s="821">
        <v>5</v>
      </c>
      <c r="B709" s="822" t="s">
        <v>2025</v>
      </c>
      <c r="C709" s="822" t="s">
        <v>2032</v>
      </c>
      <c r="D709" s="823" t="s">
        <v>3454</v>
      </c>
      <c r="E709" s="824" t="s">
        <v>2050</v>
      </c>
      <c r="F709" s="822" t="s">
        <v>2026</v>
      </c>
      <c r="G709" s="822" t="s">
        <v>2067</v>
      </c>
      <c r="H709" s="822" t="s">
        <v>611</v>
      </c>
      <c r="I709" s="822" t="s">
        <v>1603</v>
      </c>
      <c r="J709" s="822" t="s">
        <v>755</v>
      </c>
      <c r="K709" s="822" t="s">
        <v>1604</v>
      </c>
      <c r="L709" s="825">
        <v>368.16</v>
      </c>
      <c r="M709" s="825">
        <v>736.32</v>
      </c>
      <c r="N709" s="822">
        <v>2</v>
      </c>
      <c r="O709" s="826">
        <v>1</v>
      </c>
      <c r="P709" s="825">
        <v>736.32</v>
      </c>
      <c r="Q709" s="827">
        <v>1</v>
      </c>
      <c r="R709" s="822">
        <v>2</v>
      </c>
      <c r="S709" s="827">
        <v>1</v>
      </c>
      <c r="T709" s="826">
        <v>1</v>
      </c>
      <c r="U709" s="828">
        <v>1</v>
      </c>
    </row>
    <row r="710" spans="1:21" ht="14.45" customHeight="1" x14ac:dyDescent="0.2">
      <c r="A710" s="821">
        <v>5</v>
      </c>
      <c r="B710" s="822" t="s">
        <v>2025</v>
      </c>
      <c r="C710" s="822" t="s">
        <v>2032</v>
      </c>
      <c r="D710" s="823" t="s">
        <v>3454</v>
      </c>
      <c r="E710" s="824" t="s">
        <v>2050</v>
      </c>
      <c r="F710" s="822" t="s">
        <v>2026</v>
      </c>
      <c r="G710" s="822" t="s">
        <v>2067</v>
      </c>
      <c r="H710" s="822" t="s">
        <v>611</v>
      </c>
      <c r="I710" s="822" t="s">
        <v>1830</v>
      </c>
      <c r="J710" s="822" t="s">
        <v>759</v>
      </c>
      <c r="K710" s="822" t="s">
        <v>1831</v>
      </c>
      <c r="L710" s="825">
        <v>1385.62</v>
      </c>
      <c r="M710" s="825">
        <v>6928.0999999999995</v>
      </c>
      <c r="N710" s="822">
        <v>5</v>
      </c>
      <c r="O710" s="826">
        <v>4.5</v>
      </c>
      <c r="P710" s="825">
        <v>2771.24</v>
      </c>
      <c r="Q710" s="827">
        <v>0.4</v>
      </c>
      <c r="R710" s="822">
        <v>2</v>
      </c>
      <c r="S710" s="827">
        <v>0.4</v>
      </c>
      <c r="T710" s="826">
        <v>2</v>
      </c>
      <c r="U710" s="828">
        <v>0.44444444444444442</v>
      </c>
    </row>
    <row r="711" spans="1:21" ht="14.45" customHeight="1" x14ac:dyDescent="0.2">
      <c r="A711" s="821">
        <v>5</v>
      </c>
      <c r="B711" s="822" t="s">
        <v>2025</v>
      </c>
      <c r="C711" s="822" t="s">
        <v>2032</v>
      </c>
      <c r="D711" s="823" t="s">
        <v>3454</v>
      </c>
      <c r="E711" s="824" t="s">
        <v>2050</v>
      </c>
      <c r="F711" s="822" t="s">
        <v>2026</v>
      </c>
      <c r="G711" s="822" t="s">
        <v>2067</v>
      </c>
      <c r="H711" s="822" t="s">
        <v>611</v>
      </c>
      <c r="I711" s="822" t="s">
        <v>1605</v>
      </c>
      <c r="J711" s="822" t="s">
        <v>755</v>
      </c>
      <c r="K711" s="822" t="s">
        <v>1606</v>
      </c>
      <c r="L711" s="825">
        <v>736.33</v>
      </c>
      <c r="M711" s="825">
        <v>1472.66</v>
      </c>
      <c r="N711" s="822">
        <v>2</v>
      </c>
      <c r="O711" s="826">
        <v>2</v>
      </c>
      <c r="P711" s="825">
        <v>1472.66</v>
      </c>
      <c r="Q711" s="827">
        <v>1</v>
      </c>
      <c r="R711" s="822">
        <v>2</v>
      </c>
      <c r="S711" s="827">
        <v>1</v>
      </c>
      <c r="T711" s="826">
        <v>2</v>
      </c>
      <c r="U711" s="828">
        <v>1</v>
      </c>
    </row>
    <row r="712" spans="1:21" ht="14.45" customHeight="1" x14ac:dyDescent="0.2">
      <c r="A712" s="821">
        <v>5</v>
      </c>
      <c r="B712" s="822" t="s">
        <v>2025</v>
      </c>
      <c r="C712" s="822" t="s">
        <v>2032</v>
      </c>
      <c r="D712" s="823" t="s">
        <v>3454</v>
      </c>
      <c r="E712" s="824" t="s">
        <v>2050</v>
      </c>
      <c r="F712" s="822" t="s">
        <v>2026</v>
      </c>
      <c r="G712" s="822" t="s">
        <v>2067</v>
      </c>
      <c r="H712" s="822" t="s">
        <v>611</v>
      </c>
      <c r="I712" s="822" t="s">
        <v>1607</v>
      </c>
      <c r="J712" s="822" t="s">
        <v>755</v>
      </c>
      <c r="K712" s="822" t="s">
        <v>1608</v>
      </c>
      <c r="L712" s="825">
        <v>490.89</v>
      </c>
      <c r="M712" s="825">
        <v>981.78</v>
      </c>
      <c r="N712" s="822">
        <v>2</v>
      </c>
      <c r="O712" s="826">
        <v>1.5</v>
      </c>
      <c r="P712" s="825">
        <v>490.89</v>
      </c>
      <c r="Q712" s="827">
        <v>0.5</v>
      </c>
      <c r="R712" s="822">
        <v>1</v>
      </c>
      <c r="S712" s="827">
        <v>0.5</v>
      </c>
      <c r="T712" s="826">
        <v>1</v>
      </c>
      <c r="U712" s="828">
        <v>0.66666666666666663</v>
      </c>
    </row>
    <row r="713" spans="1:21" ht="14.45" customHeight="1" x14ac:dyDescent="0.2">
      <c r="A713" s="821">
        <v>5</v>
      </c>
      <c r="B713" s="822" t="s">
        <v>2025</v>
      </c>
      <c r="C713" s="822" t="s">
        <v>2032</v>
      </c>
      <c r="D713" s="823" t="s">
        <v>3454</v>
      </c>
      <c r="E713" s="824" t="s">
        <v>2050</v>
      </c>
      <c r="F713" s="822" t="s">
        <v>2026</v>
      </c>
      <c r="G713" s="822" t="s">
        <v>2067</v>
      </c>
      <c r="H713" s="822" t="s">
        <v>611</v>
      </c>
      <c r="I713" s="822" t="s">
        <v>1601</v>
      </c>
      <c r="J713" s="822" t="s">
        <v>759</v>
      </c>
      <c r="K713" s="822" t="s">
        <v>1602</v>
      </c>
      <c r="L713" s="825">
        <v>1847.49</v>
      </c>
      <c r="M713" s="825">
        <v>20322.39</v>
      </c>
      <c r="N713" s="822">
        <v>11</v>
      </c>
      <c r="O713" s="826">
        <v>6.5</v>
      </c>
      <c r="P713" s="825">
        <v>12932.43</v>
      </c>
      <c r="Q713" s="827">
        <v>0.63636363636363635</v>
      </c>
      <c r="R713" s="822">
        <v>7</v>
      </c>
      <c r="S713" s="827">
        <v>0.63636363636363635</v>
      </c>
      <c r="T713" s="826">
        <v>4.5</v>
      </c>
      <c r="U713" s="828">
        <v>0.69230769230769229</v>
      </c>
    </row>
    <row r="714" spans="1:21" ht="14.45" customHeight="1" x14ac:dyDescent="0.2">
      <c r="A714" s="821">
        <v>5</v>
      </c>
      <c r="B714" s="822" t="s">
        <v>2025</v>
      </c>
      <c r="C714" s="822" t="s">
        <v>2032</v>
      </c>
      <c r="D714" s="823" t="s">
        <v>3454</v>
      </c>
      <c r="E714" s="824" t="s">
        <v>2050</v>
      </c>
      <c r="F714" s="822" t="s">
        <v>2026</v>
      </c>
      <c r="G714" s="822" t="s">
        <v>2067</v>
      </c>
      <c r="H714" s="822" t="s">
        <v>611</v>
      </c>
      <c r="I714" s="822" t="s">
        <v>1849</v>
      </c>
      <c r="J714" s="822" t="s">
        <v>755</v>
      </c>
      <c r="K714" s="822" t="s">
        <v>1850</v>
      </c>
      <c r="L714" s="825">
        <v>923.74</v>
      </c>
      <c r="M714" s="825">
        <v>3694.96</v>
      </c>
      <c r="N714" s="822">
        <v>4</v>
      </c>
      <c r="O714" s="826">
        <v>2</v>
      </c>
      <c r="P714" s="825">
        <v>3694.96</v>
      </c>
      <c r="Q714" s="827">
        <v>1</v>
      </c>
      <c r="R714" s="822">
        <v>4</v>
      </c>
      <c r="S714" s="827">
        <v>1</v>
      </c>
      <c r="T714" s="826">
        <v>2</v>
      </c>
      <c r="U714" s="828">
        <v>1</v>
      </c>
    </row>
    <row r="715" spans="1:21" ht="14.45" customHeight="1" x14ac:dyDescent="0.2">
      <c r="A715" s="821">
        <v>5</v>
      </c>
      <c r="B715" s="822" t="s">
        <v>2025</v>
      </c>
      <c r="C715" s="822" t="s">
        <v>2032</v>
      </c>
      <c r="D715" s="823" t="s">
        <v>3454</v>
      </c>
      <c r="E715" s="824" t="s">
        <v>2050</v>
      </c>
      <c r="F715" s="822" t="s">
        <v>2026</v>
      </c>
      <c r="G715" s="822" t="s">
        <v>2108</v>
      </c>
      <c r="H715" s="822" t="s">
        <v>329</v>
      </c>
      <c r="I715" s="822" t="s">
        <v>2109</v>
      </c>
      <c r="J715" s="822" t="s">
        <v>2110</v>
      </c>
      <c r="K715" s="822" t="s">
        <v>2111</v>
      </c>
      <c r="L715" s="825">
        <v>88.07</v>
      </c>
      <c r="M715" s="825">
        <v>5108.0599999999995</v>
      </c>
      <c r="N715" s="822">
        <v>58</v>
      </c>
      <c r="O715" s="826">
        <v>19.5</v>
      </c>
      <c r="P715" s="825">
        <v>4403.5</v>
      </c>
      <c r="Q715" s="827">
        <v>0.86206896551724144</v>
      </c>
      <c r="R715" s="822">
        <v>50</v>
      </c>
      <c r="S715" s="827">
        <v>0.86206896551724133</v>
      </c>
      <c r="T715" s="826">
        <v>17.5</v>
      </c>
      <c r="U715" s="828">
        <v>0.89743589743589747</v>
      </c>
    </row>
    <row r="716" spans="1:21" ht="14.45" customHeight="1" x14ac:dyDescent="0.2">
      <c r="A716" s="821">
        <v>5</v>
      </c>
      <c r="B716" s="822" t="s">
        <v>2025</v>
      </c>
      <c r="C716" s="822" t="s">
        <v>2032</v>
      </c>
      <c r="D716" s="823" t="s">
        <v>3454</v>
      </c>
      <c r="E716" s="824" t="s">
        <v>2050</v>
      </c>
      <c r="F716" s="822" t="s">
        <v>2026</v>
      </c>
      <c r="G716" s="822" t="s">
        <v>2112</v>
      </c>
      <c r="H716" s="822" t="s">
        <v>329</v>
      </c>
      <c r="I716" s="822" t="s">
        <v>2548</v>
      </c>
      <c r="J716" s="822" t="s">
        <v>935</v>
      </c>
      <c r="K716" s="822" t="s">
        <v>2183</v>
      </c>
      <c r="L716" s="825">
        <v>35.25</v>
      </c>
      <c r="M716" s="825">
        <v>35.25</v>
      </c>
      <c r="N716" s="822">
        <v>1</v>
      </c>
      <c r="O716" s="826">
        <v>1</v>
      </c>
      <c r="P716" s="825"/>
      <c r="Q716" s="827">
        <v>0</v>
      </c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5</v>
      </c>
      <c r="B717" s="822" t="s">
        <v>2025</v>
      </c>
      <c r="C717" s="822" t="s">
        <v>2032</v>
      </c>
      <c r="D717" s="823" t="s">
        <v>3454</v>
      </c>
      <c r="E717" s="824" t="s">
        <v>2050</v>
      </c>
      <c r="F717" s="822" t="s">
        <v>2026</v>
      </c>
      <c r="G717" s="822" t="s">
        <v>2112</v>
      </c>
      <c r="H717" s="822" t="s">
        <v>329</v>
      </c>
      <c r="I717" s="822" t="s">
        <v>2182</v>
      </c>
      <c r="J717" s="822" t="s">
        <v>1187</v>
      </c>
      <c r="K717" s="822" t="s">
        <v>2183</v>
      </c>
      <c r="L717" s="825">
        <v>35.25</v>
      </c>
      <c r="M717" s="825">
        <v>35.25</v>
      </c>
      <c r="N717" s="822">
        <v>1</v>
      </c>
      <c r="O717" s="826">
        <v>1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5</v>
      </c>
      <c r="B718" s="822" t="s">
        <v>2025</v>
      </c>
      <c r="C718" s="822" t="s">
        <v>2032</v>
      </c>
      <c r="D718" s="823" t="s">
        <v>3454</v>
      </c>
      <c r="E718" s="824" t="s">
        <v>2050</v>
      </c>
      <c r="F718" s="822" t="s">
        <v>2026</v>
      </c>
      <c r="G718" s="822" t="s">
        <v>2749</v>
      </c>
      <c r="H718" s="822" t="s">
        <v>329</v>
      </c>
      <c r="I718" s="822" t="s">
        <v>2750</v>
      </c>
      <c r="J718" s="822" t="s">
        <v>2751</v>
      </c>
      <c r="K718" s="822" t="s">
        <v>2752</v>
      </c>
      <c r="L718" s="825">
        <v>78.33</v>
      </c>
      <c r="M718" s="825">
        <v>1801.59</v>
      </c>
      <c r="N718" s="822">
        <v>23</v>
      </c>
      <c r="O718" s="826">
        <v>5.5</v>
      </c>
      <c r="P718" s="825">
        <v>1488.27</v>
      </c>
      <c r="Q718" s="827">
        <v>0.82608695652173914</v>
      </c>
      <c r="R718" s="822">
        <v>19</v>
      </c>
      <c r="S718" s="827">
        <v>0.82608695652173914</v>
      </c>
      <c r="T718" s="826">
        <v>4.5</v>
      </c>
      <c r="U718" s="828">
        <v>0.81818181818181823</v>
      </c>
    </row>
    <row r="719" spans="1:21" ht="14.45" customHeight="1" x14ac:dyDescent="0.2">
      <c r="A719" s="821">
        <v>5</v>
      </c>
      <c r="B719" s="822" t="s">
        <v>2025</v>
      </c>
      <c r="C719" s="822" t="s">
        <v>2032</v>
      </c>
      <c r="D719" s="823" t="s">
        <v>3454</v>
      </c>
      <c r="E719" s="824" t="s">
        <v>2050</v>
      </c>
      <c r="F719" s="822" t="s">
        <v>2026</v>
      </c>
      <c r="G719" s="822" t="s">
        <v>2134</v>
      </c>
      <c r="H719" s="822" t="s">
        <v>329</v>
      </c>
      <c r="I719" s="822" t="s">
        <v>2187</v>
      </c>
      <c r="J719" s="822" t="s">
        <v>2185</v>
      </c>
      <c r="K719" s="822" t="s">
        <v>2188</v>
      </c>
      <c r="L719" s="825">
        <v>87.98</v>
      </c>
      <c r="M719" s="825">
        <v>87.98</v>
      </c>
      <c r="N719" s="822">
        <v>1</v>
      </c>
      <c r="O719" s="826">
        <v>1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5</v>
      </c>
      <c r="B720" s="822" t="s">
        <v>2025</v>
      </c>
      <c r="C720" s="822" t="s">
        <v>2032</v>
      </c>
      <c r="D720" s="823" t="s">
        <v>3454</v>
      </c>
      <c r="E720" s="824" t="s">
        <v>2050</v>
      </c>
      <c r="F720" s="822" t="s">
        <v>2026</v>
      </c>
      <c r="G720" s="822" t="s">
        <v>2089</v>
      </c>
      <c r="H720" s="822" t="s">
        <v>329</v>
      </c>
      <c r="I720" s="822" t="s">
        <v>2190</v>
      </c>
      <c r="J720" s="822" t="s">
        <v>682</v>
      </c>
      <c r="K720" s="822" t="s">
        <v>2191</v>
      </c>
      <c r="L720" s="825">
        <v>57.64</v>
      </c>
      <c r="M720" s="825">
        <v>172.92000000000002</v>
      </c>
      <c r="N720" s="822">
        <v>3</v>
      </c>
      <c r="O720" s="826">
        <v>1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5</v>
      </c>
      <c r="B721" s="822" t="s">
        <v>2025</v>
      </c>
      <c r="C721" s="822" t="s">
        <v>2032</v>
      </c>
      <c r="D721" s="823" t="s">
        <v>3454</v>
      </c>
      <c r="E721" s="824" t="s">
        <v>2050</v>
      </c>
      <c r="F721" s="822" t="s">
        <v>2026</v>
      </c>
      <c r="G721" s="822" t="s">
        <v>2089</v>
      </c>
      <c r="H721" s="822" t="s">
        <v>611</v>
      </c>
      <c r="I721" s="822" t="s">
        <v>1573</v>
      </c>
      <c r="J721" s="822" t="s">
        <v>682</v>
      </c>
      <c r="K721" s="822" t="s">
        <v>1574</v>
      </c>
      <c r="L721" s="825">
        <v>102.93</v>
      </c>
      <c r="M721" s="825">
        <v>102.93</v>
      </c>
      <c r="N721" s="822">
        <v>1</v>
      </c>
      <c r="O721" s="826">
        <v>1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5</v>
      </c>
      <c r="B722" s="822" t="s">
        <v>2025</v>
      </c>
      <c r="C722" s="822" t="s">
        <v>2032</v>
      </c>
      <c r="D722" s="823" t="s">
        <v>3454</v>
      </c>
      <c r="E722" s="824" t="s">
        <v>2050</v>
      </c>
      <c r="F722" s="822" t="s">
        <v>2026</v>
      </c>
      <c r="G722" s="822" t="s">
        <v>2089</v>
      </c>
      <c r="H722" s="822" t="s">
        <v>611</v>
      </c>
      <c r="I722" s="822" t="s">
        <v>1571</v>
      </c>
      <c r="J722" s="822" t="s">
        <v>682</v>
      </c>
      <c r="K722" s="822" t="s">
        <v>1572</v>
      </c>
      <c r="L722" s="825">
        <v>28.81</v>
      </c>
      <c r="M722" s="825">
        <v>172.85999999999999</v>
      </c>
      <c r="N722" s="822">
        <v>6</v>
      </c>
      <c r="O722" s="826">
        <v>3</v>
      </c>
      <c r="P722" s="825">
        <v>115.24</v>
      </c>
      <c r="Q722" s="827">
        <v>0.66666666666666674</v>
      </c>
      <c r="R722" s="822">
        <v>4</v>
      </c>
      <c r="S722" s="827">
        <v>0.66666666666666663</v>
      </c>
      <c r="T722" s="826">
        <v>2</v>
      </c>
      <c r="U722" s="828">
        <v>0.66666666666666663</v>
      </c>
    </row>
    <row r="723" spans="1:21" ht="14.45" customHeight="1" x14ac:dyDescent="0.2">
      <c r="A723" s="821">
        <v>5</v>
      </c>
      <c r="B723" s="822" t="s">
        <v>2025</v>
      </c>
      <c r="C723" s="822" t="s">
        <v>2032</v>
      </c>
      <c r="D723" s="823" t="s">
        <v>3454</v>
      </c>
      <c r="E723" s="824" t="s">
        <v>2050</v>
      </c>
      <c r="F723" s="822" t="s">
        <v>2026</v>
      </c>
      <c r="G723" s="822" t="s">
        <v>2089</v>
      </c>
      <c r="H723" s="822" t="s">
        <v>611</v>
      </c>
      <c r="I723" s="822" t="s">
        <v>1571</v>
      </c>
      <c r="J723" s="822" t="s">
        <v>682</v>
      </c>
      <c r="K723" s="822" t="s">
        <v>1572</v>
      </c>
      <c r="L723" s="825">
        <v>13.68</v>
      </c>
      <c r="M723" s="825">
        <v>342.00000000000011</v>
      </c>
      <c r="N723" s="822">
        <v>25</v>
      </c>
      <c r="O723" s="826">
        <v>14</v>
      </c>
      <c r="P723" s="825">
        <v>177.84000000000003</v>
      </c>
      <c r="Q723" s="827">
        <v>0.51999999999999991</v>
      </c>
      <c r="R723" s="822">
        <v>13</v>
      </c>
      <c r="S723" s="827">
        <v>0.52</v>
      </c>
      <c r="T723" s="826">
        <v>7</v>
      </c>
      <c r="U723" s="828">
        <v>0.5</v>
      </c>
    </row>
    <row r="724" spans="1:21" ht="14.45" customHeight="1" x14ac:dyDescent="0.2">
      <c r="A724" s="821">
        <v>5</v>
      </c>
      <c r="B724" s="822" t="s">
        <v>2025</v>
      </c>
      <c r="C724" s="822" t="s">
        <v>2032</v>
      </c>
      <c r="D724" s="823" t="s">
        <v>3454</v>
      </c>
      <c r="E724" s="824" t="s">
        <v>2050</v>
      </c>
      <c r="F724" s="822" t="s">
        <v>2026</v>
      </c>
      <c r="G724" s="822" t="s">
        <v>2550</v>
      </c>
      <c r="H724" s="822" t="s">
        <v>329</v>
      </c>
      <c r="I724" s="822" t="s">
        <v>2961</v>
      </c>
      <c r="J724" s="822" t="s">
        <v>2962</v>
      </c>
      <c r="K724" s="822" t="s">
        <v>2654</v>
      </c>
      <c r="L724" s="825">
        <v>21.92</v>
      </c>
      <c r="M724" s="825">
        <v>21.92</v>
      </c>
      <c r="N724" s="822">
        <v>1</v>
      </c>
      <c r="O724" s="826">
        <v>1</v>
      </c>
      <c r="P724" s="825">
        <v>21.92</v>
      </c>
      <c r="Q724" s="827">
        <v>1</v>
      </c>
      <c r="R724" s="822">
        <v>1</v>
      </c>
      <c r="S724" s="827">
        <v>1</v>
      </c>
      <c r="T724" s="826">
        <v>1</v>
      </c>
      <c r="U724" s="828">
        <v>1</v>
      </c>
    </row>
    <row r="725" spans="1:21" ht="14.45" customHeight="1" x14ac:dyDescent="0.2">
      <c r="A725" s="821">
        <v>5</v>
      </c>
      <c r="B725" s="822" t="s">
        <v>2025</v>
      </c>
      <c r="C725" s="822" t="s">
        <v>2032</v>
      </c>
      <c r="D725" s="823" t="s">
        <v>3454</v>
      </c>
      <c r="E725" s="824" t="s">
        <v>2050</v>
      </c>
      <c r="F725" s="822" t="s">
        <v>2026</v>
      </c>
      <c r="G725" s="822" t="s">
        <v>2550</v>
      </c>
      <c r="H725" s="822" t="s">
        <v>329</v>
      </c>
      <c r="I725" s="822" t="s">
        <v>2653</v>
      </c>
      <c r="J725" s="822" t="s">
        <v>2552</v>
      </c>
      <c r="K725" s="822" t="s">
        <v>2654</v>
      </c>
      <c r="L725" s="825">
        <v>21.92</v>
      </c>
      <c r="M725" s="825">
        <v>21.92</v>
      </c>
      <c r="N725" s="822">
        <v>1</v>
      </c>
      <c r="O725" s="826">
        <v>1</v>
      </c>
      <c r="P725" s="825">
        <v>21.92</v>
      </c>
      <c r="Q725" s="827">
        <v>1</v>
      </c>
      <c r="R725" s="822">
        <v>1</v>
      </c>
      <c r="S725" s="827">
        <v>1</v>
      </c>
      <c r="T725" s="826">
        <v>1</v>
      </c>
      <c r="U725" s="828">
        <v>1</v>
      </c>
    </row>
    <row r="726" spans="1:21" ht="14.45" customHeight="1" x14ac:dyDescent="0.2">
      <c r="A726" s="821">
        <v>5</v>
      </c>
      <c r="B726" s="822" t="s">
        <v>2025</v>
      </c>
      <c r="C726" s="822" t="s">
        <v>2032</v>
      </c>
      <c r="D726" s="823" t="s">
        <v>3454</v>
      </c>
      <c r="E726" s="824" t="s">
        <v>2050</v>
      </c>
      <c r="F726" s="822" t="s">
        <v>2026</v>
      </c>
      <c r="G726" s="822" t="s">
        <v>2115</v>
      </c>
      <c r="H726" s="822" t="s">
        <v>611</v>
      </c>
      <c r="I726" s="822" t="s">
        <v>1798</v>
      </c>
      <c r="J726" s="822" t="s">
        <v>938</v>
      </c>
      <c r="K726" s="822" t="s">
        <v>939</v>
      </c>
      <c r="L726" s="825">
        <v>0</v>
      </c>
      <c r="M726" s="825">
        <v>0</v>
      </c>
      <c r="N726" s="822">
        <v>6</v>
      </c>
      <c r="O726" s="826">
        <v>4.5</v>
      </c>
      <c r="P726" s="825">
        <v>0</v>
      </c>
      <c r="Q726" s="827"/>
      <c r="R726" s="822">
        <v>5</v>
      </c>
      <c r="S726" s="827">
        <v>0.83333333333333337</v>
      </c>
      <c r="T726" s="826">
        <v>3.5</v>
      </c>
      <c r="U726" s="828">
        <v>0.77777777777777779</v>
      </c>
    </row>
    <row r="727" spans="1:21" ht="14.45" customHeight="1" x14ac:dyDescent="0.2">
      <c r="A727" s="821">
        <v>5</v>
      </c>
      <c r="B727" s="822" t="s">
        <v>2025</v>
      </c>
      <c r="C727" s="822" t="s">
        <v>2032</v>
      </c>
      <c r="D727" s="823" t="s">
        <v>3454</v>
      </c>
      <c r="E727" s="824" t="s">
        <v>2050</v>
      </c>
      <c r="F727" s="822" t="s">
        <v>2026</v>
      </c>
      <c r="G727" s="822" t="s">
        <v>2662</v>
      </c>
      <c r="H727" s="822" t="s">
        <v>329</v>
      </c>
      <c r="I727" s="822" t="s">
        <v>2767</v>
      </c>
      <c r="J727" s="822" t="s">
        <v>2664</v>
      </c>
      <c r="K727" s="822" t="s">
        <v>2768</v>
      </c>
      <c r="L727" s="825">
        <v>42.54</v>
      </c>
      <c r="M727" s="825">
        <v>170.16</v>
      </c>
      <c r="N727" s="822">
        <v>4</v>
      </c>
      <c r="O727" s="826">
        <v>1</v>
      </c>
      <c r="P727" s="825">
        <v>170.16</v>
      </c>
      <c r="Q727" s="827">
        <v>1</v>
      </c>
      <c r="R727" s="822">
        <v>4</v>
      </c>
      <c r="S727" s="827">
        <v>1</v>
      </c>
      <c r="T727" s="826">
        <v>1</v>
      </c>
      <c r="U727" s="828">
        <v>1</v>
      </c>
    </row>
    <row r="728" spans="1:21" ht="14.45" customHeight="1" x14ac:dyDescent="0.2">
      <c r="A728" s="821">
        <v>5</v>
      </c>
      <c r="B728" s="822" t="s">
        <v>2025</v>
      </c>
      <c r="C728" s="822" t="s">
        <v>2032</v>
      </c>
      <c r="D728" s="823" t="s">
        <v>3454</v>
      </c>
      <c r="E728" s="824" t="s">
        <v>2050</v>
      </c>
      <c r="F728" s="822" t="s">
        <v>2026</v>
      </c>
      <c r="G728" s="822" t="s">
        <v>2662</v>
      </c>
      <c r="H728" s="822" t="s">
        <v>329</v>
      </c>
      <c r="I728" s="822" t="s">
        <v>2663</v>
      </c>
      <c r="J728" s="822" t="s">
        <v>2664</v>
      </c>
      <c r="K728" s="822" t="s">
        <v>2665</v>
      </c>
      <c r="L728" s="825">
        <v>59.56</v>
      </c>
      <c r="M728" s="825">
        <v>238.24</v>
      </c>
      <c r="N728" s="822">
        <v>4</v>
      </c>
      <c r="O728" s="826">
        <v>3</v>
      </c>
      <c r="P728" s="825">
        <v>178.68</v>
      </c>
      <c r="Q728" s="827">
        <v>0.75</v>
      </c>
      <c r="R728" s="822">
        <v>3</v>
      </c>
      <c r="S728" s="827">
        <v>0.75</v>
      </c>
      <c r="T728" s="826">
        <v>2</v>
      </c>
      <c r="U728" s="828">
        <v>0.66666666666666663</v>
      </c>
    </row>
    <row r="729" spans="1:21" ht="14.45" customHeight="1" x14ac:dyDescent="0.2">
      <c r="A729" s="821">
        <v>5</v>
      </c>
      <c r="B729" s="822" t="s">
        <v>2025</v>
      </c>
      <c r="C729" s="822" t="s">
        <v>2032</v>
      </c>
      <c r="D729" s="823" t="s">
        <v>3454</v>
      </c>
      <c r="E729" s="824" t="s">
        <v>2050</v>
      </c>
      <c r="F729" s="822" t="s">
        <v>2026</v>
      </c>
      <c r="G729" s="822" t="s">
        <v>2059</v>
      </c>
      <c r="H729" s="822" t="s">
        <v>329</v>
      </c>
      <c r="I729" s="822" t="s">
        <v>2408</v>
      </c>
      <c r="J729" s="822" t="s">
        <v>1032</v>
      </c>
      <c r="K729" s="822" t="s">
        <v>2409</v>
      </c>
      <c r="L729" s="825">
        <v>1578.41</v>
      </c>
      <c r="M729" s="825">
        <v>18940.920000000002</v>
      </c>
      <c r="N729" s="822">
        <v>12</v>
      </c>
      <c r="O729" s="826">
        <v>11.5</v>
      </c>
      <c r="P729" s="825">
        <v>15784.1</v>
      </c>
      <c r="Q729" s="827">
        <v>0.83333333333333326</v>
      </c>
      <c r="R729" s="822">
        <v>10</v>
      </c>
      <c r="S729" s="827">
        <v>0.83333333333333337</v>
      </c>
      <c r="T729" s="826">
        <v>9.5</v>
      </c>
      <c r="U729" s="828">
        <v>0.82608695652173914</v>
      </c>
    </row>
    <row r="730" spans="1:21" ht="14.45" customHeight="1" x14ac:dyDescent="0.2">
      <c r="A730" s="821">
        <v>5</v>
      </c>
      <c r="B730" s="822" t="s">
        <v>2025</v>
      </c>
      <c r="C730" s="822" t="s">
        <v>2032</v>
      </c>
      <c r="D730" s="823" t="s">
        <v>3454</v>
      </c>
      <c r="E730" s="824" t="s">
        <v>2050</v>
      </c>
      <c r="F730" s="822" t="s">
        <v>2026</v>
      </c>
      <c r="G730" s="822" t="s">
        <v>2059</v>
      </c>
      <c r="H730" s="822" t="s">
        <v>329</v>
      </c>
      <c r="I730" s="822" t="s">
        <v>2138</v>
      </c>
      <c r="J730" s="822" t="s">
        <v>1032</v>
      </c>
      <c r="K730" s="822" t="s">
        <v>2139</v>
      </c>
      <c r="L730" s="825">
        <v>789.2</v>
      </c>
      <c r="M730" s="825">
        <v>52876.400000000009</v>
      </c>
      <c r="N730" s="822">
        <v>67</v>
      </c>
      <c r="O730" s="826">
        <v>26</v>
      </c>
      <c r="P730" s="825">
        <v>31568.000000000007</v>
      </c>
      <c r="Q730" s="827">
        <v>0.59701492537313439</v>
      </c>
      <c r="R730" s="822">
        <v>40</v>
      </c>
      <c r="S730" s="827">
        <v>0.59701492537313428</v>
      </c>
      <c r="T730" s="826">
        <v>16</v>
      </c>
      <c r="U730" s="828">
        <v>0.61538461538461542</v>
      </c>
    </row>
    <row r="731" spans="1:21" ht="14.45" customHeight="1" x14ac:dyDescent="0.2">
      <c r="A731" s="821">
        <v>5</v>
      </c>
      <c r="B731" s="822" t="s">
        <v>2025</v>
      </c>
      <c r="C731" s="822" t="s">
        <v>2032</v>
      </c>
      <c r="D731" s="823" t="s">
        <v>3454</v>
      </c>
      <c r="E731" s="824" t="s">
        <v>2050</v>
      </c>
      <c r="F731" s="822" t="s">
        <v>2026</v>
      </c>
      <c r="G731" s="822" t="s">
        <v>2059</v>
      </c>
      <c r="H731" s="822" t="s">
        <v>329</v>
      </c>
      <c r="I731" s="822" t="s">
        <v>2410</v>
      </c>
      <c r="J731" s="822" t="s">
        <v>1032</v>
      </c>
      <c r="K731" s="822" t="s">
        <v>2409</v>
      </c>
      <c r="L731" s="825">
        <v>1578.41</v>
      </c>
      <c r="M731" s="825">
        <v>6313.64</v>
      </c>
      <c r="N731" s="822">
        <v>4</v>
      </c>
      <c r="O731" s="826">
        <v>2</v>
      </c>
      <c r="P731" s="825">
        <v>6313.64</v>
      </c>
      <c r="Q731" s="827">
        <v>1</v>
      </c>
      <c r="R731" s="822">
        <v>4</v>
      </c>
      <c r="S731" s="827">
        <v>1</v>
      </c>
      <c r="T731" s="826">
        <v>2</v>
      </c>
      <c r="U731" s="828">
        <v>1</v>
      </c>
    </row>
    <row r="732" spans="1:21" ht="14.45" customHeight="1" x14ac:dyDescent="0.2">
      <c r="A732" s="821">
        <v>5</v>
      </c>
      <c r="B732" s="822" t="s">
        <v>2025</v>
      </c>
      <c r="C732" s="822" t="s">
        <v>2032</v>
      </c>
      <c r="D732" s="823" t="s">
        <v>3454</v>
      </c>
      <c r="E732" s="824" t="s">
        <v>2050</v>
      </c>
      <c r="F732" s="822" t="s">
        <v>2026</v>
      </c>
      <c r="G732" s="822" t="s">
        <v>2059</v>
      </c>
      <c r="H732" s="822" t="s">
        <v>329</v>
      </c>
      <c r="I732" s="822" t="s">
        <v>2771</v>
      </c>
      <c r="J732" s="822" t="s">
        <v>1032</v>
      </c>
      <c r="K732" s="822" t="s">
        <v>2139</v>
      </c>
      <c r="L732" s="825">
        <v>789.2</v>
      </c>
      <c r="M732" s="825">
        <v>26832.800000000003</v>
      </c>
      <c r="N732" s="822">
        <v>34</v>
      </c>
      <c r="O732" s="826">
        <v>13</v>
      </c>
      <c r="P732" s="825">
        <v>18940.800000000003</v>
      </c>
      <c r="Q732" s="827">
        <v>0.70588235294117652</v>
      </c>
      <c r="R732" s="822">
        <v>24</v>
      </c>
      <c r="S732" s="827">
        <v>0.70588235294117652</v>
      </c>
      <c r="T732" s="826">
        <v>9</v>
      </c>
      <c r="U732" s="828">
        <v>0.69230769230769229</v>
      </c>
    </row>
    <row r="733" spans="1:21" ht="14.45" customHeight="1" x14ac:dyDescent="0.2">
      <c r="A733" s="821">
        <v>5</v>
      </c>
      <c r="B733" s="822" t="s">
        <v>2025</v>
      </c>
      <c r="C733" s="822" t="s">
        <v>2032</v>
      </c>
      <c r="D733" s="823" t="s">
        <v>3454</v>
      </c>
      <c r="E733" s="824" t="s">
        <v>2050</v>
      </c>
      <c r="F733" s="822" t="s">
        <v>2026</v>
      </c>
      <c r="G733" s="822" t="s">
        <v>2788</v>
      </c>
      <c r="H733" s="822" t="s">
        <v>329</v>
      </c>
      <c r="I733" s="822" t="s">
        <v>2997</v>
      </c>
      <c r="J733" s="822" t="s">
        <v>2790</v>
      </c>
      <c r="K733" s="822" t="s">
        <v>2998</v>
      </c>
      <c r="L733" s="825">
        <v>425.12</v>
      </c>
      <c r="M733" s="825">
        <v>425.12</v>
      </c>
      <c r="N733" s="822">
        <v>1</v>
      </c>
      <c r="O733" s="826">
        <v>1</v>
      </c>
      <c r="P733" s="825">
        <v>425.12</v>
      </c>
      <c r="Q733" s="827">
        <v>1</v>
      </c>
      <c r="R733" s="822">
        <v>1</v>
      </c>
      <c r="S733" s="827">
        <v>1</v>
      </c>
      <c r="T733" s="826">
        <v>1</v>
      </c>
      <c r="U733" s="828">
        <v>1</v>
      </c>
    </row>
    <row r="734" spans="1:21" ht="14.45" customHeight="1" x14ac:dyDescent="0.2">
      <c r="A734" s="821">
        <v>5</v>
      </c>
      <c r="B734" s="822" t="s">
        <v>2025</v>
      </c>
      <c r="C734" s="822" t="s">
        <v>2032</v>
      </c>
      <c r="D734" s="823" t="s">
        <v>3454</v>
      </c>
      <c r="E734" s="824" t="s">
        <v>2050</v>
      </c>
      <c r="F734" s="822" t="s">
        <v>2026</v>
      </c>
      <c r="G734" s="822" t="s">
        <v>2594</v>
      </c>
      <c r="H734" s="822" t="s">
        <v>611</v>
      </c>
      <c r="I734" s="822" t="s">
        <v>2794</v>
      </c>
      <c r="J734" s="822" t="s">
        <v>2596</v>
      </c>
      <c r="K734" s="822" t="s">
        <v>2795</v>
      </c>
      <c r="L734" s="825">
        <v>50.32</v>
      </c>
      <c r="M734" s="825">
        <v>50.32</v>
      </c>
      <c r="N734" s="822">
        <v>1</v>
      </c>
      <c r="O734" s="826">
        <v>0.5</v>
      </c>
      <c r="P734" s="825">
        <v>50.32</v>
      </c>
      <c r="Q734" s="827">
        <v>1</v>
      </c>
      <c r="R734" s="822">
        <v>1</v>
      </c>
      <c r="S734" s="827">
        <v>1</v>
      </c>
      <c r="T734" s="826">
        <v>0.5</v>
      </c>
      <c r="U734" s="828">
        <v>1</v>
      </c>
    </row>
    <row r="735" spans="1:21" ht="14.45" customHeight="1" x14ac:dyDescent="0.2">
      <c r="A735" s="821">
        <v>5</v>
      </c>
      <c r="B735" s="822" t="s">
        <v>2025</v>
      </c>
      <c r="C735" s="822" t="s">
        <v>2032</v>
      </c>
      <c r="D735" s="823" t="s">
        <v>3454</v>
      </c>
      <c r="E735" s="824" t="s">
        <v>2050</v>
      </c>
      <c r="F735" s="822" t="s">
        <v>2026</v>
      </c>
      <c r="G735" s="822" t="s">
        <v>2594</v>
      </c>
      <c r="H735" s="822" t="s">
        <v>329</v>
      </c>
      <c r="I735" s="822" t="s">
        <v>3043</v>
      </c>
      <c r="J735" s="822" t="s">
        <v>2596</v>
      </c>
      <c r="K735" s="822" t="s">
        <v>3044</v>
      </c>
      <c r="L735" s="825">
        <v>33.31</v>
      </c>
      <c r="M735" s="825">
        <v>33.31</v>
      </c>
      <c r="N735" s="822">
        <v>1</v>
      </c>
      <c r="O735" s="826">
        <v>1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5</v>
      </c>
      <c r="B736" s="822" t="s">
        <v>2025</v>
      </c>
      <c r="C736" s="822" t="s">
        <v>2032</v>
      </c>
      <c r="D736" s="823" t="s">
        <v>3454</v>
      </c>
      <c r="E736" s="824" t="s">
        <v>2050</v>
      </c>
      <c r="F736" s="822" t="s">
        <v>2026</v>
      </c>
      <c r="G736" s="822" t="s">
        <v>2594</v>
      </c>
      <c r="H736" s="822" t="s">
        <v>329</v>
      </c>
      <c r="I736" s="822" t="s">
        <v>2683</v>
      </c>
      <c r="J736" s="822" t="s">
        <v>2355</v>
      </c>
      <c r="K736" s="822"/>
      <c r="L736" s="825">
        <v>50.32</v>
      </c>
      <c r="M736" s="825">
        <v>201.28</v>
      </c>
      <c r="N736" s="822">
        <v>4</v>
      </c>
      <c r="O736" s="826">
        <v>3</v>
      </c>
      <c r="P736" s="825">
        <v>100.64</v>
      </c>
      <c r="Q736" s="827">
        <v>0.5</v>
      </c>
      <c r="R736" s="822">
        <v>2</v>
      </c>
      <c r="S736" s="827">
        <v>0.5</v>
      </c>
      <c r="T736" s="826">
        <v>1.5</v>
      </c>
      <c r="U736" s="828">
        <v>0.5</v>
      </c>
    </row>
    <row r="737" spans="1:21" ht="14.45" customHeight="1" x14ac:dyDescent="0.2">
      <c r="A737" s="821">
        <v>5</v>
      </c>
      <c r="B737" s="822" t="s">
        <v>2025</v>
      </c>
      <c r="C737" s="822" t="s">
        <v>2032</v>
      </c>
      <c r="D737" s="823" t="s">
        <v>3454</v>
      </c>
      <c r="E737" s="824" t="s">
        <v>2050</v>
      </c>
      <c r="F737" s="822" t="s">
        <v>2026</v>
      </c>
      <c r="G737" s="822" t="s">
        <v>2594</v>
      </c>
      <c r="H737" s="822" t="s">
        <v>329</v>
      </c>
      <c r="I737" s="822" t="s">
        <v>2683</v>
      </c>
      <c r="J737" s="822" t="s">
        <v>1047</v>
      </c>
      <c r="K737" s="822" t="s">
        <v>2684</v>
      </c>
      <c r="L737" s="825">
        <v>50.32</v>
      </c>
      <c r="M737" s="825">
        <v>50.32</v>
      </c>
      <c r="N737" s="822">
        <v>1</v>
      </c>
      <c r="O737" s="826">
        <v>1</v>
      </c>
      <c r="P737" s="825">
        <v>50.32</v>
      </c>
      <c r="Q737" s="827">
        <v>1</v>
      </c>
      <c r="R737" s="822">
        <v>1</v>
      </c>
      <c r="S737" s="827">
        <v>1</v>
      </c>
      <c r="T737" s="826">
        <v>1</v>
      </c>
      <c r="U737" s="828">
        <v>1</v>
      </c>
    </row>
    <row r="738" spans="1:21" ht="14.45" customHeight="1" x14ac:dyDescent="0.2">
      <c r="A738" s="821">
        <v>5</v>
      </c>
      <c r="B738" s="822" t="s">
        <v>2025</v>
      </c>
      <c r="C738" s="822" t="s">
        <v>2032</v>
      </c>
      <c r="D738" s="823" t="s">
        <v>3454</v>
      </c>
      <c r="E738" s="824" t="s">
        <v>2050</v>
      </c>
      <c r="F738" s="822" t="s">
        <v>2026</v>
      </c>
      <c r="G738" s="822" t="s">
        <v>2594</v>
      </c>
      <c r="H738" s="822" t="s">
        <v>329</v>
      </c>
      <c r="I738" s="822" t="s">
        <v>3045</v>
      </c>
      <c r="J738" s="822" t="s">
        <v>1047</v>
      </c>
      <c r="K738" s="822" t="s">
        <v>3046</v>
      </c>
      <c r="L738" s="825">
        <v>16.77</v>
      </c>
      <c r="M738" s="825">
        <v>16.77</v>
      </c>
      <c r="N738" s="822">
        <v>1</v>
      </c>
      <c r="O738" s="826">
        <v>1</v>
      </c>
      <c r="P738" s="825"/>
      <c r="Q738" s="827">
        <v>0</v>
      </c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5</v>
      </c>
      <c r="B739" s="822" t="s">
        <v>2025</v>
      </c>
      <c r="C739" s="822" t="s">
        <v>2032</v>
      </c>
      <c r="D739" s="823" t="s">
        <v>3454</v>
      </c>
      <c r="E739" s="824" t="s">
        <v>2050</v>
      </c>
      <c r="F739" s="822" t="s">
        <v>2026</v>
      </c>
      <c r="G739" s="822" t="s">
        <v>2072</v>
      </c>
      <c r="H739" s="822" t="s">
        <v>611</v>
      </c>
      <c r="I739" s="822" t="s">
        <v>1729</v>
      </c>
      <c r="J739" s="822" t="s">
        <v>1070</v>
      </c>
      <c r="K739" s="822" t="s">
        <v>1730</v>
      </c>
      <c r="L739" s="825">
        <v>154.36000000000001</v>
      </c>
      <c r="M739" s="825">
        <v>2624.1200000000008</v>
      </c>
      <c r="N739" s="822">
        <v>17</v>
      </c>
      <c r="O739" s="826">
        <v>16</v>
      </c>
      <c r="P739" s="825">
        <v>2315.400000000001</v>
      </c>
      <c r="Q739" s="827">
        <v>0.88235294117647067</v>
      </c>
      <c r="R739" s="822">
        <v>15</v>
      </c>
      <c r="S739" s="827">
        <v>0.88235294117647056</v>
      </c>
      <c r="T739" s="826">
        <v>14</v>
      </c>
      <c r="U739" s="828">
        <v>0.875</v>
      </c>
    </row>
    <row r="740" spans="1:21" ht="14.45" customHeight="1" x14ac:dyDescent="0.2">
      <c r="A740" s="821">
        <v>5</v>
      </c>
      <c r="B740" s="822" t="s">
        <v>2025</v>
      </c>
      <c r="C740" s="822" t="s">
        <v>2032</v>
      </c>
      <c r="D740" s="823" t="s">
        <v>3454</v>
      </c>
      <c r="E740" s="824" t="s">
        <v>2050</v>
      </c>
      <c r="F740" s="822" t="s">
        <v>2026</v>
      </c>
      <c r="G740" s="822" t="s">
        <v>2072</v>
      </c>
      <c r="H740" s="822" t="s">
        <v>611</v>
      </c>
      <c r="I740" s="822" t="s">
        <v>1731</v>
      </c>
      <c r="J740" s="822" t="s">
        <v>1732</v>
      </c>
      <c r="K740" s="822" t="s">
        <v>1733</v>
      </c>
      <c r="L740" s="825">
        <v>149.52000000000001</v>
      </c>
      <c r="M740" s="825">
        <v>149.52000000000001</v>
      </c>
      <c r="N740" s="822">
        <v>1</v>
      </c>
      <c r="O740" s="826">
        <v>1</v>
      </c>
      <c r="P740" s="825">
        <v>149.52000000000001</v>
      </c>
      <c r="Q740" s="827">
        <v>1</v>
      </c>
      <c r="R740" s="822">
        <v>1</v>
      </c>
      <c r="S740" s="827">
        <v>1</v>
      </c>
      <c r="T740" s="826">
        <v>1</v>
      </c>
      <c r="U740" s="828">
        <v>1</v>
      </c>
    </row>
    <row r="741" spans="1:21" ht="14.45" customHeight="1" x14ac:dyDescent="0.2">
      <c r="A741" s="821">
        <v>5</v>
      </c>
      <c r="B741" s="822" t="s">
        <v>2025</v>
      </c>
      <c r="C741" s="822" t="s">
        <v>2032</v>
      </c>
      <c r="D741" s="823" t="s">
        <v>3454</v>
      </c>
      <c r="E741" s="824" t="s">
        <v>2050</v>
      </c>
      <c r="F741" s="822" t="s">
        <v>2026</v>
      </c>
      <c r="G741" s="822" t="s">
        <v>2072</v>
      </c>
      <c r="H741" s="822" t="s">
        <v>329</v>
      </c>
      <c r="I741" s="822" t="s">
        <v>2073</v>
      </c>
      <c r="J741" s="822" t="s">
        <v>1070</v>
      </c>
      <c r="K741" s="822" t="s">
        <v>2074</v>
      </c>
      <c r="L741" s="825">
        <v>225.06</v>
      </c>
      <c r="M741" s="825">
        <v>7877.1000000000022</v>
      </c>
      <c r="N741" s="822">
        <v>35</v>
      </c>
      <c r="O741" s="826">
        <v>26</v>
      </c>
      <c r="P741" s="825">
        <v>5851.5600000000022</v>
      </c>
      <c r="Q741" s="827">
        <v>0.74285714285714288</v>
      </c>
      <c r="R741" s="822">
        <v>26</v>
      </c>
      <c r="S741" s="827">
        <v>0.74285714285714288</v>
      </c>
      <c r="T741" s="826">
        <v>18.5</v>
      </c>
      <c r="U741" s="828">
        <v>0.71153846153846156</v>
      </c>
    </row>
    <row r="742" spans="1:21" ht="14.45" customHeight="1" x14ac:dyDescent="0.2">
      <c r="A742" s="821">
        <v>5</v>
      </c>
      <c r="B742" s="822" t="s">
        <v>2025</v>
      </c>
      <c r="C742" s="822" t="s">
        <v>2032</v>
      </c>
      <c r="D742" s="823" t="s">
        <v>3454</v>
      </c>
      <c r="E742" s="824" t="s">
        <v>2050</v>
      </c>
      <c r="F742" s="822" t="s">
        <v>2026</v>
      </c>
      <c r="G742" s="822" t="s">
        <v>2068</v>
      </c>
      <c r="H742" s="822" t="s">
        <v>329</v>
      </c>
      <c r="I742" s="822" t="s">
        <v>2069</v>
      </c>
      <c r="J742" s="822" t="s">
        <v>2070</v>
      </c>
      <c r="K742" s="822" t="s">
        <v>2071</v>
      </c>
      <c r="L742" s="825">
        <v>0</v>
      </c>
      <c r="M742" s="825">
        <v>0</v>
      </c>
      <c r="N742" s="822">
        <v>3</v>
      </c>
      <c r="O742" s="826">
        <v>2</v>
      </c>
      <c r="P742" s="825">
        <v>0</v>
      </c>
      <c r="Q742" s="827"/>
      <c r="R742" s="822">
        <v>2</v>
      </c>
      <c r="S742" s="827">
        <v>0.66666666666666663</v>
      </c>
      <c r="T742" s="826">
        <v>1</v>
      </c>
      <c r="U742" s="828">
        <v>0.5</v>
      </c>
    </row>
    <row r="743" spans="1:21" ht="14.45" customHeight="1" x14ac:dyDescent="0.2">
      <c r="A743" s="821">
        <v>5</v>
      </c>
      <c r="B743" s="822" t="s">
        <v>2025</v>
      </c>
      <c r="C743" s="822" t="s">
        <v>2032</v>
      </c>
      <c r="D743" s="823" t="s">
        <v>3454</v>
      </c>
      <c r="E743" s="824" t="s">
        <v>2050</v>
      </c>
      <c r="F743" s="822" t="s">
        <v>2026</v>
      </c>
      <c r="G743" s="822" t="s">
        <v>2068</v>
      </c>
      <c r="H743" s="822" t="s">
        <v>329</v>
      </c>
      <c r="I743" s="822" t="s">
        <v>2075</v>
      </c>
      <c r="J743" s="822" t="s">
        <v>2070</v>
      </c>
      <c r="K743" s="822" t="s">
        <v>2076</v>
      </c>
      <c r="L743" s="825">
        <v>0</v>
      </c>
      <c r="M743" s="825">
        <v>0</v>
      </c>
      <c r="N743" s="822">
        <v>1</v>
      </c>
      <c r="O743" s="826">
        <v>0.5</v>
      </c>
      <c r="P743" s="825"/>
      <c r="Q743" s="827"/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5</v>
      </c>
      <c r="B744" s="822" t="s">
        <v>2025</v>
      </c>
      <c r="C744" s="822" t="s">
        <v>2032</v>
      </c>
      <c r="D744" s="823" t="s">
        <v>3454</v>
      </c>
      <c r="E744" s="824" t="s">
        <v>2050</v>
      </c>
      <c r="F744" s="822" t="s">
        <v>2026</v>
      </c>
      <c r="G744" s="822" t="s">
        <v>2352</v>
      </c>
      <c r="H744" s="822" t="s">
        <v>329</v>
      </c>
      <c r="I744" s="822" t="s">
        <v>2353</v>
      </c>
      <c r="J744" s="822" t="s">
        <v>1293</v>
      </c>
      <c r="K744" s="822" t="s">
        <v>1294</v>
      </c>
      <c r="L744" s="825">
        <v>121.92</v>
      </c>
      <c r="M744" s="825">
        <v>1219.2</v>
      </c>
      <c r="N744" s="822">
        <v>10</v>
      </c>
      <c r="O744" s="826">
        <v>4.5</v>
      </c>
      <c r="P744" s="825">
        <v>487.68</v>
      </c>
      <c r="Q744" s="827">
        <v>0.39999999999999997</v>
      </c>
      <c r="R744" s="822">
        <v>4</v>
      </c>
      <c r="S744" s="827">
        <v>0.4</v>
      </c>
      <c r="T744" s="826">
        <v>2</v>
      </c>
      <c r="U744" s="828">
        <v>0.44444444444444442</v>
      </c>
    </row>
    <row r="745" spans="1:21" ht="14.45" customHeight="1" x14ac:dyDescent="0.2">
      <c r="A745" s="821">
        <v>5</v>
      </c>
      <c r="B745" s="822" t="s">
        <v>2025</v>
      </c>
      <c r="C745" s="822" t="s">
        <v>2032</v>
      </c>
      <c r="D745" s="823" t="s">
        <v>3454</v>
      </c>
      <c r="E745" s="824" t="s">
        <v>2050</v>
      </c>
      <c r="F745" s="822" t="s">
        <v>2026</v>
      </c>
      <c r="G745" s="822" t="s">
        <v>2352</v>
      </c>
      <c r="H745" s="822" t="s">
        <v>329</v>
      </c>
      <c r="I745" s="822" t="s">
        <v>2602</v>
      </c>
      <c r="J745" s="822" t="s">
        <v>1293</v>
      </c>
      <c r="K745" s="822" t="s">
        <v>1294</v>
      </c>
      <c r="L745" s="825">
        <v>121.92</v>
      </c>
      <c r="M745" s="825">
        <v>121.92</v>
      </c>
      <c r="N745" s="822">
        <v>1</v>
      </c>
      <c r="O745" s="826">
        <v>1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5</v>
      </c>
      <c r="B746" s="822" t="s">
        <v>2025</v>
      </c>
      <c r="C746" s="822" t="s">
        <v>2032</v>
      </c>
      <c r="D746" s="823" t="s">
        <v>3454</v>
      </c>
      <c r="E746" s="824" t="s">
        <v>2050</v>
      </c>
      <c r="F746" s="822" t="s">
        <v>2027</v>
      </c>
      <c r="G746" s="822" t="s">
        <v>2077</v>
      </c>
      <c r="H746" s="822" t="s">
        <v>329</v>
      </c>
      <c r="I746" s="822" t="s">
        <v>3047</v>
      </c>
      <c r="J746" s="822" t="s">
        <v>2355</v>
      </c>
      <c r="K746" s="822"/>
      <c r="L746" s="825">
        <v>0</v>
      </c>
      <c r="M746" s="825">
        <v>0</v>
      </c>
      <c r="N746" s="822">
        <v>1</v>
      </c>
      <c r="O746" s="826">
        <v>1</v>
      </c>
      <c r="P746" s="825">
        <v>0</v>
      </c>
      <c r="Q746" s="827"/>
      <c r="R746" s="822">
        <v>1</v>
      </c>
      <c r="S746" s="827">
        <v>1</v>
      </c>
      <c r="T746" s="826">
        <v>1</v>
      </c>
      <c r="U746" s="828">
        <v>1</v>
      </c>
    </row>
    <row r="747" spans="1:21" ht="14.45" customHeight="1" x14ac:dyDescent="0.2">
      <c r="A747" s="821">
        <v>5</v>
      </c>
      <c r="B747" s="822" t="s">
        <v>2025</v>
      </c>
      <c r="C747" s="822" t="s">
        <v>2032</v>
      </c>
      <c r="D747" s="823" t="s">
        <v>3454</v>
      </c>
      <c r="E747" s="824" t="s">
        <v>2050</v>
      </c>
      <c r="F747" s="822" t="s">
        <v>2028</v>
      </c>
      <c r="G747" s="822" t="s">
        <v>2077</v>
      </c>
      <c r="H747" s="822" t="s">
        <v>329</v>
      </c>
      <c r="I747" s="822" t="s">
        <v>2081</v>
      </c>
      <c r="J747" s="822" t="s">
        <v>2082</v>
      </c>
      <c r="K747" s="822" t="s">
        <v>2083</v>
      </c>
      <c r="L747" s="825">
        <v>389.82</v>
      </c>
      <c r="M747" s="825">
        <v>389.82</v>
      </c>
      <c r="N747" s="822">
        <v>1</v>
      </c>
      <c r="O747" s="826">
        <v>1</v>
      </c>
      <c r="P747" s="825">
        <v>389.82</v>
      </c>
      <c r="Q747" s="827">
        <v>1</v>
      </c>
      <c r="R747" s="822">
        <v>1</v>
      </c>
      <c r="S747" s="827">
        <v>1</v>
      </c>
      <c r="T747" s="826">
        <v>1</v>
      </c>
      <c r="U747" s="828">
        <v>1</v>
      </c>
    </row>
    <row r="748" spans="1:21" ht="14.45" customHeight="1" x14ac:dyDescent="0.2">
      <c r="A748" s="821">
        <v>5</v>
      </c>
      <c r="B748" s="822" t="s">
        <v>2025</v>
      </c>
      <c r="C748" s="822" t="s">
        <v>2032</v>
      </c>
      <c r="D748" s="823" t="s">
        <v>3454</v>
      </c>
      <c r="E748" s="824" t="s">
        <v>2050</v>
      </c>
      <c r="F748" s="822" t="s">
        <v>2028</v>
      </c>
      <c r="G748" s="822" t="s">
        <v>2077</v>
      </c>
      <c r="H748" s="822" t="s">
        <v>329</v>
      </c>
      <c r="I748" s="822" t="s">
        <v>3048</v>
      </c>
      <c r="J748" s="822" t="s">
        <v>3049</v>
      </c>
      <c r="K748" s="822" t="s">
        <v>3050</v>
      </c>
      <c r="L748" s="825">
        <v>4</v>
      </c>
      <c r="M748" s="825">
        <v>8</v>
      </c>
      <c r="N748" s="822">
        <v>2</v>
      </c>
      <c r="O748" s="826">
        <v>1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5</v>
      </c>
      <c r="B749" s="822" t="s">
        <v>2025</v>
      </c>
      <c r="C749" s="822" t="s">
        <v>2032</v>
      </c>
      <c r="D749" s="823" t="s">
        <v>3454</v>
      </c>
      <c r="E749" s="824" t="s">
        <v>2050</v>
      </c>
      <c r="F749" s="822" t="s">
        <v>2028</v>
      </c>
      <c r="G749" s="822" t="s">
        <v>2077</v>
      </c>
      <c r="H749" s="822" t="s">
        <v>329</v>
      </c>
      <c r="I749" s="822" t="s">
        <v>2823</v>
      </c>
      <c r="J749" s="822" t="s">
        <v>2824</v>
      </c>
      <c r="K749" s="822" t="s">
        <v>2825</v>
      </c>
      <c r="L749" s="825">
        <v>1008.74</v>
      </c>
      <c r="M749" s="825">
        <v>1008.74</v>
      </c>
      <c r="N749" s="822">
        <v>1</v>
      </c>
      <c r="O749" s="826">
        <v>1</v>
      </c>
      <c r="P749" s="825">
        <v>1008.74</v>
      </c>
      <c r="Q749" s="827">
        <v>1</v>
      </c>
      <c r="R749" s="822">
        <v>1</v>
      </c>
      <c r="S749" s="827">
        <v>1</v>
      </c>
      <c r="T749" s="826">
        <v>1</v>
      </c>
      <c r="U749" s="828">
        <v>1</v>
      </c>
    </row>
    <row r="750" spans="1:21" ht="14.45" customHeight="1" x14ac:dyDescent="0.2">
      <c r="A750" s="821">
        <v>5</v>
      </c>
      <c r="B750" s="822" t="s">
        <v>2025</v>
      </c>
      <c r="C750" s="822" t="s">
        <v>2032</v>
      </c>
      <c r="D750" s="823" t="s">
        <v>3454</v>
      </c>
      <c r="E750" s="824" t="s">
        <v>2050</v>
      </c>
      <c r="F750" s="822" t="s">
        <v>2028</v>
      </c>
      <c r="G750" s="822" t="s">
        <v>2077</v>
      </c>
      <c r="H750" s="822" t="s">
        <v>329</v>
      </c>
      <c r="I750" s="822" t="s">
        <v>2116</v>
      </c>
      <c r="J750" s="822" t="s">
        <v>2117</v>
      </c>
      <c r="K750" s="822" t="s">
        <v>2118</v>
      </c>
      <c r="L750" s="825">
        <v>199.81</v>
      </c>
      <c r="M750" s="825">
        <v>4395.82</v>
      </c>
      <c r="N750" s="822">
        <v>22</v>
      </c>
      <c r="O750" s="826">
        <v>14</v>
      </c>
      <c r="P750" s="825">
        <v>3596.5799999999995</v>
      </c>
      <c r="Q750" s="827">
        <v>0.81818181818181812</v>
      </c>
      <c r="R750" s="822">
        <v>18</v>
      </c>
      <c r="S750" s="827">
        <v>0.81818181818181823</v>
      </c>
      <c r="T750" s="826">
        <v>12</v>
      </c>
      <c r="U750" s="828">
        <v>0.8571428571428571</v>
      </c>
    </row>
    <row r="751" spans="1:21" ht="14.45" customHeight="1" x14ac:dyDescent="0.2">
      <c r="A751" s="821">
        <v>5</v>
      </c>
      <c r="B751" s="822" t="s">
        <v>2025</v>
      </c>
      <c r="C751" s="822" t="s">
        <v>2032</v>
      </c>
      <c r="D751" s="823" t="s">
        <v>3454</v>
      </c>
      <c r="E751" s="824" t="s">
        <v>2050</v>
      </c>
      <c r="F751" s="822" t="s">
        <v>2028</v>
      </c>
      <c r="G751" s="822" t="s">
        <v>2077</v>
      </c>
      <c r="H751" s="822" t="s">
        <v>329</v>
      </c>
      <c r="I751" s="822" t="s">
        <v>2119</v>
      </c>
      <c r="J751" s="822" t="s">
        <v>2120</v>
      </c>
      <c r="K751" s="822" t="s">
        <v>2121</v>
      </c>
      <c r="L751" s="825">
        <v>1000.5</v>
      </c>
      <c r="M751" s="825">
        <v>4002</v>
      </c>
      <c r="N751" s="822">
        <v>4</v>
      </c>
      <c r="O751" s="826">
        <v>4</v>
      </c>
      <c r="P751" s="825">
        <v>4002</v>
      </c>
      <c r="Q751" s="827">
        <v>1</v>
      </c>
      <c r="R751" s="822">
        <v>4</v>
      </c>
      <c r="S751" s="827">
        <v>1</v>
      </c>
      <c r="T751" s="826">
        <v>4</v>
      </c>
      <c r="U751" s="828">
        <v>1</v>
      </c>
    </row>
    <row r="752" spans="1:21" ht="14.45" customHeight="1" x14ac:dyDescent="0.2">
      <c r="A752" s="821">
        <v>5</v>
      </c>
      <c r="B752" s="822" t="s">
        <v>2025</v>
      </c>
      <c r="C752" s="822" t="s">
        <v>2032</v>
      </c>
      <c r="D752" s="823" t="s">
        <v>3454</v>
      </c>
      <c r="E752" s="824" t="s">
        <v>2050</v>
      </c>
      <c r="F752" s="822" t="s">
        <v>2028</v>
      </c>
      <c r="G752" s="822" t="s">
        <v>2077</v>
      </c>
      <c r="H752" s="822" t="s">
        <v>329</v>
      </c>
      <c r="I752" s="822" t="s">
        <v>2122</v>
      </c>
      <c r="J752" s="822" t="s">
        <v>2091</v>
      </c>
      <c r="K752" s="822" t="s">
        <v>2123</v>
      </c>
      <c r="L752" s="825">
        <v>600</v>
      </c>
      <c r="M752" s="825">
        <v>1800</v>
      </c>
      <c r="N752" s="822">
        <v>3</v>
      </c>
      <c r="O752" s="826">
        <v>3</v>
      </c>
      <c r="P752" s="825">
        <v>600</v>
      </c>
      <c r="Q752" s="827">
        <v>0.33333333333333331</v>
      </c>
      <c r="R752" s="822">
        <v>1</v>
      </c>
      <c r="S752" s="827">
        <v>0.33333333333333331</v>
      </c>
      <c r="T752" s="826">
        <v>1</v>
      </c>
      <c r="U752" s="828">
        <v>0.33333333333333331</v>
      </c>
    </row>
    <row r="753" spans="1:21" ht="14.45" customHeight="1" x14ac:dyDescent="0.2">
      <c r="A753" s="821">
        <v>5</v>
      </c>
      <c r="B753" s="822" t="s">
        <v>2025</v>
      </c>
      <c r="C753" s="822" t="s">
        <v>2032</v>
      </c>
      <c r="D753" s="823" t="s">
        <v>3454</v>
      </c>
      <c r="E753" s="824" t="s">
        <v>2050</v>
      </c>
      <c r="F753" s="822" t="s">
        <v>2028</v>
      </c>
      <c r="G753" s="822" t="s">
        <v>2077</v>
      </c>
      <c r="H753" s="822" t="s">
        <v>329</v>
      </c>
      <c r="I753" s="822" t="s">
        <v>2122</v>
      </c>
      <c r="J753" s="822" t="s">
        <v>2091</v>
      </c>
      <c r="K753" s="822" t="s">
        <v>2123</v>
      </c>
      <c r="L753" s="825">
        <v>600.29999999999995</v>
      </c>
      <c r="M753" s="825">
        <v>1200.5999999999999</v>
      </c>
      <c r="N753" s="822">
        <v>2</v>
      </c>
      <c r="O753" s="826">
        <v>2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5</v>
      </c>
      <c r="B754" s="822" t="s">
        <v>2025</v>
      </c>
      <c r="C754" s="822" t="s">
        <v>2032</v>
      </c>
      <c r="D754" s="823" t="s">
        <v>3454</v>
      </c>
      <c r="E754" s="824" t="s">
        <v>2050</v>
      </c>
      <c r="F754" s="822" t="s">
        <v>2028</v>
      </c>
      <c r="G754" s="822" t="s">
        <v>2077</v>
      </c>
      <c r="H754" s="822" t="s">
        <v>329</v>
      </c>
      <c r="I754" s="822" t="s">
        <v>2090</v>
      </c>
      <c r="J754" s="822" t="s">
        <v>2091</v>
      </c>
      <c r="K754" s="822" t="s">
        <v>2092</v>
      </c>
      <c r="L754" s="825">
        <v>600.29999999999995</v>
      </c>
      <c r="M754" s="825">
        <v>600.29999999999995</v>
      </c>
      <c r="N754" s="822">
        <v>1</v>
      </c>
      <c r="O754" s="826">
        <v>1</v>
      </c>
      <c r="P754" s="825">
        <v>600.29999999999995</v>
      </c>
      <c r="Q754" s="827">
        <v>1</v>
      </c>
      <c r="R754" s="822">
        <v>1</v>
      </c>
      <c r="S754" s="827">
        <v>1</v>
      </c>
      <c r="T754" s="826">
        <v>1</v>
      </c>
      <c r="U754" s="828">
        <v>1</v>
      </c>
    </row>
    <row r="755" spans="1:21" ht="14.45" customHeight="1" x14ac:dyDescent="0.2">
      <c r="A755" s="821">
        <v>5</v>
      </c>
      <c r="B755" s="822" t="s">
        <v>2025</v>
      </c>
      <c r="C755" s="822" t="s">
        <v>2032</v>
      </c>
      <c r="D755" s="823" t="s">
        <v>3454</v>
      </c>
      <c r="E755" s="824" t="s">
        <v>2050</v>
      </c>
      <c r="F755" s="822" t="s">
        <v>2028</v>
      </c>
      <c r="G755" s="822" t="s">
        <v>2077</v>
      </c>
      <c r="H755" s="822" t="s">
        <v>329</v>
      </c>
      <c r="I755" s="822" t="s">
        <v>2416</v>
      </c>
      <c r="J755" s="822" t="s">
        <v>2417</v>
      </c>
      <c r="K755" s="822" t="s">
        <v>2418</v>
      </c>
      <c r="L755" s="825">
        <v>260.42</v>
      </c>
      <c r="M755" s="825">
        <v>4687.5600000000004</v>
      </c>
      <c r="N755" s="822">
        <v>18</v>
      </c>
      <c r="O755" s="826">
        <v>14</v>
      </c>
      <c r="P755" s="825">
        <v>4427.1400000000003</v>
      </c>
      <c r="Q755" s="827">
        <v>0.94444444444444442</v>
      </c>
      <c r="R755" s="822">
        <v>17</v>
      </c>
      <c r="S755" s="827">
        <v>0.94444444444444442</v>
      </c>
      <c r="T755" s="826">
        <v>13</v>
      </c>
      <c r="U755" s="828">
        <v>0.9285714285714286</v>
      </c>
    </row>
    <row r="756" spans="1:21" ht="14.45" customHeight="1" x14ac:dyDescent="0.2">
      <c r="A756" s="821">
        <v>5</v>
      </c>
      <c r="B756" s="822" t="s">
        <v>2025</v>
      </c>
      <c r="C756" s="822" t="s">
        <v>2032</v>
      </c>
      <c r="D756" s="823" t="s">
        <v>3454</v>
      </c>
      <c r="E756" s="824" t="s">
        <v>2050</v>
      </c>
      <c r="F756" s="822" t="s">
        <v>2028</v>
      </c>
      <c r="G756" s="822" t="s">
        <v>2077</v>
      </c>
      <c r="H756" s="822" t="s">
        <v>329</v>
      </c>
      <c r="I756" s="822" t="s">
        <v>2826</v>
      </c>
      <c r="J756" s="822" t="s">
        <v>2827</v>
      </c>
      <c r="K756" s="822" t="s">
        <v>2828</v>
      </c>
      <c r="L756" s="825">
        <v>1647.96</v>
      </c>
      <c r="M756" s="825">
        <v>19775.519999999997</v>
      </c>
      <c r="N756" s="822">
        <v>12</v>
      </c>
      <c r="O756" s="826">
        <v>7</v>
      </c>
      <c r="P756" s="825">
        <v>16479.599999999999</v>
      </c>
      <c r="Q756" s="827">
        <v>0.83333333333333337</v>
      </c>
      <c r="R756" s="822">
        <v>10</v>
      </c>
      <c r="S756" s="827">
        <v>0.83333333333333337</v>
      </c>
      <c r="T756" s="826">
        <v>6</v>
      </c>
      <c r="U756" s="828">
        <v>0.8571428571428571</v>
      </c>
    </row>
    <row r="757" spans="1:21" ht="14.45" customHeight="1" x14ac:dyDescent="0.2">
      <c r="A757" s="821">
        <v>5</v>
      </c>
      <c r="B757" s="822" t="s">
        <v>2025</v>
      </c>
      <c r="C757" s="822" t="s">
        <v>2032</v>
      </c>
      <c r="D757" s="823" t="s">
        <v>3454</v>
      </c>
      <c r="E757" s="824" t="s">
        <v>2050</v>
      </c>
      <c r="F757" s="822" t="s">
        <v>2028</v>
      </c>
      <c r="G757" s="822" t="s">
        <v>2077</v>
      </c>
      <c r="H757" s="822" t="s">
        <v>329</v>
      </c>
      <c r="I757" s="822" t="s">
        <v>2125</v>
      </c>
      <c r="J757" s="822" t="s">
        <v>2126</v>
      </c>
      <c r="K757" s="822" t="s">
        <v>2127</v>
      </c>
      <c r="L757" s="825">
        <v>180.39</v>
      </c>
      <c r="M757" s="825">
        <v>2886.2399999999993</v>
      </c>
      <c r="N757" s="822">
        <v>16</v>
      </c>
      <c r="O757" s="826">
        <v>10</v>
      </c>
      <c r="P757" s="825">
        <v>2164.6799999999994</v>
      </c>
      <c r="Q757" s="827">
        <v>0.75</v>
      </c>
      <c r="R757" s="822">
        <v>12</v>
      </c>
      <c r="S757" s="827">
        <v>0.75</v>
      </c>
      <c r="T757" s="826">
        <v>8</v>
      </c>
      <c r="U757" s="828">
        <v>0.8</v>
      </c>
    </row>
    <row r="758" spans="1:21" ht="14.45" customHeight="1" x14ac:dyDescent="0.2">
      <c r="A758" s="821">
        <v>5</v>
      </c>
      <c r="B758" s="822" t="s">
        <v>2025</v>
      </c>
      <c r="C758" s="822" t="s">
        <v>2032</v>
      </c>
      <c r="D758" s="823" t="s">
        <v>3454</v>
      </c>
      <c r="E758" s="824" t="s">
        <v>2050</v>
      </c>
      <c r="F758" s="822" t="s">
        <v>2028</v>
      </c>
      <c r="G758" s="822" t="s">
        <v>2077</v>
      </c>
      <c r="H758" s="822" t="s">
        <v>329</v>
      </c>
      <c r="I758" s="822" t="s">
        <v>2419</v>
      </c>
      <c r="J758" s="822" t="s">
        <v>2420</v>
      </c>
      <c r="K758" s="822" t="s">
        <v>2421</v>
      </c>
      <c r="L758" s="825">
        <v>1795.8</v>
      </c>
      <c r="M758" s="825">
        <v>14366.399999999998</v>
      </c>
      <c r="N758" s="822">
        <v>8</v>
      </c>
      <c r="O758" s="826">
        <v>8</v>
      </c>
      <c r="P758" s="825">
        <v>12570.599999999999</v>
      </c>
      <c r="Q758" s="827">
        <v>0.875</v>
      </c>
      <c r="R758" s="822">
        <v>7</v>
      </c>
      <c r="S758" s="827">
        <v>0.875</v>
      </c>
      <c r="T758" s="826">
        <v>7</v>
      </c>
      <c r="U758" s="828">
        <v>0.875</v>
      </c>
    </row>
    <row r="759" spans="1:21" ht="14.45" customHeight="1" x14ac:dyDescent="0.2">
      <c r="A759" s="821">
        <v>5</v>
      </c>
      <c r="B759" s="822" t="s">
        <v>2025</v>
      </c>
      <c r="C759" s="822" t="s">
        <v>2032</v>
      </c>
      <c r="D759" s="823" t="s">
        <v>3454</v>
      </c>
      <c r="E759" s="824" t="s">
        <v>2050</v>
      </c>
      <c r="F759" s="822" t="s">
        <v>2028</v>
      </c>
      <c r="G759" s="822" t="s">
        <v>2077</v>
      </c>
      <c r="H759" s="822" t="s">
        <v>329</v>
      </c>
      <c r="I759" s="822" t="s">
        <v>2829</v>
      </c>
      <c r="J759" s="822" t="s">
        <v>2830</v>
      </c>
      <c r="K759" s="822" t="s">
        <v>2689</v>
      </c>
      <c r="L759" s="825">
        <v>175.59</v>
      </c>
      <c r="M759" s="825">
        <v>702.36</v>
      </c>
      <c r="N759" s="822">
        <v>4</v>
      </c>
      <c r="O759" s="826">
        <v>2</v>
      </c>
      <c r="P759" s="825">
        <v>702.36</v>
      </c>
      <c r="Q759" s="827">
        <v>1</v>
      </c>
      <c r="R759" s="822">
        <v>4</v>
      </c>
      <c r="S759" s="827">
        <v>1</v>
      </c>
      <c r="T759" s="826">
        <v>2</v>
      </c>
      <c r="U759" s="828">
        <v>1</v>
      </c>
    </row>
    <row r="760" spans="1:21" ht="14.45" customHeight="1" x14ac:dyDescent="0.2">
      <c r="A760" s="821">
        <v>5</v>
      </c>
      <c r="B760" s="822" t="s">
        <v>2025</v>
      </c>
      <c r="C760" s="822" t="s">
        <v>2032</v>
      </c>
      <c r="D760" s="823" t="s">
        <v>3454</v>
      </c>
      <c r="E760" s="824" t="s">
        <v>2050</v>
      </c>
      <c r="F760" s="822" t="s">
        <v>2028</v>
      </c>
      <c r="G760" s="822" t="s">
        <v>2077</v>
      </c>
      <c r="H760" s="822" t="s">
        <v>329</v>
      </c>
      <c r="I760" s="822" t="s">
        <v>2422</v>
      </c>
      <c r="J760" s="822" t="s">
        <v>2423</v>
      </c>
      <c r="K760" s="822" t="s">
        <v>2424</v>
      </c>
      <c r="L760" s="825">
        <v>410</v>
      </c>
      <c r="M760" s="825">
        <v>820</v>
      </c>
      <c r="N760" s="822">
        <v>2</v>
      </c>
      <c r="O760" s="826">
        <v>2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5</v>
      </c>
      <c r="B761" s="822" t="s">
        <v>2025</v>
      </c>
      <c r="C761" s="822" t="s">
        <v>2032</v>
      </c>
      <c r="D761" s="823" t="s">
        <v>3454</v>
      </c>
      <c r="E761" s="824" t="s">
        <v>2050</v>
      </c>
      <c r="F761" s="822" t="s">
        <v>2028</v>
      </c>
      <c r="G761" s="822" t="s">
        <v>2077</v>
      </c>
      <c r="H761" s="822" t="s">
        <v>329</v>
      </c>
      <c r="I761" s="822" t="s">
        <v>2128</v>
      </c>
      <c r="J761" s="822" t="s">
        <v>2129</v>
      </c>
      <c r="K761" s="822" t="s">
        <v>2130</v>
      </c>
      <c r="L761" s="825">
        <v>49.02</v>
      </c>
      <c r="M761" s="825">
        <v>686.28</v>
      </c>
      <c r="N761" s="822">
        <v>14</v>
      </c>
      <c r="O761" s="826">
        <v>6</v>
      </c>
      <c r="P761" s="825">
        <v>686.28</v>
      </c>
      <c r="Q761" s="827">
        <v>1</v>
      </c>
      <c r="R761" s="822">
        <v>14</v>
      </c>
      <c r="S761" s="827">
        <v>1</v>
      </c>
      <c r="T761" s="826">
        <v>6</v>
      </c>
      <c r="U761" s="828">
        <v>1</v>
      </c>
    </row>
    <row r="762" spans="1:21" ht="14.45" customHeight="1" x14ac:dyDescent="0.2">
      <c r="A762" s="821">
        <v>5</v>
      </c>
      <c r="B762" s="822" t="s">
        <v>2025</v>
      </c>
      <c r="C762" s="822" t="s">
        <v>2032</v>
      </c>
      <c r="D762" s="823" t="s">
        <v>3454</v>
      </c>
      <c r="E762" s="824" t="s">
        <v>2050</v>
      </c>
      <c r="F762" s="822" t="s">
        <v>2028</v>
      </c>
      <c r="G762" s="822" t="s">
        <v>2077</v>
      </c>
      <c r="H762" s="822" t="s">
        <v>329</v>
      </c>
      <c r="I762" s="822" t="s">
        <v>2833</v>
      </c>
      <c r="J762" s="822" t="s">
        <v>2834</v>
      </c>
      <c r="K762" s="822" t="s">
        <v>2835</v>
      </c>
      <c r="L762" s="825">
        <v>963.9</v>
      </c>
      <c r="M762" s="825">
        <v>17350.199999999997</v>
      </c>
      <c r="N762" s="822">
        <v>18</v>
      </c>
      <c r="O762" s="826">
        <v>7</v>
      </c>
      <c r="P762" s="825">
        <v>15422.399999999998</v>
      </c>
      <c r="Q762" s="827">
        <v>0.88888888888888895</v>
      </c>
      <c r="R762" s="822">
        <v>16</v>
      </c>
      <c r="S762" s="827">
        <v>0.88888888888888884</v>
      </c>
      <c r="T762" s="826">
        <v>6</v>
      </c>
      <c r="U762" s="828">
        <v>0.8571428571428571</v>
      </c>
    </row>
    <row r="763" spans="1:21" ht="14.45" customHeight="1" x14ac:dyDescent="0.2">
      <c r="A763" s="821">
        <v>5</v>
      </c>
      <c r="B763" s="822" t="s">
        <v>2025</v>
      </c>
      <c r="C763" s="822" t="s">
        <v>2032</v>
      </c>
      <c r="D763" s="823" t="s">
        <v>3454</v>
      </c>
      <c r="E763" s="824" t="s">
        <v>2050</v>
      </c>
      <c r="F763" s="822" t="s">
        <v>2028</v>
      </c>
      <c r="G763" s="822" t="s">
        <v>2077</v>
      </c>
      <c r="H763" s="822" t="s">
        <v>329</v>
      </c>
      <c r="I763" s="822" t="s">
        <v>2425</v>
      </c>
      <c r="J763" s="822" t="s">
        <v>2126</v>
      </c>
      <c r="K763" s="822" t="s">
        <v>2426</v>
      </c>
      <c r="L763" s="825">
        <v>202.08</v>
      </c>
      <c r="M763" s="825">
        <v>202.08</v>
      </c>
      <c r="N763" s="822">
        <v>1</v>
      </c>
      <c r="O763" s="826">
        <v>1</v>
      </c>
      <c r="P763" s="825">
        <v>202.08</v>
      </c>
      <c r="Q763" s="827">
        <v>1</v>
      </c>
      <c r="R763" s="822">
        <v>1</v>
      </c>
      <c r="S763" s="827">
        <v>1</v>
      </c>
      <c r="T763" s="826">
        <v>1</v>
      </c>
      <c r="U763" s="828">
        <v>1</v>
      </c>
    </row>
    <row r="764" spans="1:21" ht="14.45" customHeight="1" x14ac:dyDescent="0.2">
      <c r="A764" s="821">
        <v>5</v>
      </c>
      <c r="B764" s="822" t="s">
        <v>2025</v>
      </c>
      <c r="C764" s="822" t="s">
        <v>2032</v>
      </c>
      <c r="D764" s="823" t="s">
        <v>3454</v>
      </c>
      <c r="E764" s="824" t="s">
        <v>2050</v>
      </c>
      <c r="F764" s="822" t="s">
        <v>2028</v>
      </c>
      <c r="G764" s="822" t="s">
        <v>2077</v>
      </c>
      <c r="H764" s="822" t="s">
        <v>329</v>
      </c>
      <c r="I764" s="822" t="s">
        <v>2131</v>
      </c>
      <c r="J764" s="822" t="s">
        <v>2132</v>
      </c>
      <c r="K764" s="822" t="s">
        <v>2133</v>
      </c>
      <c r="L764" s="825">
        <v>249.55</v>
      </c>
      <c r="M764" s="825">
        <v>499.1</v>
      </c>
      <c r="N764" s="822">
        <v>2</v>
      </c>
      <c r="O764" s="826">
        <v>1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5</v>
      </c>
      <c r="B765" s="822" t="s">
        <v>2025</v>
      </c>
      <c r="C765" s="822" t="s">
        <v>2032</v>
      </c>
      <c r="D765" s="823" t="s">
        <v>3454</v>
      </c>
      <c r="E765" s="824" t="s">
        <v>2050</v>
      </c>
      <c r="F765" s="822" t="s">
        <v>2028</v>
      </c>
      <c r="G765" s="822" t="s">
        <v>2077</v>
      </c>
      <c r="H765" s="822" t="s">
        <v>329</v>
      </c>
      <c r="I765" s="822" t="s">
        <v>2843</v>
      </c>
      <c r="J765" s="822" t="s">
        <v>2844</v>
      </c>
      <c r="K765" s="822" t="s">
        <v>2845</v>
      </c>
      <c r="L765" s="825">
        <v>991.89</v>
      </c>
      <c r="M765" s="825">
        <v>991.89</v>
      </c>
      <c r="N765" s="822">
        <v>1</v>
      </c>
      <c r="O765" s="826">
        <v>1</v>
      </c>
      <c r="P765" s="825">
        <v>991.89</v>
      </c>
      <c r="Q765" s="827">
        <v>1</v>
      </c>
      <c r="R765" s="822">
        <v>1</v>
      </c>
      <c r="S765" s="827">
        <v>1</v>
      </c>
      <c r="T765" s="826">
        <v>1</v>
      </c>
      <c r="U765" s="828">
        <v>1</v>
      </c>
    </row>
    <row r="766" spans="1:21" ht="14.45" customHeight="1" x14ac:dyDescent="0.2">
      <c r="A766" s="821">
        <v>5</v>
      </c>
      <c r="B766" s="822" t="s">
        <v>2025</v>
      </c>
      <c r="C766" s="822" t="s">
        <v>2032</v>
      </c>
      <c r="D766" s="823" t="s">
        <v>3454</v>
      </c>
      <c r="E766" s="824" t="s">
        <v>2051</v>
      </c>
      <c r="F766" s="822" t="s">
        <v>2026</v>
      </c>
      <c r="G766" s="822" t="s">
        <v>2365</v>
      </c>
      <c r="H766" s="822" t="s">
        <v>611</v>
      </c>
      <c r="I766" s="822" t="s">
        <v>1817</v>
      </c>
      <c r="J766" s="822" t="s">
        <v>1815</v>
      </c>
      <c r="K766" s="822" t="s">
        <v>1818</v>
      </c>
      <c r="L766" s="825">
        <v>11.71</v>
      </c>
      <c r="M766" s="825">
        <v>11.71</v>
      </c>
      <c r="N766" s="822">
        <v>1</v>
      </c>
      <c r="O766" s="826">
        <v>0.5</v>
      </c>
      <c r="P766" s="825">
        <v>11.71</v>
      </c>
      <c r="Q766" s="827">
        <v>1</v>
      </c>
      <c r="R766" s="822">
        <v>1</v>
      </c>
      <c r="S766" s="827">
        <v>1</v>
      </c>
      <c r="T766" s="826">
        <v>0.5</v>
      </c>
      <c r="U766" s="828">
        <v>1</v>
      </c>
    </row>
    <row r="767" spans="1:21" ht="14.45" customHeight="1" x14ac:dyDescent="0.2">
      <c r="A767" s="821">
        <v>5</v>
      </c>
      <c r="B767" s="822" t="s">
        <v>2025</v>
      </c>
      <c r="C767" s="822" t="s">
        <v>2032</v>
      </c>
      <c r="D767" s="823" t="s">
        <v>3454</v>
      </c>
      <c r="E767" s="824" t="s">
        <v>2051</v>
      </c>
      <c r="F767" s="822" t="s">
        <v>2026</v>
      </c>
      <c r="G767" s="822" t="s">
        <v>2700</v>
      </c>
      <c r="H767" s="822" t="s">
        <v>329</v>
      </c>
      <c r="I767" s="822" t="s">
        <v>3051</v>
      </c>
      <c r="J767" s="822" t="s">
        <v>3052</v>
      </c>
      <c r="K767" s="822" t="s">
        <v>2703</v>
      </c>
      <c r="L767" s="825">
        <v>46.03</v>
      </c>
      <c r="M767" s="825">
        <v>46.03</v>
      </c>
      <c r="N767" s="822">
        <v>1</v>
      </c>
      <c r="O767" s="826">
        <v>0.5</v>
      </c>
      <c r="P767" s="825">
        <v>46.03</v>
      </c>
      <c r="Q767" s="827">
        <v>1</v>
      </c>
      <c r="R767" s="822">
        <v>1</v>
      </c>
      <c r="S767" s="827">
        <v>1</v>
      </c>
      <c r="T767" s="826">
        <v>0.5</v>
      </c>
      <c r="U767" s="828">
        <v>1</v>
      </c>
    </row>
    <row r="768" spans="1:21" ht="14.45" customHeight="1" x14ac:dyDescent="0.2">
      <c r="A768" s="821">
        <v>5</v>
      </c>
      <c r="B768" s="822" t="s">
        <v>2025</v>
      </c>
      <c r="C768" s="822" t="s">
        <v>2032</v>
      </c>
      <c r="D768" s="823" t="s">
        <v>3454</v>
      </c>
      <c r="E768" s="824" t="s">
        <v>2051</v>
      </c>
      <c r="F768" s="822" t="s">
        <v>2026</v>
      </c>
      <c r="G768" s="822" t="s">
        <v>3053</v>
      </c>
      <c r="H768" s="822" t="s">
        <v>329</v>
      </c>
      <c r="I768" s="822" t="s">
        <v>3054</v>
      </c>
      <c r="J768" s="822" t="s">
        <v>3055</v>
      </c>
      <c r="K768" s="822" t="s">
        <v>3056</v>
      </c>
      <c r="L768" s="825">
        <v>97.96</v>
      </c>
      <c r="M768" s="825">
        <v>97.96</v>
      </c>
      <c r="N768" s="822">
        <v>1</v>
      </c>
      <c r="O768" s="826">
        <v>0.5</v>
      </c>
      <c r="P768" s="825">
        <v>97.96</v>
      </c>
      <c r="Q768" s="827">
        <v>1</v>
      </c>
      <c r="R768" s="822">
        <v>1</v>
      </c>
      <c r="S768" s="827">
        <v>1</v>
      </c>
      <c r="T768" s="826">
        <v>0.5</v>
      </c>
      <c r="U768" s="828">
        <v>1</v>
      </c>
    </row>
    <row r="769" spans="1:21" ht="14.45" customHeight="1" x14ac:dyDescent="0.2">
      <c r="A769" s="821">
        <v>5</v>
      </c>
      <c r="B769" s="822" t="s">
        <v>2025</v>
      </c>
      <c r="C769" s="822" t="s">
        <v>2032</v>
      </c>
      <c r="D769" s="823" t="s">
        <v>3454</v>
      </c>
      <c r="E769" s="824" t="s">
        <v>2051</v>
      </c>
      <c r="F769" s="822" t="s">
        <v>2026</v>
      </c>
      <c r="G769" s="822" t="s">
        <v>2607</v>
      </c>
      <c r="H769" s="822" t="s">
        <v>329</v>
      </c>
      <c r="I769" s="822" t="s">
        <v>3057</v>
      </c>
      <c r="J769" s="822" t="s">
        <v>2609</v>
      </c>
      <c r="K769" s="822" t="s">
        <v>3058</v>
      </c>
      <c r="L769" s="825">
        <v>58.52</v>
      </c>
      <c r="M769" s="825">
        <v>58.52</v>
      </c>
      <c r="N769" s="822">
        <v>1</v>
      </c>
      <c r="O769" s="826">
        <v>1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5</v>
      </c>
      <c r="B770" s="822" t="s">
        <v>2025</v>
      </c>
      <c r="C770" s="822" t="s">
        <v>2032</v>
      </c>
      <c r="D770" s="823" t="s">
        <v>3454</v>
      </c>
      <c r="E770" s="824" t="s">
        <v>2051</v>
      </c>
      <c r="F770" s="822" t="s">
        <v>2026</v>
      </c>
      <c r="G770" s="822" t="s">
        <v>2448</v>
      </c>
      <c r="H770" s="822" t="s">
        <v>329</v>
      </c>
      <c r="I770" s="822" t="s">
        <v>2874</v>
      </c>
      <c r="J770" s="822" t="s">
        <v>2450</v>
      </c>
      <c r="K770" s="822" t="s">
        <v>874</v>
      </c>
      <c r="L770" s="825">
        <v>0</v>
      </c>
      <c r="M770" s="825">
        <v>0</v>
      </c>
      <c r="N770" s="822">
        <v>1</v>
      </c>
      <c r="O770" s="826">
        <v>1</v>
      </c>
      <c r="P770" s="825">
        <v>0</v>
      </c>
      <c r="Q770" s="827"/>
      <c r="R770" s="822">
        <v>1</v>
      </c>
      <c r="S770" s="827">
        <v>1</v>
      </c>
      <c r="T770" s="826">
        <v>1</v>
      </c>
      <c r="U770" s="828">
        <v>1</v>
      </c>
    </row>
    <row r="771" spans="1:21" ht="14.45" customHeight="1" x14ac:dyDescent="0.2">
      <c r="A771" s="821">
        <v>5</v>
      </c>
      <c r="B771" s="822" t="s">
        <v>2025</v>
      </c>
      <c r="C771" s="822" t="s">
        <v>2032</v>
      </c>
      <c r="D771" s="823" t="s">
        <v>3454</v>
      </c>
      <c r="E771" s="824" t="s">
        <v>2051</v>
      </c>
      <c r="F771" s="822" t="s">
        <v>2026</v>
      </c>
      <c r="G771" s="822" t="s">
        <v>2611</v>
      </c>
      <c r="H771" s="822" t="s">
        <v>611</v>
      </c>
      <c r="I771" s="822" t="s">
        <v>1740</v>
      </c>
      <c r="J771" s="822" t="s">
        <v>1045</v>
      </c>
      <c r="K771" s="822" t="s">
        <v>1741</v>
      </c>
      <c r="L771" s="825">
        <v>84.21</v>
      </c>
      <c r="M771" s="825">
        <v>168.42</v>
      </c>
      <c r="N771" s="822">
        <v>2</v>
      </c>
      <c r="O771" s="826">
        <v>1</v>
      </c>
      <c r="P771" s="825">
        <v>84.21</v>
      </c>
      <c r="Q771" s="827">
        <v>0.5</v>
      </c>
      <c r="R771" s="822">
        <v>1</v>
      </c>
      <c r="S771" s="827">
        <v>0.5</v>
      </c>
      <c r="T771" s="826">
        <v>0.5</v>
      </c>
      <c r="U771" s="828">
        <v>0.5</v>
      </c>
    </row>
    <row r="772" spans="1:21" ht="14.45" customHeight="1" x14ac:dyDescent="0.2">
      <c r="A772" s="821">
        <v>5</v>
      </c>
      <c r="B772" s="822" t="s">
        <v>2025</v>
      </c>
      <c r="C772" s="822" t="s">
        <v>2032</v>
      </c>
      <c r="D772" s="823" t="s">
        <v>3454</v>
      </c>
      <c r="E772" s="824" t="s">
        <v>2051</v>
      </c>
      <c r="F772" s="822" t="s">
        <v>2026</v>
      </c>
      <c r="G772" s="822" t="s">
        <v>2611</v>
      </c>
      <c r="H772" s="822" t="s">
        <v>329</v>
      </c>
      <c r="I772" s="822" t="s">
        <v>2615</v>
      </c>
      <c r="J772" s="822" t="s">
        <v>1045</v>
      </c>
      <c r="K772" s="822" t="s">
        <v>1046</v>
      </c>
      <c r="L772" s="825">
        <v>134.44999999999999</v>
      </c>
      <c r="M772" s="825">
        <v>134.44999999999999</v>
      </c>
      <c r="N772" s="822">
        <v>1</v>
      </c>
      <c r="O772" s="826">
        <v>0.5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5</v>
      </c>
      <c r="B773" s="822" t="s">
        <v>2025</v>
      </c>
      <c r="C773" s="822" t="s">
        <v>2032</v>
      </c>
      <c r="D773" s="823" t="s">
        <v>3454</v>
      </c>
      <c r="E773" s="824" t="s">
        <v>2051</v>
      </c>
      <c r="F773" s="822" t="s">
        <v>2026</v>
      </c>
      <c r="G773" s="822" t="s">
        <v>2611</v>
      </c>
      <c r="H773" s="822" t="s">
        <v>329</v>
      </c>
      <c r="I773" s="822" t="s">
        <v>2615</v>
      </c>
      <c r="J773" s="822" t="s">
        <v>1045</v>
      </c>
      <c r="K773" s="822" t="s">
        <v>1046</v>
      </c>
      <c r="L773" s="825">
        <v>235.78</v>
      </c>
      <c r="M773" s="825">
        <v>235.78</v>
      </c>
      <c r="N773" s="822">
        <v>1</v>
      </c>
      <c r="O773" s="826">
        <v>1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5</v>
      </c>
      <c r="B774" s="822" t="s">
        <v>2025</v>
      </c>
      <c r="C774" s="822" t="s">
        <v>2032</v>
      </c>
      <c r="D774" s="823" t="s">
        <v>3454</v>
      </c>
      <c r="E774" s="824" t="s">
        <v>2051</v>
      </c>
      <c r="F774" s="822" t="s">
        <v>2026</v>
      </c>
      <c r="G774" s="822" t="s">
        <v>3059</v>
      </c>
      <c r="H774" s="822" t="s">
        <v>611</v>
      </c>
      <c r="I774" s="822" t="s">
        <v>1828</v>
      </c>
      <c r="J774" s="822" t="s">
        <v>1050</v>
      </c>
      <c r="K774" s="822" t="s">
        <v>1829</v>
      </c>
      <c r="L774" s="825">
        <v>117.55</v>
      </c>
      <c r="M774" s="825">
        <v>117.55</v>
      </c>
      <c r="N774" s="822">
        <v>1</v>
      </c>
      <c r="O774" s="826">
        <v>0.5</v>
      </c>
      <c r="P774" s="825">
        <v>117.55</v>
      </c>
      <c r="Q774" s="827">
        <v>1</v>
      </c>
      <c r="R774" s="822">
        <v>1</v>
      </c>
      <c r="S774" s="827">
        <v>1</v>
      </c>
      <c r="T774" s="826">
        <v>0.5</v>
      </c>
      <c r="U774" s="828">
        <v>1</v>
      </c>
    </row>
    <row r="775" spans="1:21" ht="14.45" customHeight="1" x14ac:dyDescent="0.2">
      <c r="A775" s="821">
        <v>5</v>
      </c>
      <c r="B775" s="822" t="s">
        <v>2025</v>
      </c>
      <c r="C775" s="822" t="s">
        <v>2032</v>
      </c>
      <c r="D775" s="823" t="s">
        <v>3454</v>
      </c>
      <c r="E775" s="824" t="s">
        <v>2051</v>
      </c>
      <c r="F775" s="822" t="s">
        <v>2026</v>
      </c>
      <c r="G775" s="822" t="s">
        <v>2093</v>
      </c>
      <c r="H775" s="822" t="s">
        <v>329</v>
      </c>
      <c r="I775" s="822" t="s">
        <v>2094</v>
      </c>
      <c r="J775" s="822" t="s">
        <v>2095</v>
      </c>
      <c r="K775" s="822" t="s">
        <v>677</v>
      </c>
      <c r="L775" s="825">
        <v>78.33</v>
      </c>
      <c r="M775" s="825">
        <v>156.66</v>
      </c>
      <c r="N775" s="822">
        <v>2</v>
      </c>
      <c r="O775" s="826">
        <v>1</v>
      </c>
      <c r="P775" s="825">
        <v>156.66</v>
      </c>
      <c r="Q775" s="827">
        <v>1</v>
      </c>
      <c r="R775" s="822">
        <v>2</v>
      </c>
      <c r="S775" s="827">
        <v>1</v>
      </c>
      <c r="T775" s="826">
        <v>1</v>
      </c>
      <c r="U775" s="828">
        <v>1</v>
      </c>
    </row>
    <row r="776" spans="1:21" ht="14.45" customHeight="1" x14ac:dyDescent="0.2">
      <c r="A776" s="821">
        <v>5</v>
      </c>
      <c r="B776" s="822" t="s">
        <v>2025</v>
      </c>
      <c r="C776" s="822" t="s">
        <v>2032</v>
      </c>
      <c r="D776" s="823" t="s">
        <v>3454</v>
      </c>
      <c r="E776" s="824" t="s">
        <v>2051</v>
      </c>
      <c r="F776" s="822" t="s">
        <v>2026</v>
      </c>
      <c r="G776" s="822" t="s">
        <v>2093</v>
      </c>
      <c r="H776" s="822" t="s">
        <v>611</v>
      </c>
      <c r="I776" s="822" t="s">
        <v>1770</v>
      </c>
      <c r="J776" s="822" t="s">
        <v>1771</v>
      </c>
      <c r="K776" s="822" t="s">
        <v>677</v>
      </c>
      <c r="L776" s="825">
        <v>0</v>
      </c>
      <c r="M776" s="825">
        <v>0</v>
      </c>
      <c r="N776" s="822">
        <v>1</v>
      </c>
      <c r="O776" s="826">
        <v>0.5</v>
      </c>
      <c r="P776" s="825"/>
      <c r="Q776" s="827"/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5</v>
      </c>
      <c r="B777" s="822" t="s">
        <v>2025</v>
      </c>
      <c r="C777" s="822" t="s">
        <v>2032</v>
      </c>
      <c r="D777" s="823" t="s">
        <v>3454</v>
      </c>
      <c r="E777" s="824" t="s">
        <v>2051</v>
      </c>
      <c r="F777" s="822" t="s">
        <v>2026</v>
      </c>
      <c r="G777" s="822" t="s">
        <v>2455</v>
      </c>
      <c r="H777" s="822" t="s">
        <v>611</v>
      </c>
      <c r="I777" s="822" t="s">
        <v>3060</v>
      </c>
      <c r="J777" s="822" t="s">
        <v>2619</v>
      </c>
      <c r="K777" s="822" t="s">
        <v>3061</v>
      </c>
      <c r="L777" s="825">
        <v>97.96</v>
      </c>
      <c r="M777" s="825">
        <v>97.96</v>
      </c>
      <c r="N777" s="822">
        <v>1</v>
      </c>
      <c r="O777" s="826">
        <v>0.5</v>
      </c>
      <c r="P777" s="825">
        <v>97.96</v>
      </c>
      <c r="Q777" s="827">
        <v>1</v>
      </c>
      <c r="R777" s="822">
        <v>1</v>
      </c>
      <c r="S777" s="827">
        <v>1</v>
      </c>
      <c r="T777" s="826">
        <v>0.5</v>
      </c>
      <c r="U777" s="828">
        <v>1</v>
      </c>
    </row>
    <row r="778" spans="1:21" ht="14.45" customHeight="1" x14ac:dyDescent="0.2">
      <c r="A778" s="821">
        <v>5</v>
      </c>
      <c r="B778" s="822" t="s">
        <v>2025</v>
      </c>
      <c r="C778" s="822" t="s">
        <v>2032</v>
      </c>
      <c r="D778" s="823" t="s">
        <v>3454</v>
      </c>
      <c r="E778" s="824" t="s">
        <v>2051</v>
      </c>
      <c r="F778" s="822" t="s">
        <v>2026</v>
      </c>
      <c r="G778" s="822" t="s">
        <v>2620</v>
      </c>
      <c r="H778" s="822" t="s">
        <v>329</v>
      </c>
      <c r="I778" s="822" t="s">
        <v>3062</v>
      </c>
      <c r="J778" s="822" t="s">
        <v>3063</v>
      </c>
      <c r="K778" s="822" t="s">
        <v>2974</v>
      </c>
      <c r="L778" s="825">
        <v>516</v>
      </c>
      <c r="M778" s="825">
        <v>516</v>
      </c>
      <c r="N778" s="822">
        <v>1</v>
      </c>
      <c r="O778" s="826">
        <v>0.5</v>
      </c>
      <c r="P778" s="825">
        <v>516</v>
      </c>
      <c r="Q778" s="827">
        <v>1</v>
      </c>
      <c r="R778" s="822">
        <v>1</v>
      </c>
      <c r="S778" s="827">
        <v>1</v>
      </c>
      <c r="T778" s="826">
        <v>0.5</v>
      </c>
      <c r="U778" s="828">
        <v>1</v>
      </c>
    </row>
    <row r="779" spans="1:21" ht="14.45" customHeight="1" x14ac:dyDescent="0.2">
      <c r="A779" s="821">
        <v>5</v>
      </c>
      <c r="B779" s="822" t="s">
        <v>2025</v>
      </c>
      <c r="C779" s="822" t="s">
        <v>2032</v>
      </c>
      <c r="D779" s="823" t="s">
        <v>3454</v>
      </c>
      <c r="E779" s="824" t="s">
        <v>2051</v>
      </c>
      <c r="F779" s="822" t="s">
        <v>2026</v>
      </c>
      <c r="G779" s="822" t="s">
        <v>2145</v>
      </c>
      <c r="H779" s="822" t="s">
        <v>329</v>
      </c>
      <c r="I779" s="822" t="s">
        <v>2150</v>
      </c>
      <c r="J779" s="822" t="s">
        <v>902</v>
      </c>
      <c r="K779" s="822" t="s">
        <v>903</v>
      </c>
      <c r="L779" s="825">
        <v>52.78</v>
      </c>
      <c r="M779" s="825">
        <v>52.78</v>
      </c>
      <c r="N779" s="822">
        <v>1</v>
      </c>
      <c r="O779" s="826">
        <v>1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5</v>
      </c>
      <c r="B780" s="822" t="s">
        <v>2025</v>
      </c>
      <c r="C780" s="822" t="s">
        <v>2032</v>
      </c>
      <c r="D780" s="823" t="s">
        <v>3454</v>
      </c>
      <c r="E780" s="824" t="s">
        <v>2051</v>
      </c>
      <c r="F780" s="822" t="s">
        <v>2026</v>
      </c>
      <c r="G780" s="822" t="s">
        <v>2145</v>
      </c>
      <c r="H780" s="822" t="s">
        <v>329</v>
      </c>
      <c r="I780" s="822" t="s">
        <v>3064</v>
      </c>
      <c r="J780" s="822" t="s">
        <v>3065</v>
      </c>
      <c r="K780" s="822" t="s">
        <v>3066</v>
      </c>
      <c r="L780" s="825">
        <v>51</v>
      </c>
      <c r="M780" s="825">
        <v>51</v>
      </c>
      <c r="N780" s="822">
        <v>1</v>
      </c>
      <c r="O780" s="826">
        <v>1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5</v>
      </c>
      <c r="B781" s="822" t="s">
        <v>2025</v>
      </c>
      <c r="C781" s="822" t="s">
        <v>2032</v>
      </c>
      <c r="D781" s="823" t="s">
        <v>3454</v>
      </c>
      <c r="E781" s="824" t="s">
        <v>2051</v>
      </c>
      <c r="F781" s="822" t="s">
        <v>2026</v>
      </c>
      <c r="G781" s="822" t="s">
        <v>2338</v>
      </c>
      <c r="H781" s="822" t="s">
        <v>329</v>
      </c>
      <c r="I781" s="822" t="s">
        <v>2715</v>
      </c>
      <c r="J781" s="822" t="s">
        <v>698</v>
      </c>
      <c r="K781" s="822" t="s">
        <v>2475</v>
      </c>
      <c r="L781" s="825">
        <v>91.11</v>
      </c>
      <c r="M781" s="825">
        <v>728.87999999999988</v>
      </c>
      <c r="N781" s="822">
        <v>8</v>
      </c>
      <c r="O781" s="826">
        <v>7</v>
      </c>
      <c r="P781" s="825">
        <v>455.54999999999995</v>
      </c>
      <c r="Q781" s="827">
        <v>0.625</v>
      </c>
      <c r="R781" s="822">
        <v>5</v>
      </c>
      <c r="S781" s="827">
        <v>0.625</v>
      </c>
      <c r="T781" s="826">
        <v>4</v>
      </c>
      <c r="U781" s="828">
        <v>0.5714285714285714</v>
      </c>
    </row>
    <row r="782" spans="1:21" ht="14.45" customHeight="1" x14ac:dyDescent="0.2">
      <c r="A782" s="821">
        <v>5</v>
      </c>
      <c r="B782" s="822" t="s">
        <v>2025</v>
      </c>
      <c r="C782" s="822" t="s">
        <v>2032</v>
      </c>
      <c r="D782" s="823" t="s">
        <v>3454</v>
      </c>
      <c r="E782" s="824" t="s">
        <v>2051</v>
      </c>
      <c r="F782" s="822" t="s">
        <v>2026</v>
      </c>
      <c r="G782" s="822" t="s">
        <v>2338</v>
      </c>
      <c r="H782" s="822" t="s">
        <v>329</v>
      </c>
      <c r="I782" s="822" t="s">
        <v>2399</v>
      </c>
      <c r="J782" s="822" t="s">
        <v>698</v>
      </c>
      <c r="K782" s="822" t="s">
        <v>2400</v>
      </c>
      <c r="L782" s="825">
        <v>182.22</v>
      </c>
      <c r="M782" s="825">
        <v>182.22</v>
      </c>
      <c r="N782" s="822">
        <v>1</v>
      </c>
      <c r="O782" s="826">
        <v>0.5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5</v>
      </c>
      <c r="B783" s="822" t="s">
        <v>2025</v>
      </c>
      <c r="C783" s="822" t="s">
        <v>2032</v>
      </c>
      <c r="D783" s="823" t="s">
        <v>3454</v>
      </c>
      <c r="E783" s="824" t="s">
        <v>2051</v>
      </c>
      <c r="F783" s="822" t="s">
        <v>2026</v>
      </c>
      <c r="G783" s="822" t="s">
        <v>2338</v>
      </c>
      <c r="H783" s="822" t="s">
        <v>329</v>
      </c>
      <c r="I783" s="822" t="s">
        <v>2624</v>
      </c>
      <c r="J783" s="822" t="s">
        <v>698</v>
      </c>
      <c r="K783" s="822" t="s">
        <v>2400</v>
      </c>
      <c r="L783" s="825">
        <v>182.22</v>
      </c>
      <c r="M783" s="825">
        <v>364.44</v>
      </c>
      <c r="N783" s="822">
        <v>2</v>
      </c>
      <c r="O783" s="826">
        <v>1.5</v>
      </c>
      <c r="P783" s="825">
        <v>182.22</v>
      </c>
      <c r="Q783" s="827">
        <v>0.5</v>
      </c>
      <c r="R783" s="822">
        <v>1</v>
      </c>
      <c r="S783" s="827">
        <v>0.5</v>
      </c>
      <c r="T783" s="826">
        <v>0.5</v>
      </c>
      <c r="U783" s="828">
        <v>0.33333333333333331</v>
      </c>
    </row>
    <row r="784" spans="1:21" ht="14.45" customHeight="1" x14ac:dyDescent="0.2">
      <c r="A784" s="821">
        <v>5</v>
      </c>
      <c r="B784" s="822" t="s">
        <v>2025</v>
      </c>
      <c r="C784" s="822" t="s">
        <v>2032</v>
      </c>
      <c r="D784" s="823" t="s">
        <v>3454</v>
      </c>
      <c r="E784" s="824" t="s">
        <v>2051</v>
      </c>
      <c r="F784" s="822" t="s">
        <v>2026</v>
      </c>
      <c r="G784" s="822" t="s">
        <v>3067</v>
      </c>
      <c r="H784" s="822" t="s">
        <v>329</v>
      </c>
      <c r="I784" s="822" t="s">
        <v>3068</v>
      </c>
      <c r="J784" s="822" t="s">
        <v>840</v>
      </c>
      <c r="K784" s="822" t="s">
        <v>3069</v>
      </c>
      <c r="L784" s="825">
        <v>75.05</v>
      </c>
      <c r="M784" s="825">
        <v>75.05</v>
      </c>
      <c r="N784" s="822">
        <v>1</v>
      </c>
      <c r="O784" s="826">
        <v>0.5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5</v>
      </c>
      <c r="B785" s="822" t="s">
        <v>2025</v>
      </c>
      <c r="C785" s="822" t="s">
        <v>2032</v>
      </c>
      <c r="D785" s="823" t="s">
        <v>3454</v>
      </c>
      <c r="E785" s="824" t="s">
        <v>2051</v>
      </c>
      <c r="F785" s="822" t="s">
        <v>2026</v>
      </c>
      <c r="G785" s="822" t="s">
        <v>2496</v>
      </c>
      <c r="H785" s="822" t="s">
        <v>611</v>
      </c>
      <c r="I785" s="822" t="s">
        <v>2497</v>
      </c>
      <c r="J785" s="822" t="s">
        <v>1266</v>
      </c>
      <c r="K785" s="822" t="s">
        <v>2498</v>
      </c>
      <c r="L785" s="825">
        <v>773.45</v>
      </c>
      <c r="M785" s="825">
        <v>773.45</v>
      </c>
      <c r="N785" s="822">
        <v>1</v>
      </c>
      <c r="O785" s="826">
        <v>1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5</v>
      </c>
      <c r="B786" s="822" t="s">
        <v>2025</v>
      </c>
      <c r="C786" s="822" t="s">
        <v>2032</v>
      </c>
      <c r="D786" s="823" t="s">
        <v>3454</v>
      </c>
      <c r="E786" s="824" t="s">
        <v>2051</v>
      </c>
      <c r="F786" s="822" t="s">
        <v>2026</v>
      </c>
      <c r="G786" s="822" t="s">
        <v>3070</v>
      </c>
      <c r="H786" s="822" t="s">
        <v>329</v>
      </c>
      <c r="I786" s="822" t="s">
        <v>3071</v>
      </c>
      <c r="J786" s="822" t="s">
        <v>3072</v>
      </c>
      <c r="K786" s="822" t="s">
        <v>3073</v>
      </c>
      <c r="L786" s="825">
        <v>166.1</v>
      </c>
      <c r="M786" s="825">
        <v>166.1</v>
      </c>
      <c r="N786" s="822">
        <v>1</v>
      </c>
      <c r="O786" s="826">
        <v>0.5</v>
      </c>
      <c r="P786" s="825">
        <v>166.1</v>
      </c>
      <c r="Q786" s="827">
        <v>1</v>
      </c>
      <c r="R786" s="822">
        <v>1</v>
      </c>
      <c r="S786" s="827">
        <v>1</v>
      </c>
      <c r="T786" s="826">
        <v>0.5</v>
      </c>
      <c r="U786" s="828">
        <v>1</v>
      </c>
    </row>
    <row r="787" spans="1:21" ht="14.45" customHeight="1" x14ac:dyDescent="0.2">
      <c r="A787" s="821">
        <v>5</v>
      </c>
      <c r="B787" s="822" t="s">
        <v>2025</v>
      </c>
      <c r="C787" s="822" t="s">
        <v>2032</v>
      </c>
      <c r="D787" s="823" t="s">
        <v>3454</v>
      </c>
      <c r="E787" s="824" t="s">
        <v>2051</v>
      </c>
      <c r="F787" s="822" t="s">
        <v>2026</v>
      </c>
      <c r="G787" s="822" t="s">
        <v>2405</v>
      </c>
      <c r="H787" s="822" t="s">
        <v>329</v>
      </c>
      <c r="I787" s="822" t="s">
        <v>2406</v>
      </c>
      <c r="J787" s="822" t="s">
        <v>1100</v>
      </c>
      <c r="K787" s="822" t="s">
        <v>2407</v>
      </c>
      <c r="L787" s="825">
        <v>64.36</v>
      </c>
      <c r="M787" s="825">
        <v>321.79999999999995</v>
      </c>
      <c r="N787" s="822">
        <v>5</v>
      </c>
      <c r="O787" s="826">
        <v>4</v>
      </c>
      <c r="P787" s="825">
        <v>128.72</v>
      </c>
      <c r="Q787" s="827">
        <v>0.40000000000000008</v>
      </c>
      <c r="R787" s="822">
        <v>2</v>
      </c>
      <c r="S787" s="827">
        <v>0.4</v>
      </c>
      <c r="T787" s="826">
        <v>2</v>
      </c>
      <c r="U787" s="828">
        <v>0.5</v>
      </c>
    </row>
    <row r="788" spans="1:21" ht="14.45" customHeight="1" x14ac:dyDescent="0.2">
      <c r="A788" s="821">
        <v>5</v>
      </c>
      <c r="B788" s="822" t="s">
        <v>2025</v>
      </c>
      <c r="C788" s="822" t="s">
        <v>2032</v>
      </c>
      <c r="D788" s="823" t="s">
        <v>3454</v>
      </c>
      <c r="E788" s="824" t="s">
        <v>2051</v>
      </c>
      <c r="F788" s="822" t="s">
        <v>2026</v>
      </c>
      <c r="G788" s="822" t="s">
        <v>3074</v>
      </c>
      <c r="H788" s="822" t="s">
        <v>329</v>
      </c>
      <c r="I788" s="822" t="s">
        <v>3075</v>
      </c>
      <c r="J788" s="822" t="s">
        <v>3076</v>
      </c>
      <c r="K788" s="822" t="s">
        <v>3077</v>
      </c>
      <c r="L788" s="825">
        <v>127.42</v>
      </c>
      <c r="M788" s="825">
        <v>127.42</v>
      </c>
      <c r="N788" s="822">
        <v>1</v>
      </c>
      <c r="O788" s="826">
        <v>0.5</v>
      </c>
      <c r="P788" s="825">
        <v>127.42</v>
      </c>
      <c r="Q788" s="827">
        <v>1</v>
      </c>
      <c r="R788" s="822">
        <v>1</v>
      </c>
      <c r="S788" s="827">
        <v>1</v>
      </c>
      <c r="T788" s="826">
        <v>0.5</v>
      </c>
      <c r="U788" s="828">
        <v>1</v>
      </c>
    </row>
    <row r="789" spans="1:21" ht="14.45" customHeight="1" x14ac:dyDescent="0.2">
      <c r="A789" s="821">
        <v>5</v>
      </c>
      <c r="B789" s="822" t="s">
        <v>2025</v>
      </c>
      <c r="C789" s="822" t="s">
        <v>2032</v>
      </c>
      <c r="D789" s="823" t="s">
        <v>3454</v>
      </c>
      <c r="E789" s="824" t="s">
        <v>2051</v>
      </c>
      <c r="F789" s="822" t="s">
        <v>2026</v>
      </c>
      <c r="G789" s="822" t="s">
        <v>2639</v>
      </c>
      <c r="H789" s="822" t="s">
        <v>329</v>
      </c>
      <c r="I789" s="822" t="s">
        <v>2640</v>
      </c>
      <c r="J789" s="822" t="s">
        <v>2641</v>
      </c>
      <c r="K789" s="822" t="s">
        <v>2642</v>
      </c>
      <c r="L789" s="825">
        <v>132.97999999999999</v>
      </c>
      <c r="M789" s="825">
        <v>1063.8399999999999</v>
      </c>
      <c r="N789" s="822">
        <v>8</v>
      </c>
      <c r="O789" s="826">
        <v>5</v>
      </c>
      <c r="P789" s="825">
        <v>930.8599999999999</v>
      </c>
      <c r="Q789" s="827">
        <v>0.875</v>
      </c>
      <c r="R789" s="822">
        <v>7</v>
      </c>
      <c r="S789" s="827">
        <v>0.875</v>
      </c>
      <c r="T789" s="826">
        <v>4.5</v>
      </c>
      <c r="U789" s="828">
        <v>0.9</v>
      </c>
    </row>
    <row r="790" spans="1:21" ht="14.45" customHeight="1" x14ac:dyDescent="0.2">
      <c r="A790" s="821">
        <v>5</v>
      </c>
      <c r="B790" s="822" t="s">
        <v>2025</v>
      </c>
      <c r="C790" s="822" t="s">
        <v>2032</v>
      </c>
      <c r="D790" s="823" t="s">
        <v>3454</v>
      </c>
      <c r="E790" s="824" t="s">
        <v>2051</v>
      </c>
      <c r="F790" s="822" t="s">
        <v>2026</v>
      </c>
      <c r="G790" s="822" t="s">
        <v>2061</v>
      </c>
      <c r="H790" s="822" t="s">
        <v>329</v>
      </c>
      <c r="I790" s="822" t="s">
        <v>2740</v>
      </c>
      <c r="J790" s="822" t="s">
        <v>2741</v>
      </c>
      <c r="K790" s="822" t="s">
        <v>2742</v>
      </c>
      <c r="L790" s="825">
        <v>300.33</v>
      </c>
      <c r="M790" s="825">
        <v>300.33</v>
      </c>
      <c r="N790" s="822">
        <v>1</v>
      </c>
      <c r="O790" s="826">
        <v>0.5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5</v>
      </c>
      <c r="B791" s="822" t="s">
        <v>2025</v>
      </c>
      <c r="C791" s="822" t="s">
        <v>2032</v>
      </c>
      <c r="D791" s="823" t="s">
        <v>3454</v>
      </c>
      <c r="E791" s="824" t="s">
        <v>2051</v>
      </c>
      <c r="F791" s="822" t="s">
        <v>2026</v>
      </c>
      <c r="G791" s="822" t="s">
        <v>2061</v>
      </c>
      <c r="H791" s="822" t="s">
        <v>611</v>
      </c>
      <c r="I791" s="822" t="s">
        <v>1610</v>
      </c>
      <c r="J791" s="822" t="s">
        <v>1611</v>
      </c>
      <c r="K791" s="822" t="s">
        <v>1612</v>
      </c>
      <c r="L791" s="825">
        <v>186.87</v>
      </c>
      <c r="M791" s="825">
        <v>7474.7999999999975</v>
      </c>
      <c r="N791" s="822">
        <v>40</v>
      </c>
      <c r="O791" s="826">
        <v>26.5</v>
      </c>
      <c r="P791" s="825">
        <v>2989.9199999999992</v>
      </c>
      <c r="Q791" s="827">
        <v>0.4</v>
      </c>
      <c r="R791" s="822">
        <v>16</v>
      </c>
      <c r="S791" s="827">
        <v>0.4</v>
      </c>
      <c r="T791" s="826">
        <v>11</v>
      </c>
      <c r="U791" s="828">
        <v>0.41509433962264153</v>
      </c>
    </row>
    <row r="792" spans="1:21" ht="14.45" customHeight="1" x14ac:dyDescent="0.2">
      <c r="A792" s="821">
        <v>5</v>
      </c>
      <c r="B792" s="822" t="s">
        <v>2025</v>
      </c>
      <c r="C792" s="822" t="s">
        <v>2032</v>
      </c>
      <c r="D792" s="823" t="s">
        <v>3454</v>
      </c>
      <c r="E792" s="824" t="s">
        <v>2051</v>
      </c>
      <c r="F792" s="822" t="s">
        <v>2026</v>
      </c>
      <c r="G792" s="822" t="s">
        <v>2064</v>
      </c>
      <c r="H792" s="822" t="s">
        <v>329</v>
      </c>
      <c r="I792" s="822" t="s">
        <v>2087</v>
      </c>
      <c r="J792" s="822" t="s">
        <v>630</v>
      </c>
      <c r="K792" s="822" t="s">
        <v>2088</v>
      </c>
      <c r="L792" s="825">
        <v>31.65</v>
      </c>
      <c r="M792" s="825">
        <v>886.19999999999982</v>
      </c>
      <c r="N792" s="822">
        <v>28</v>
      </c>
      <c r="O792" s="826">
        <v>21</v>
      </c>
      <c r="P792" s="825">
        <v>411.44999999999993</v>
      </c>
      <c r="Q792" s="827">
        <v>0.4642857142857143</v>
      </c>
      <c r="R792" s="822">
        <v>13</v>
      </c>
      <c r="S792" s="827">
        <v>0.4642857142857143</v>
      </c>
      <c r="T792" s="826">
        <v>10</v>
      </c>
      <c r="U792" s="828">
        <v>0.47619047619047616</v>
      </c>
    </row>
    <row r="793" spans="1:21" ht="14.45" customHeight="1" x14ac:dyDescent="0.2">
      <c r="A793" s="821">
        <v>5</v>
      </c>
      <c r="B793" s="822" t="s">
        <v>2025</v>
      </c>
      <c r="C793" s="822" t="s">
        <v>2032</v>
      </c>
      <c r="D793" s="823" t="s">
        <v>3454</v>
      </c>
      <c r="E793" s="824" t="s">
        <v>2051</v>
      </c>
      <c r="F793" s="822" t="s">
        <v>2026</v>
      </c>
      <c r="G793" s="822" t="s">
        <v>2064</v>
      </c>
      <c r="H793" s="822" t="s">
        <v>329</v>
      </c>
      <c r="I793" s="822" t="s">
        <v>2382</v>
      </c>
      <c r="J793" s="822" t="s">
        <v>2383</v>
      </c>
      <c r="K793" s="822" t="s">
        <v>2384</v>
      </c>
      <c r="L793" s="825">
        <v>26.37</v>
      </c>
      <c r="M793" s="825">
        <v>131.85</v>
      </c>
      <c r="N793" s="822">
        <v>5</v>
      </c>
      <c r="O793" s="826">
        <v>3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5</v>
      </c>
      <c r="B794" s="822" t="s">
        <v>2025</v>
      </c>
      <c r="C794" s="822" t="s">
        <v>2032</v>
      </c>
      <c r="D794" s="823" t="s">
        <v>3454</v>
      </c>
      <c r="E794" s="824" t="s">
        <v>2051</v>
      </c>
      <c r="F794" s="822" t="s">
        <v>2026</v>
      </c>
      <c r="G794" s="822" t="s">
        <v>2064</v>
      </c>
      <c r="H794" s="822" t="s">
        <v>329</v>
      </c>
      <c r="I794" s="822" t="s">
        <v>2385</v>
      </c>
      <c r="J794" s="822" t="s">
        <v>2383</v>
      </c>
      <c r="K794" s="822" t="s">
        <v>2386</v>
      </c>
      <c r="L794" s="825">
        <v>52.75</v>
      </c>
      <c r="M794" s="825">
        <v>52.75</v>
      </c>
      <c r="N794" s="822">
        <v>1</v>
      </c>
      <c r="O794" s="826">
        <v>0.5</v>
      </c>
      <c r="P794" s="825">
        <v>52.75</v>
      </c>
      <c r="Q794" s="827">
        <v>1</v>
      </c>
      <c r="R794" s="822">
        <v>1</v>
      </c>
      <c r="S794" s="827">
        <v>1</v>
      </c>
      <c r="T794" s="826">
        <v>0.5</v>
      </c>
      <c r="U794" s="828">
        <v>1</v>
      </c>
    </row>
    <row r="795" spans="1:21" ht="14.45" customHeight="1" x14ac:dyDescent="0.2">
      <c r="A795" s="821">
        <v>5</v>
      </c>
      <c r="B795" s="822" t="s">
        <v>2025</v>
      </c>
      <c r="C795" s="822" t="s">
        <v>2032</v>
      </c>
      <c r="D795" s="823" t="s">
        <v>3454</v>
      </c>
      <c r="E795" s="824" t="s">
        <v>2051</v>
      </c>
      <c r="F795" s="822" t="s">
        <v>2026</v>
      </c>
      <c r="G795" s="822" t="s">
        <v>2064</v>
      </c>
      <c r="H795" s="822" t="s">
        <v>329</v>
      </c>
      <c r="I795" s="822" t="s">
        <v>2645</v>
      </c>
      <c r="J795" s="822" t="s">
        <v>2106</v>
      </c>
      <c r="K795" s="822" t="s">
        <v>2646</v>
      </c>
      <c r="L795" s="825">
        <v>52.75</v>
      </c>
      <c r="M795" s="825">
        <v>105.5</v>
      </c>
      <c r="N795" s="822">
        <v>2</v>
      </c>
      <c r="O795" s="826">
        <v>1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5</v>
      </c>
      <c r="B796" s="822" t="s">
        <v>2025</v>
      </c>
      <c r="C796" s="822" t="s">
        <v>2032</v>
      </c>
      <c r="D796" s="823" t="s">
        <v>3454</v>
      </c>
      <c r="E796" s="824" t="s">
        <v>2051</v>
      </c>
      <c r="F796" s="822" t="s">
        <v>2026</v>
      </c>
      <c r="G796" s="822" t="s">
        <v>2064</v>
      </c>
      <c r="H796" s="822" t="s">
        <v>329</v>
      </c>
      <c r="I796" s="822" t="s">
        <v>2105</v>
      </c>
      <c r="J796" s="822" t="s">
        <v>2106</v>
      </c>
      <c r="K796" s="822" t="s">
        <v>2107</v>
      </c>
      <c r="L796" s="825">
        <v>31.65</v>
      </c>
      <c r="M796" s="825">
        <v>94.949999999999989</v>
      </c>
      <c r="N796" s="822">
        <v>3</v>
      </c>
      <c r="O796" s="826">
        <v>2.5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5</v>
      </c>
      <c r="B797" s="822" t="s">
        <v>2025</v>
      </c>
      <c r="C797" s="822" t="s">
        <v>2032</v>
      </c>
      <c r="D797" s="823" t="s">
        <v>3454</v>
      </c>
      <c r="E797" s="824" t="s">
        <v>2051</v>
      </c>
      <c r="F797" s="822" t="s">
        <v>2026</v>
      </c>
      <c r="G797" s="822" t="s">
        <v>2064</v>
      </c>
      <c r="H797" s="822" t="s">
        <v>329</v>
      </c>
      <c r="I797" s="822" t="s">
        <v>3038</v>
      </c>
      <c r="J797" s="822" t="s">
        <v>630</v>
      </c>
      <c r="K797" s="822" t="s">
        <v>2066</v>
      </c>
      <c r="L797" s="825">
        <v>10.55</v>
      </c>
      <c r="M797" s="825">
        <v>10.55</v>
      </c>
      <c r="N797" s="822">
        <v>1</v>
      </c>
      <c r="O797" s="826">
        <v>0.5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5</v>
      </c>
      <c r="B798" s="822" t="s">
        <v>2025</v>
      </c>
      <c r="C798" s="822" t="s">
        <v>2032</v>
      </c>
      <c r="D798" s="823" t="s">
        <v>3454</v>
      </c>
      <c r="E798" s="824" t="s">
        <v>2051</v>
      </c>
      <c r="F798" s="822" t="s">
        <v>2026</v>
      </c>
      <c r="G798" s="822" t="s">
        <v>2064</v>
      </c>
      <c r="H798" s="822" t="s">
        <v>329</v>
      </c>
      <c r="I798" s="822" t="s">
        <v>2647</v>
      </c>
      <c r="J798" s="822" t="s">
        <v>630</v>
      </c>
      <c r="K798" s="822" t="s">
        <v>2088</v>
      </c>
      <c r="L798" s="825">
        <v>31.65</v>
      </c>
      <c r="M798" s="825">
        <v>63.3</v>
      </c>
      <c r="N798" s="822">
        <v>2</v>
      </c>
      <c r="O798" s="826">
        <v>1</v>
      </c>
      <c r="P798" s="825">
        <v>63.3</v>
      </c>
      <c r="Q798" s="827">
        <v>1</v>
      </c>
      <c r="R798" s="822">
        <v>2</v>
      </c>
      <c r="S798" s="827">
        <v>1</v>
      </c>
      <c r="T798" s="826">
        <v>1</v>
      </c>
      <c r="U798" s="828">
        <v>1</v>
      </c>
    </row>
    <row r="799" spans="1:21" ht="14.45" customHeight="1" x14ac:dyDescent="0.2">
      <c r="A799" s="821">
        <v>5</v>
      </c>
      <c r="B799" s="822" t="s">
        <v>2025</v>
      </c>
      <c r="C799" s="822" t="s">
        <v>2032</v>
      </c>
      <c r="D799" s="823" t="s">
        <v>3454</v>
      </c>
      <c r="E799" s="824" t="s">
        <v>2051</v>
      </c>
      <c r="F799" s="822" t="s">
        <v>2026</v>
      </c>
      <c r="G799" s="822" t="s">
        <v>2522</v>
      </c>
      <c r="H799" s="822" t="s">
        <v>329</v>
      </c>
      <c r="I799" s="822" t="s">
        <v>2930</v>
      </c>
      <c r="J799" s="822" t="s">
        <v>2524</v>
      </c>
      <c r="K799" s="822" t="s">
        <v>2931</v>
      </c>
      <c r="L799" s="825">
        <v>176.32</v>
      </c>
      <c r="M799" s="825">
        <v>176.32</v>
      </c>
      <c r="N799" s="822">
        <v>1</v>
      </c>
      <c r="O799" s="826">
        <v>0.5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5</v>
      </c>
      <c r="B800" s="822" t="s">
        <v>2025</v>
      </c>
      <c r="C800" s="822" t="s">
        <v>2032</v>
      </c>
      <c r="D800" s="823" t="s">
        <v>3454</v>
      </c>
      <c r="E800" s="824" t="s">
        <v>2051</v>
      </c>
      <c r="F800" s="822" t="s">
        <v>2026</v>
      </c>
      <c r="G800" s="822" t="s">
        <v>3078</v>
      </c>
      <c r="H800" s="822" t="s">
        <v>329</v>
      </c>
      <c r="I800" s="822" t="s">
        <v>3079</v>
      </c>
      <c r="J800" s="822" t="s">
        <v>3080</v>
      </c>
      <c r="K800" s="822" t="s">
        <v>2498</v>
      </c>
      <c r="L800" s="825">
        <v>0</v>
      </c>
      <c r="M800" s="825">
        <v>0</v>
      </c>
      <c r="N800" s="822">
        <v>1</v>
      </c>
      <c r="O800" s="826">
        <v>1</v>
      </c>
      <c r="P800" s="825">
        <v>0</v>
      </c>
      <c r="Q800" s="827"/>
      <c r="R800" s="822">
        <v>1</v>
      </c>
      <c r="S800" s="827">
        <v>1</v>
      </c>
      <c r="T800" s="826">
        <v>1</v>
      </c>
      <c r="U800" s="828">
        <v>1</v>
      </c>
    </row>
    <row r="801" spans="1:21" ht="14.45" customHeight="1" x14ac:dyDescent="0.2">
      <c r="A801" s="821">
        <v>5</v>
      </c>
      <c r="B801" s="822" t="s">
        <v>2025</v>
      </c>
      <c r="C801" s="822" t="s">
        <v>2032</v>
      </c>
      <c r="D801" s="823" t="s">
        <v>3454</v>
      </c>
      <c r="E801" s="824" t="s">
        <v>2051</v>
      </c>
      <c r="F801" s="822" t="s">
        <v>2026</v>
      </c>
      <c r="G801" s="822" t="s">
        <v>3081</v>
      </c>
      <c r="H801" s="822" t="s">
        <v>611</v>
      </c>
      <c r="I801" s="822" t="s">
        <v>3082</v>
      </c>
      <c r="J801" s="822" t="s">
        <v>3083</v>
      </c>
      <c r="K801" s="822" t="s">
        <v>3084</v>
      </c>
      <c r="L801" s="825">
        <v>46.99</v>
      </c>
      <c r="M801" s="825">
        <v>46.99</v>
      </c>
      <c r="N801" s="822">
        <v>1</v>
      </c>
      <c r="O801" s="826">
        <v>0.5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5</v>
      </c>
      <c r="B802" s="822" t="s">
        <v>2025</v>
      </c>
      <c r="C802" s="822" t="s">
        <v>2032</v>
      </c>
      <c r="D802" s="823" t="s">
        <v>3454</v>
      </c>
      <c r="E802" s="824" t="s">
        <v>2051</v>
      </c>
      <c r="F802" s="822" t="s">
        <v>2026</v>
      </c>
      <c r="G802" s="822" t="s">
        <v>2178</v>
      </c>
      <c r="H802" s="822" t="s">
        <v>611</v>
      </c>
      <c r="I802" s="822" t="s">
        <v>2537</v>
      </c>
      <c r="J802" s="822" t="s">
        <v>2538</v>
      </c>
      <c r="K802" s="822" t="s">
        <v>2539</v>
      </c>
      <c r="L802" s="825">
        <v>141.25</v>
      </c>
      <c r="M802" s="825">
        <v>141.25</v>
      </c>
      <c r="N802" s="822">
        <v>1</v>
      </c>
      <c r="O802" s="826">
        <v>0.5</v>
      </c>
      <c r="P802" s="825">
        <v>141.25</v>
      </c>
      <c r="Q802" s="827">
        <v>1</v>
      </c>
      <c r="R802" s="822">
        <v>1</v>
      </c>
      <c r="S802" s="827">
        <v>1</v>
      </c>
      <c r="T802" s="826">
        <v>0.5</v>
      </c>
      <c r="U802" s="828">
        <v>1</v>
      </c>
    </row>
    <row r="803" spans="1:21" ht="14.45" customHeight="1" x14ac:dyDescent="0.2">
      <c r="A803" s="821">
        <v>5</v>
      </c>
      <c r="B803" s="822" t="s">
        <v>2025</v>
      </c>
      <c r="C803" s="822" t="s">
        <v>2032</v>
      </c>
      <c r="D803" s="823" t="s">
        <v>3454</v>
      </c>
      <c r="E803" s="824" t="s">
        <v>2051</v>
      </c>
      <c r="F803" s="822" t="s">
        <v>2026</v>
      </c>
      <c r="G803" s="822" t="s">
        <v>2067</v>
      </c>
      <c r="H803" s="822" t="s">
        <v>611</v>
      </c>
      <c r="I803" s="822" t="s">
        <v>1830</v>
      </c>
      <c r="J803" s="822" t="s">
        <v>759</v>
      </c>
      <c r="K803" s="822" t="s">
        <v>1831</v>
      </c>
      <c r="L803" s="825">
        <v>1385.62</v>
      </c>
      <c r="M803" s="825">
        <v>6928.0999999999995</v>
      </c>
      <c r="N803" s="822">
        <v>5</v>
      </c>
      <c r="O803" s="826">
        <v>4</v>
      </c>
      <c r="P803" s="825">
        <v>4156.8599999999997</v>
      </c>
      <c r="Q803" s="827">
        <v>0.6</v>
      </c>
      <c r="R803" s="822">
        <v>3</v>
      </c>
      <c r="S803" s="827">
        <v>0.6</v>
      </c>
      <c r="T803" s="826">
        <v>2.5</v>
      </c>
      <c r="U803" s="828">
        <v>0.625</v>
      </c>
    </row>
    <row r="804" spans="1:21" ht="14.45" customHeight="1" x14ac:dyDescent="0.2">
      <c r="A804" s="821">
        <v>5</v>
      </c>
      <c r="B804" s="822" t="s">
        <v>2025</v>
      </c>
      <c r="C804" s="822" t="s">
        <v>2032</v>
      </c>
      <c r="D804" s="823" t="s">
        <v>3454</v>
      </c>
      <c r="E804" s="824" t="s">
        <v>2051</v>
      </c>
      <c r="F804" s="822" t="s">
        <v>2026</v>
      </c>
      <c r="G804" s="822" t="s">
        <v>2067</v>
      </c>
      <c r="H804" s="822" t="s">
        <v>611</v>
      </c>
      <c r="I804" s="822" t="s">
        <v>1605</v>
      </c>
      <c r="J804" s="822" t="s">
        <v>755</v>
      </c>
      <c r="K804" s="822" t="s">
        <v>1606</v>
      </c>
      <c r="L804" s="825">
        <v>736.33</v>
      </c>
      <c r="M804" s="825">
        <v>2208.9900000000002</v>
      </c>
      <c r="N804" s="822">
        <v>3</v>
      </c>
      <c r="O804" s="826">
        <v>2</v>
      </c>
      <c r="P804" s="825">
        <v>736.33</v>
      </c>
      <c r="Q804" s="827">
        <v>0.33333333333333331</v>
      </c>
      <c r="R804" s="822">
        <v>1</v>
      </c>
      <c r="S804" s="827">
        <v>0.33333333333333331</v>
      </c>
      <c r="T804" s="826">
        <v>0.5</v>
      </c>
      <c r="U804" s="828">
        <v>0.25</v>
      </c>
    </row>
    <row r="805" spans="1:21" ht="14.45" customHeight="1" x14ac:dyDescent="0.2">
      <c r="A805" s="821">
        <v>5</v>
      </c>
      <c r="B805" s="822" t="s">
        <v>2025</v>
      </c>
      <c r="C805" s="822" t="s">
        <v>2032</v>
      </c>
      <c r="D805" s="823" t="s">
        <v>3454</v>
      </c>
      <c r="E805" s="824" t="s">
        <v>2051</v>
      </c>
      <c r="F805" s="822" t="s">
        <v>2026</v>
      </c>
      <c r="G805" s="822" t="s">
        <v>2067</v>
      </c>
      <c r="H805" s="822" t="s">
        <v>611</v>
      </c>
      <c r="I805" s="822" t="s">
        <v>1607</v>
      </c>
      <c r="J805" s="822" t="s">
        <v>755</v>
      </c>
      <c r="K805" s="822" t="s">
        <v>1608</v>
      </c>
      <c r="L805" s="825">
        <v>490.89</v>
      </c>
      <c r="M805" s="825">
        <v>981.78</v>
      </c>
      <c r="N805" s="822">
        <v>2</v>
      </c>
      <c r="O805" s="826">
        <v>1.5</v>
      </c>
      <c r="P805" s="825">
        <v>490.89</v>
      </c>
      <c r="Q805" s="827">
        <v>0.5</v>
      </c>
      <c r="R805" s="822">
        <v>1</v>
      </c>
      <c r="S805" s="827">
        <v>0.5</v>
      </c>
      <c r="T805" s="826">
        <v>0.5</v>
      </c>
      <c r="U805" s="828">
        <v>0.33333333333333331</v>
      </c>
    </row>
    <row r="806" spans="1:21" ht="14.45" customHeight="1" x14ac:dyDescent="0.2">
      <c r="A806" s="821">
        <v>5</v>
      </c>
      <c r="B806" s="822" t="s">
        <v>2025</v>
      </c>
      <c r="C806" s="822" t="s">
        <v>2032</v>
      </c>
      <c r="D806" s="823" t="s">
        <v>3454</v>
      </c>
      <c r="E806" s="824" t="s">
        <v>2051</v>
      </c>
      <c r="F806" s="822" t="s">
        <v>2026</v>
      </c>
      <c r="G806" s="822" t="s">
        <v>2067</v>
      </c>
      <c r="H806" s="822" t="s">
        <v>611</v>
      </c>
      <c r="I806" s="822" t="s">
        <v>1601</v>
      </c>
      <c r="J806" s="822" t="s">
        <v>759</v>
      </c>
      <c r="K806" s="822" t="s">
        <v>1602</v>
      </c>
      <c r="L806" s="825">
        <v>1847.49</v>
      </c>
      <c r="M806" s="825">
        <v>1847.49</v>
      </c>
      <c r="N806" s="822">
        <v>1</v>
      </c>
      <c r="O806" s="826">
        <v>0.5</v>
      </c>
      <c r="P806" s="825">
        <v>1847.49</v>
      </c>
      <c r="Q806" s="827">
        <v>1</v>
      </c>
      <c r="R806" s="822">
        <v>1</v>
      </c>
      <c r="S806" s="827">
        <v>1</v>
      </c>
      <c r="T806" s="826">
        <v>0.5</v>
      </c>
      <c r="U806" s="828">
        <v>1</v>
      </c>
    </row>
    <row r="807" spans="1:21" ht="14.45" customHeight="1" x14ac:dyDescent="0.2">
      <c r="A807" s="821">
        <v>5</v>
      </c>
      <c r="B807" s="822" t="s">
        <v>2025</v>
      </c>
      <c r="C807" s="822" t="s">
        <v>2032</v>
      </c>
      <c r="D807" s="823" t="s">
        <v>3454</v>
      </c>
      <c r="E807" s="824" t="s">
        <v>2051</v>
      </c>
      <c r="F807" s="822" t="s">
        <v>2026</v>
      </c>
      <c r="G807" s="822" t="s">
        <v>2067</v>
      </c>
      <c r="H807" s="822" t="s">
        <v>611</v>
      </c>
      <c r="I807" s="822" t="s">
        <v>3085</v>
      </c>
      <c r="J807" s="822" t="s">
        <v>759</v>
      </c>
      <c r="K807" s="822" t="s">
        <v>3086</v>
      </c>
      <c r="L807" s="825">
        <v>277.12</v>
      </c>
      <c r="M807" s="825">
        <v>554.24</v>
      </c>
      <c r="N807" s="822">
        <v>2</v>
      </c>
      <c r="O807" s="826">
        <v>2</v>
      </c>
      <c r="P807" s="825">
        <v>554.24</v>
      </c>
      <c r="Q807" s="827">
        <v>1</v>
      </c>
      <c r="R807" s="822">
        <v>2</v>
      </c>
      <c r="S807" s="827">
        <v>1</v>
      </c>
      <c r="T807" s="826">
        <v>2</v>
      </c>
      <c r="U807" s="828">
        <v>1</v>
      </c>
    </row>
    <row r="808" spans="1:21" ht="14.45" customHeight="1" x14ac:dyDescent="0.2">
      <c r="A808" s="821">
        <v>5</v>
      </c>
      <c r="B808" s="822" t="s">
        <v>2025</v>
      </c>
      <c r="C808" s="822" t="s">
        <v>2032</v>
      </c>
      <c r="D808" s="823" t="s">
        <v>3454</v>
      </c>
      <c r="E808" s="824" t="s">
        <v>2051</v>
      </c>
      <c r="F808" s="822" t="s">
        <v>2026</v>
      </c>
      <c r="G808" s="822" t="s">
        <v>2067</v>
      </c>
      <c r="H808" s="822" t="s">
        <v>611</v>
      </c>
      <c r="I808" s="822" t="s">
        <v>1849</v>
      </c>
      <c r="J808" s="822" t="s">
        <v>755</v>
      </c>
      <c r="K808" s="822" t="s">
        <v>1850</v>
      </c>
      <c r="L808" s="825">
        <v>923.74</v>
      </c>
      <c r="M808" s="825">
        <v>1847.48</v>
      </c>
      <c r="N808" s="822">
        <v>2</v>
      </c>
      <c r="O808" s="826">
        <v>2</v>
      </c>
      <c r="P808" s="825">
        <v>923.74</v>
      </c>
      <c r="Q808" s="827">
        <v>0.5</v>
      </c>
      <c r="R808" s="822">
        <v>1</v>
      </c>
      <c r="S808" s="827">
        <v>0.5</v>
      </c>
      <c r="T808" s="826">
        <v>1</v>
      </c>
      <c r="U808" s="828">
        <v>0.5</v>
      </c>
    </row>
    <row r="809" spans="1:21" ht="14.45" customHeight="1" x14ac:dyDescent="0.2">
      <c r="A809" s="821">
        <v>5</v>
      </c>
      <c r="B809" s="822" t="s">
        <v>2025</v>
      </c>
      <c r="C809" s="822" t="s">
        <v>2032</v>
      </c>
      <c r="D809" s="823" t="s">
        <v>3454</v>
      </c>
      <c r="E809" s="824" t="s">
        <v>2051</v>
      </c>
      <c r="F809" s="822" t="s">
        <v>2026</v>
      </c>
      <c r="G809" s="822" t="s">
        <v>2108</v>
      </c>
      <c r="H809" s="822" t="s">
        <v>329</v>
      </c>
      <c r="I809" s="822" t="s">
        <v>2109</v>
      </c>
      <c r="J809" s="822" t="s">
        <v>2110</v>
      </c>
      <c r="K809" s="822" t="s">
        <v>2111</v>
      </c>
      <c r="L809" s="825">
        <v>88.07</v>
      </c>
      <c r="M809" s="825">
        <v>264.20999999999998</v>
      </c>
      <c r="N809" s="822">
        <v>3</v>
      </c>
      <c r="O809" s="826">
        <v>1.5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5</v>
      </c>
      <c r="B810" s="822" t="s">
        <v>2025</v>
      </c>
      <c r="C810" s="822" t="s">
        <v>2032</v>
      </c>
      <c r="D810" s="823" t="s">
        <v>3454</v>
      </c>
      <c r="E810" s="824" t="s">
        <v>2051</v>
      </c>
      <c r="F810" s="822" t="s">
        <v>2026</v>
      </c>
      <c r="G810" s="822" t="s">
        <v>2112</v>
      </c>
      <c r="H810" s="822" t="s">
        <v>329</v>
      </c>
      <c r="I810" s="822" t="s">
        <v>3087</v>
      </c>
      <c r="J810" s="822" t="s">
        <v>1187</v>
      </c>
      <c r="K810" s="822" t="s">
        <v>3088</v>
      </c>
      <c r="L810" s="825">
        <v>17.62</v>
      </c>
      <c r="M810" s="825">
        <v>35.24</v>
      </c>
      <c r="N810" s="822">
        <v>2</v>
      </c>
      <c r="O810" s="826">
        <v>1.5</v>
      </c>
      <c r="P810" s="825">
        <v>35.24</v>
      </c>
      <c r="Q810" s="827">
        <v>1</v>
      </c>
      <c r="R810" s="822">
        <v>2</v>
      </c>
      <c r="S810" s="827">
        <v>1</v>
      </c>
      <c r="T810" s="826">
        <v>1.5</v>
      </c>
      <c r="U810" s="828">
        <v>1</v>
      </c>
    </row>
    <row r="811" spans="1:21" ht="14.45" customHeight="1" x14ac:dyDescent="0.2">
      <c r="A811" s="821">
        <v>5</v>
      </c>
      <c r="B811" s="822" t="s">
        <v>2025</v>
      </c>
      <c r="C811" s="822" t="s">
        <v>2032</v>
      </c>
      <c r="D811" s="823" t="s">
        <v>3454</v>
      </c>
      <c r="E811" s="824" t="s">
        <v>2051</v>
      </c>
      <c r="F811" s="822" t="s">
        <v>2026</v>
      </c>
      <c r="G811" s="822" t="s">
        <v>2112</v>
      </c>
      <c r="H811" s="822" t="s">
        <v>329</v>
      </c>
      <c r="I811" s="822" t="s">
        <v>2113</v>
      </c>
      <c r="J811" s="822" t="s">
        <v>1187</v>
      </c>
      <c r="K811" s="822" t="s">
        <v>2114</v>
      </c>
      <c r="L811" s="825">
        <v>35.25</v>
      </c>
      <c r="M811" s="825">
        <v>70.5</v>
      </c>
      <c r="N811" s="822">
        <v>2</v>
      </c>
      <c r="O811" s="826">
        <v>2</v>
      </c>
      <c r="P811" s="825">
        <v>70.5</v>
      </c>
      <c r="Q811" s="827">
        <v>1</v>
      </c>
      <c r="R811" s="822">
        <v>2</v>
      </c>
      <c r="S811" s="827">
        <v>1</v>
      </c>
      <c r="T811" s="826">
        <v>2</v>
      </c>
      <c r="U811" s="828">
        <v>1</v>
      </c>
    </row>
    <row r="812" spans="1:21" ht="14.45" customHeight="1" x14ac:dyDescent="0.2">
      <c r="A812" s="821">
        <v>5</v>
      </c>
      <c r="B812" s="822" t="s">
        <v>2025</v>
      </c>
      <c r="C812" s="822" t="s">
        <v>2032</v>
      </c>
      <c r="D812" s="823" t="s">
        <v>3454</v>
      </c>
      <c r="E812" s="824" t="s">
        <v>2051</v>
      </c>
      <c r="F812" s="822" t="s">
        <v>2026</v>
      </c>
      <c r="G812" s="822" t="s">
        <v>3089</v>
      </c>
      <c r="H812" s="822" t="s">
        <v>329</v>
      </c>
      <c r="I812" s="822" t="s">
        <v>3090</v>
      </c>
      <c r="J812" s="822" t="s">
        <v>3091</v>
      </c>
      <c r="K812" s="822" t="s">
        <v>3092</v>
      </c>
      <c r="L812" s="825">
        <v>195.19</v>
      </c>
      <c r="M812" s="825">
        <v>195.19</v>
      </c>
      <c r="N812" s="822">
        <v>1</v>
      </c>
      <c r="O812" s="826">
        <v>1</v>
      </c>
      <c r="P812" s="825">
        <v>195.19</v>
      </c>
      <c r="Q812" s="827">
        <v>1</v>
      </c>
      <c r="R812" s="822">
        <v>1</v>
      </c>
      <c r="S812" s="827">
        <v>1</v>
      </c>
      <c r="T812" s="826">
        <v>1</v>
      </c>
      <c r="U812" s="828">
        <v>1</v>
      </c>
    </row>
    <row r="813" spans="1:21" ht="14.45" customHeight="1" x14ac:dyDescent="0.2">
      <c r="A813" s="821">
        <v>5</v>
      </c>
      <c r="B813" s="822" t="s">
        <v>2025</v>
      </c>
      <c r="C813" s="822" t="s">
        <v>2032</v>
      </c>
      <c r="D813" s="823" t="s">
        <v>3454</v>
      </c>
      <c r="E813" s="824" t="s">
        <v>2051</v>
      </c>
      <c r="F813" s="822" t="s">
        <v>2026</v>
      </c>
      <c r="G813" s="822" t="s">
        <v>2134</v>
      </c>
      <c r="H813" s="822" t="s">
        <v>329</v>
      </c>
      <c r="I813" s="822" t="s">
        <v>2189</v>
      </c>
      <c r="J813" s="822" t="s">
        <v>2185</v>
      </c>
      <c r="K813" s="822" t="s">
        <v>2188</v>
      </c>
      <c r="L813" s="825">
        <v>301.2</v>
      </c>
      <c r="M813" s="825">
        <v>301.2</v>
      </c>
      <c r="N813" s="822">
        <v>1</v>
      </c>
      <c r="O813" s="826">
        <v>1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5</v>
      </c>
      <c r="B814" s="822" t="s">
        <v>2025</v>
      </c>
      <c r="C814" s="822" t="s">
        <v>2032</v>
      </c>
      <c r="D814" s="823" t="s">
        <v>3454</v>
      </c>
      <c r="E814" s="824" t="s">
        <v>2051</v>
      </c>
      <c r="F814" s="822" t="s">
        <v>2026</v>
      </c>
      <c r="G814" s="822" t="s">
        <v>2089</v>
      </c>
      <c r="H814" s="822" t="s">
        <v>329</v>
      </c>
      <c r="I814" s="822" t="s">
        <v>2190</v>
      </c>
      <c r="J814" s="822" t="s">
        <v>682</v>
      </c>
      <c r="K814" s="822" t="s">
        <v>2191</v>
      </c>
      <c r="L814" s="825">
        <v>57.64</v>
      </c>
      <c r="M814" s="825">
        <v>57.64</v>
      </c>
      <c r="N814" s="822">
        <v>1</v>
      </c>
      <c r="O814" s="826">
        <v>0.5</v>
      </c>
      <c r="P814" s="825">
        <v>57.64</v>
      </c>
      <c r="Q814" s="827">
        <v>1</v>
      </c>
      <c r="R814" s="822">
        <v>1</v>
      </c>
      <c r="S814" s="827">
        <v>1</v>
      </c>
      <c r="T814" s="826">
        <v>0.5</v>
      </c>
      <c r="U814" s="828">
        <v>1</v>
      </c>
    </row>
    <row r="815" spans="1:21" ht="14.45" customHeight="1" x14ac:dyDescent="0.2">
      <c r="A815" s="821">
        <v>5</v>
      </c>
      <c r="B815" s="822" t="s">
        <v>2025</v>
      </c>
      <c r="C815" s="822" t="s">
        <v>2032</v>
      </c>
      <c r="D815" s="823" t="s">
        <v>3454</v>
      </c>
      <c r="E815" s="824" t="s">
        <v>2051</v>
      </c>
      <c r="F815" s="822" t="s">
        <v>2026</v>
      </c>
      <c r="G815" s="822" t="s">
        <v>2089</v>
      </c>
      <c r="H815" s="822" t="s">
        <v>329</v>
      </c>
      <c r="I815" s="822" t="s">
        <v>2190</v>
      </c>
      <c r="J815" s="822" t="s">
        <v>682</v>
      </c>
      <c r="K815" s="822" t="s">
        <v>2191</v>
      </c>
      <c r="L815" s="825">
        <v>27.37</v>
      </c>
      <c r="M815" s="825">
        <v>82.11</v>
      </c>
      <c r="N815" s="822">
        <v>3</v>
      </c>
      <c r="O815" s="826">
        <v>2.5</v>
      </c>
      <c r="P815" s="825">
        <v>27.37</v>
      </c>
      <c r="Q815" s="827">
        <v>0.33333333333333337</v>
      </c>
      <c r="R815" s="822">
        <v>1</v>
      </c>
      <c r="S815" s="827">
        <v>0.33333333333333331</v>
      </c>
      <c r="T815" s="826">
        <v>1</v>
      </c>
      <c r="U815" s="828">
        <v>0.4</v>
      </c>
    </row>
    <row r="816" spans="1:21" ht="14.45" customHeight="1" x14ac:dyDescent="0.2">
      <c r="A816" s="821">
        <v>5</v>
      </c>
      <c r="B816" s="822" t="s">
        <v>2025</v>
      </c>
      <c r="C816" s="822" t="s">
        <v>2032</v>
      </c>
      <c r="D816" s="823" t="s">
        <v>3454</v>
      </c>
      <c r="E816" s="824" t="s">
        <v>2051</v>
      </c>
      <c r="F816" s="822" t="s">
        <v>2026</v>
      </c>
      <c r="G816" s="822" t="s">
        <v>2089</v>
      </c>
      <c r="H816" s="822" t="s">
        <v>329</v>
      </c>
      <c r="I816" s="822" t="s">
        <v>2549</v>
      </c>
      <c r="J816" s="822" t="s">
        <v>682</v>
      </c>
      <c r="K816" s="822" t="s">
        <v>683</v>
      </c>
      <c r="L816" s="825">
        <v>97.76</v>
      </c>
      <c r="M816" s="825">
        <v>293.28000000000003</v>
      </c>
      <c r="N816" s="822">
        <v>3</v>
      </c>
      <c r="O816" s="826">
        <v>2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5</v>
      </c>
      <c r="B817" s="822" t="s">
        <v>2025</v>
      </c>
      <c r="C817" s="822" t="s">
        <v>2032</v>
      </c>
      <c r="D817" s="823" t="s">
        <v>3454</v>
      </c>
      <c r="E817" s="824" t="s">
        <v>2051</v>
      </c>
      <c r="F817" s="822" t="s">
        <v>2026</v>
      </c>
      <c r="G817" s="822" t="s">
        <v>2089</v>
      </c>
      <c r="H817" s="822" t="s">
        <v>611</v>
      </c>
      <c r="I817" s="822" t="s">
        <v>1571</v>
      </c>
      <c r="J817" s="822" t="s">
        <v>682</v>
      </c>
      <c r="K817" s="822" t="s">
        <v>1572</v>
      </c>
      <c r="L817" s="825">
        <v>28.81</v>
      </c>
      <c r="M817" s="825">
        <v>230.48</v>
      </c>
      <c r="N817" s="822">
        <v>8</v>
      </c>
      <c r="O817" s="826">
        <v>7.5</v>
      </c>
      <c r="P817" s="825">
        <v>28.81</v>
      </c>
      <c r="Q817" s="827">
        <v>0.125</v>
      </c>
      <c r="R817" s="822">
        <v>1</v>
      </c>
      <c r="S817" s="827">
        <v>0.125</v>
      </c>
      <c r="T817" s="826">
        <v>1</v>
      </c>
      <c r="U817" s="828">
        <v>0.13333333333333333</v>
      </c>
    </row>
    <row r="818" spans="1:21" ht="14.45" customHeight="1" x14ac:dyDescent="0.2">
      <c r="A818" s="821">
        <v>5</v>
      </c>
      <c r="B818" s="822" t="s">
        <v>2025</v>
      </c>
      <c r="C818" s="822" t="s">
        <v>2032</v>
      </c>
      <c r="D818" s="823" t="s">
        <v>3454</v>
      </c>
      <c r="E818" s="824" t="s">
        <v>2051</v>
      </c>
      <c r="F818" s="822" t="s">
        <v>2026</v>
      </c>
      <c r="G818" s="822" t="s">
        <v>2089</v>
      </c>
      <c r="H818" s="822" t="s">
        <v>611</v>
      </c>
      <c r="I818" s="822" t="s">
        <v>1571</v>
      </c>
      <c r="J818" s="822" t="s">
        <v>682</v>
      </c>
      <c r="K818" s="822" t="s">
        <v>1572</v>
      </c>
      <c r="L818" s="825">
        <v>13.68</v>
      </c>
      <c r="M818" s="825">
        <v>164.16000000000003</v>
      </c>
      <c r="N818" s="822">
        <v>12</v>
      </c>
      <c r="O818" s="826">
        <v>7</v>
      </c>
      <c r="P818" s="825">
        <v>95.760000000000019</v>
      </c>
      <c r="Q818" s="827">
        <v>0.58333333333333337</v>
      </c>
      <c r="R818" s="822">
        <v>7</v>
      </c>
      <c r="S818" s="827">
        <v>0.58333333333333337</v>
      </c>
      <c r="T818" s="826">
        <v>4</v>
      </c>
      <c r="U818" s="828">
        <v>0.5714285714285714</v>
      </c>
    </row>
    <row r="819" spans="1:21" ht="14.45" customHeight="1" x14ac:dyDescent="0.2">
      <c r="A819" s="821">
        <v>5</v>
      </c>
      <c r="B819" s="822" t="s">
        <v>2025</v>
      </c>
      <c r="C819" s="822" t="s">
        <v>2032</v>
      </c>
      <c r="D819" s="823" t="s">
        <v>3454</v>
      </c>
      <c r="E819" s="824" t="s">
        <v>2051</v>
      </c>
      <c r="F819" s="822" t="s">
        <v>2026</v>
      </c>
      <c r="G819" s="822" t="s">
        <v>2550</v>
      </c>
      <c r="H819" s="822" t="s">
        <v>329</v>
      </c>
      <c r="I819" s="822" t="s">
        <v>3093</v>
      </c>
      <c r="J819" s="822" t="s">
        <v>2962</v>
      </c>
      <c r="K819" s="822" t="s">
        <v>3094</v>
      </c>
      <c r="L819" s="825">
        <v>87.67</v>
      </c>
      <c r="M819" s="825">
        <v>87.67</v>
      </c>
      <c r="N819" s="822">
        <v>1</v>
      </c>
      <c r="O819" s="826">
        <v>0.5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5</v>
      </c>
      <c r="B820" s="822" t="s">
        <v>2025</v>
      </c>
      <c r="C820" s="822" t="s">
        <v>2032</v>
      </c>
      <c r="D820" s="823" t="s">
        <v>3454</v>
      </c>
      <c r="E820" s="824" t="s">
        <v>2051</v>
      </c>
      <c r="F820" s="822" t="s">
        <v>2026</v>
      </c>
      <c r="G820" s="822" t="s">
        <v>2550</v>
      </c>
      <c r="H820" s="822" t="s">
        <v>329</v>
      </c>
      <c r="I820" s="822" t="s">
        <v>2653</v>
      </c>
      <c r="J820" s="822" t="s">
        <v>2552</v>
      </c>
      <c r="K820" s="822" t="s">
        <v>2654</v>
      </c>
      <c r="L820" s="825">
        <v>21.92</v>
      </c>
      <c r="M820" s="825">
        <v>21.92</v>
      </c>
      <c r="N820" s="822">
        <v>1</v>
      </c>
      <c r="O820" s="826">
        <v>1</v>
      </c>
      <c r="P820" s="825"/>
      <c r="Q820" s="827">
        <v>0</v>
      </c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5</v>
      </c>
      <c r="B821" s="822" t="s">
        <v>2025</v>
      </c>
      <c r="C821" s="822" t="s">
        <v>2032</v>
      </c>
      <c r="D821" s="823" t="s">
        <v>3454</v>
      </c>
      <c r="E821" s="824" t="s">
        <v>2051</v>
      </c>
      <c r="F821" s="822" t="s">
        <v>2026</v>
      </c>
      <c r="G821" s="822" t="s">
        <v>2550</v>
      </c>
      <c r="H821" s="822" t="s">
        <v>329</v>
      </c>
      <c r="I821" s="822" t="s">
        <v>3095</v>
      </c>
      <c r="J821" s="822" t="s">
        <v>2552</v>
      </c>
      <c r="K821" s="822" t="s">
        <v>3096</v>
      </c>
      <c r="L821" s="825">
        <v>226.16</v>
      </c>
      <c r="M821" s="825">
        <v>226.16</v>
      </c>
      <c r="N821" s="822">
        <v>1</v>
      </c>
      <c r="O821" s="826">
        <v>0.5</v>
      </c>
      <c r="P821" s="825">
        <v>226.16</v>
      </c>
      <c r="Q821" s="827">
        <v>1</v>
      </c>
      <c r="R821" s="822">
        <v>1</v>
      </c>
      <c r="S821" s="827">
        <v>1</v>
      </c>
      <c r="T821" s="826">
        <v>0.5</v>
      </c>
      <c r="U821" s="828">
        <v>1</v>
      </c>
    </row>
    <row r="822" spans="1:21" ht="14.45" customHeight="1" x14ac:dyDescent="0.2">
      <c r="A822" s="821">
        <v>5</v>
      </c>
      <c r="B822" s="822" t="s">
        <v>2025</v>
      </c>
      <c r="C822" s="822" t="s">
        <v>2032</v>
      </c>
      <c r="D822" s="823" t="s">
        <v>3454</v>
      </c>
      <c r="E822" s="824" t="s">
        <v>2051</v>
      </c>
      <c r="F822" s="822" t="s">
        <v>2026</v>
      </c>
      <c r="G822" s="822" t="s">
        <v>2554</v>
      </c>
      <c r="H822" s="822" t="s">
        <v>611</v>
      </c>
      <c r="I822" s="822" t="s">
        <v>1679</v>
      </c>
      <c r="J822" s="822" t="s">
        <v>1676</v>
      </c>
      <c r="K822" s="822" t="s">
        <v>1680</v>
      </c>
      <c r="L822" s="825">
        <v>11.48</v>
      </c>
      <c r="M822" s="825">
        <v>34.44</v>
      </c>
      <c r="N822" s="822">
        <v>3</v>
      </c>
      <c r="O822" s="826">
        <v>1</v>
      </c>
      <c r="P822" s="825">
        <v>34.44</v>
      </c>
      <c r="Q822" s="827">
        <v>1</v>
      </c>
      <c r="R822" s="822">
        <v>3</v>
      </c>
      <c r="S822" s="827">
        <v>1</v>
      </c>
      <c r="T822" s="826">
        <v>1</v>
      </c>
      <c r="U822" s="828">
        <v>1</v>
      </c>
    </row>
    <row r="823" spans="1:21" ht="14.45" customHeight="1" x14ac:dyDescent="0.2">
      <c r="A823" s="821">
        <v>5</v>
      </c>
      <c r="B823" s="822" t="s">
        <v>2025</v>
      </c>
      <c r="C823" s="822" t="s">
        <v>2032</v>
      </c>
      <c r="D823" s="823" t="s">
        <v>3454</v>
      </c>
      <c r="E823" s="824" t="s">
        <v>2051</v>
      </c>
      <c r="F823" s="822" t="s">
        <v>2026</v>
      </c>
      <c r="G823" s="822" t="s">
        <v>2554</v>
      </c>
      <c r="H823" s="822" t="s">
        <v>611</v>
      </c>
      <c r="I823" s="822" t="s">
        <v>1681</v>
      </c>
      <c r="J823" s="822" t="s">
        <v>1676</v>
      </c>
      <c r="K823" s="822" t="s">
        <v>1682</v>
      </c>
      <c r="L823" s="825">
        <v>34.47</v>
      </c>
      <c r="M823" s="825">
        <v>34.47</v>
      </c>
      <c r="N823" s="822">
        <v>1</v>
      </c>
      <c r="O823" s="826">
        <v>1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5</v>
      </c>
      <c r="B824" s="822" t="s">
        <v>2025</v>
      </c>
      <c r="C824" s="822" t="s">
        <v>2032</v>
      </c>
      <c r="D824" s="823" t="s">
        <v>3454</v>
      </c>
      <c r="E824" s="824" t="s">
        <v>2051</v>
      </c>
      <c r="F824" s="822" t="s">
        <v>2026</v>
      </c>
      <c r="G824" s="822" t="s">
        <v>2192</v>
      </c>
      <c r="H824" s="822" t="s">
        <v>611</v>
      </c>
      <c r="I824" s="822" t="s">
        <v>3097</v>
      </c>
      <c r="J824" s="822" t="s">
        <v>3098</v>
      </c>
      <c r="K824" s="822" t="s">
        <v>2195</v>
      </c>
      <c r="L824" s="825">
        <v>130.51</v>
      </c>
      <c r="M824" s="825">
        <v>130.51</v>
      </c>
      <c r="N824" s="822">
        <v>1</v>
      </c>
      <c r="O824" s="826">
        <v>0.5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5</v>
      </c>
      <c r="B825" s="822" t="s">
        <v>2025</v>
      </c>
      <c r="C825" s="822" t="s">
        <v>2032</v>
      </c>
      <c r="D825" s="823" t="s">
        <v>3454</v>
      </c>
      <c r="E825" s="824" t="s">
        <v>2051</v>
      </c>
      <c r="F825" s="822" t="s">
        <v>2026</v>
      </c>
      <c r="G825" s="822" t="s">
        <v>2555</v>
      </c>
      <c r="H825" s="822" t="s">
        <v>611</v>
      </c>
      <c r="I825" s="822" t="s">
        <v>2556</v>
      </c>
      <c r="J825" s="822" t="s">
        <v>2557</v>
      </c>
      <c r="K825" s="822" t="s">
        <v>2558</v>
      </c>
      <c r="L825" s="825">
        <v>63.75</v>
      </c>
      <c r="M825" s="825">
        <v>255</v>
      </c>
      <c r="N825" s="822">
        <v>4</v>
      </c>
      <c r="O825" s="826">
        <v>1</v>
      </c>
      <c r="P825" s="825">
        <v>255</v>
      </c>
      <c r="Q825" s="827">
        <v>1</v>
      </c>
      <c r="R825" s="822">
        <v>4</v>
      </c>
      <c r="S825" s="827">
        <v>1</v>
      </c>
      <c r="T825" s="826">
        <v>1</v>
      </c>
      <c r="U825" s="828">
        <v>1</v>
      </c>
    </row>
    <row r="826" spans="1:21" ht="14.45" customHeight="1" x14ac:dyDescent="0.2">
      <c r="A826" s="821">
        <v>5</v>
      </c>
      <c r="B826" s="822" t="s">
        <v>2025</v>
      </c>
      <c r="C826" s="822" t="s">
        <v>2032</v>
      </c>
      <c r="D826" s="823" t="s">
        <v>3454</v>
      </c>
      <c r="E826" s="824" t="s">
        <v>2051</v>
      </c>
      <c r="F826" s="822" t="s">
        <v>2026</v>
      </c>
      <c r="G826" s="822" t="s">
        <v>2115</v>
      </c>
      <c r="H826" s="822" t="s">
        <v>611</v>
      </c>
      <c r="I826" s="822" t="s">
        <v>1798</v>
      </c>
      <c r="J826" s="822" t="s">
        <v>938</v>
      </c>
      <c r="K826" s="822" t="s">
        <v>939</v>
      </c>
      <c r="L826" s="825">
        <v>0</v>
      </c>
      <c r="M826" s="825">
        <v>0</v>
      </c>
      <c r="N826" s="822">
        <v>1</v>
      </c>
      <c r="O826" s="826">
        <v>1</v>
      </c>
      <c r="P826" s="825">
        <v>0</v>
      </c>
      <c r="Q826" s="827"/>
      <c r="R826" s="822">
        <v>1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5</v>
      </c>
      <c r="B827" s="822" t="s">
        <v>2025</v>
      </c>
      <c r="C827" s="822" t="s">
        <v>2032</v>
      </c>
      <c r="D827" s="823" t="s">
        <v>3454</v>
      </c>
      <c r="E827" s="824" t="s">
        <v>2051</v>
      </c>
      <c r="F827" s="822" t="s">
        <v>2026</v>
      </c>
      <c r="G827" s="822" t="s">
        <v>2662</v>
      </c>
      <c r="H827" s="822" t="s">
        <v>329</v>
      </c>
      <c r="I827" s="822" t="s">
        <v>2663</v>
      </c>
      <c r="J827" s="822" t="s">
        <v>2664</v>
      </c>
      <c r="K827" s="822" t="s">
        <v>2665</v>
      </c>
      <c r="L827" s="825">
        <v>59.56</v>
      </c>
      <c r="M827" s="825">
        <v>119.12</v>
      </c>
      <c r="N827" s="822">
        <v>2</v>
      </c>
      <c r="O827" s="826">
        <v>2</v>
      </c>
      <c r="P827" s="825">
        <v>59.56</v>
      </c>
      <c r="Q827" s="827">
        <v>0.5</v>
      </c>
      <c r="R827" s="822">
        <v>1</v>
      </c>
      <c r="S827" s="827">
        <v>0.5</v>
      </c>
      <c r="T827" s="826">
        <v>1</v>
      </c>
      <c r="U827" s="828">
        <v>0.5</v>
      </c>
    </row>
    <row r="828" spans="1:21" ht="14.45" customHeight="1" x14ac:dyDescent="0.2">
      <c r="A828" s="821">
        <v>5</v>
      </c>
      <c r="B828" s="822" t="s">
        <v>2025</v>
      </c>
      <c r="C828" s="822" t="s">
        <v>2032</v>
      </c>
      <c r="D828" s="823" t="s">
        <v>3454</v>
      </c>
      <c r="E828" s="824" t="s">
        <v>2051</v>
      </c>
      <c r="F828" s="822" t="s">
        <v>2026</v>
      </c>
      <c r="G828" s="822" t="s">
        <v>2059</v>
      </c>
      <c r="H828" s="822" t="s">
        <v>329</v>
      </c>
      <c r="I828" s="822" t="s">
        <v>2060</v>
      </c>
      <c r="J828" s="822" t="s">
        <v>1032</v>
      </c>
      <c r="K828" s="822" t="s">
        <v>1033</v>
      </c>
      <c r="L828" s="825">
        <v>657.67</v>
      </c>
      <c r="M828" s="825">
        <v>657.67</v>
      </c>
      <c r="N828" s="822">
        <v>1</v>
      </c>
      <c r="O828" s="826">
        <v>0.5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5</v>
      </c>
      <c r="B829" s="822" t="s">
        <v>2025</v>
      </c>
      <c r="C829" s="822" t="s">
        <v>2032</v>
      </c>
      <c r="D829" s="823" t="s">
        <v>3454</v>
      </c>
      <c r="E829" s="824" t="s">
        <v>2051</v>
      </c>
      <c r="F829" s="822" t="s">
        <v>2026</v>
      </c>
      <c r="G829" s="822" t="s">
        <v>2059</v>
      </c>
      <c r="H829" s="822" t="s">
        <v>329</v>
      </c>
      <c r="I829" s="822" t="s">
        <v>2408</v>
      </c>
      <c r="J829" s="822" t="s">
        <v>1032</v>
      </c>
      <c r="K829" s="822" t="s">
        <v>2409</v>
      </c>
      <c r="L829" s="825">
        <v>1578.41</v>
      </c>
      <c r="M829" s="825">
        <v>3156.82</v>
      </c>
      <c r="N829" s="822">
        <v>2</v>
      </c>
      <c r="O829" s="826">
        <v>1</v>
      </c>
      <c r="P829" s="825">
        <v>3156.82</v>
      </c>
      <c r="Q829" s="827">
        <v>1</v>
      </c>
      <c r="R829" s="822">
        <v>2</v>
      </c>
      <c r="S829" s="827">
        <v>1</v>
      </c>
      <c r="T829" s="826">
        <v>1</v>
      </c>
      <c r="U829" s="828">
        <v>1</v>
      </c>
    </row>
    <row r="830" spans="1:21" ht="14.45" customHeight="1" x14ac:dyDescent="0.2">
      <c r="A830" s="821">
        <v>5</v>
      </c>
      <c r="B830" s="822" t="s">
        <v>2025</v>
      </c>
      <c r="C830" s="822" t="s">
        <v>2032</v>
      </c>
      <c r="D830" s="823" t="s">
        <v>3454</v>
      </c>
      <c r="E830" s="824" t="s">
        <v>2051</v>
      </c>
      <c r="F830" s="822" t="s">
        <v>2026</v>
      </c>
      <c r="G830" s="822" t="s">
        <v>2059</v>
      </c>
      <c r="H830" s="822" t="s">
        <v>329</v>
      </c>
      <c r="I830" s="822" t="s">
        <v>2138</v>
      </c>
      <c r="J830" s="822" t="s">
        <v>1032</v>
      </c>
      <c r="K830" s="822" t="s">
        <v>2139</v>
      </c>
      <c r="L830" s="825">
        <v>789.2</v>
      </c>
      <c r="M830" s="825">
        <v>5524.4000000000005</v>
      </c>
      <c r="N830" s="822">
        <v>7</v>
      </c>
      <c r="O830" s="826">
        <v>3.5</v>
      </c>
      <c r="P830" s="825">
        <v>2367.6000000000004</v>
      </c>
      <c r="Q830" s="827">
        <v>0.4285714285714286</v>
      </c>
      <c r="R830" s="822">
        <v>3</v>
      </c>
      <c r="S830" s="827">
        <v>0.42857142857142855</v>
      </c>
      <c r="T830" s="826">
        <v>1.5</v>
      </c>
      <c r="U830" s="828">
        <v>0.42857142857142855</v>
      </c>
    </row>
    <row r="831" spans="1:21" ht="14.45" customHeight="1" x14ac:dyDescent="0.2">
      <c r="A831" s="821">
        <v>5</v>
      </c>
      <c r="B831" s="822" t="s">
        <v>2025</v>
      </c>
      <c r="C831" s="822" t="s">
        <v>2032</v>
      </c>
      <c r="D831" s="823" t="s">
        <v>3454</v>
      </c>
      <c r="E831" s="824" t="s">
        <v>2051</v>
      </c>
      <c r="F831" s="822" t="s">
        <v>2026</v>
      </c>
      <c r="G831" s="822" t="s">
        <v>2059</v>
      </c>
      <c r="H831" s="822" t="s">
        <v>329</v>
      </c>
      <c r="I831" s="822" t="s">
        <v>2771</v>
      </c>
      <c r="J831" s="822" t="s">
        <v>1032</v>
      </c>
      <c r="K831" s="822" t="s">
        <v>2139</v>
      </c>
      <c r="L831" s="825">
        <v>789.2</v>
      </c>
      <c r="M831" s="825">
        <v>4735.2000000000007</v>
      </c>
      <c r="N831" s="822">
        <v>6</v>
      </c>
      <c r="O831" s="826">
        <v>1</v>
      </c>
      <c r="P831" s="825">
        <v>2367.6000000000004</v>
      </c>
      <c r="Q831" s="827">
        <v>0.5</v>
      </c>
      <c r="R831" s="822">
        <v>3</v>
      </c>
      <c r="S831" s="827">
        <v>0.5</v>
      </c>
      <c r="T831" s="826">
        <v>0.5</v>
      </c>
      <c r="U831" s="828">
        <v>0.5</v>
      </c>
    </row>
    <row r="832" spans="1:21" ht="14.45" customHeight="1" x14ac:dyDescent="0.2">
      <c r="A832" s="821">
        <v>5</v>
      </c>
      <c r="B832" s="822" t="s">
        <v>2025</v>
      </c>
      <c r="C832" s="822" t="s">
        <v>2032</v>
      </c>
      <c r="D832" s="823" t="s">
        <v>3454</v>
      </c>
      <c r="E832" s="824" t="s">
        <v>2051</v>
      </c>
      <c r="F832" s="822" t="s">
        <v>2026</v>
      </c>
      <c r="G832" s="822" t="s">
        <v>3099</v>
      </c>
      <c r="H832" s="822" t="s">
        <v>329</v>
      </c>
      <c r="I832" s="822" t="s">
        <v>3100</v>
      </c>
      <c r="J832" s="822" t="s">
        <v>3101</v>
      </c>
      <c r="K832" s="822" t="s">
        <v>3102</v>
      </c>
      <c r="L832" s="825">
        <v>68.819999999999993</v>
      </c>
      <c r="M832" s="825">
        <v>137.63999999999999</v>
      </c>
      <c r="N832" s="822">
        <v>2</v>
      </c>
      <c r="O832" s="826">
        <v>1.5</v>
      </c>
      <c r="P832" s="825">
        <v>137.63999999999999</v>
      </c>
      <c r="Q832" s="827">
        <v>1</v>
      </c>
      <c r="R832" s="822">
        <v>2</v>
      </c>
      <c r="S832" s="827">
        <v>1</v>
      </c>
      <c r="T832" s="826">
        <v>1.5</v>
      </c>
      <c r="U832" s="828">
        <v>1</v>
      </c>
    </row>
    <row r="833" spans="1:21" ht="14.45" customHeight="1" x14ac:dyDescent="0.2">
      <c r="A833" s="821">
        <v>5</v>
      </c>
      <c r="B833" s="822" t="s">
        <v>2025</v>
      </c>
      <c r="C833" s="822" t="s">
        <v>2032</v>
      </c>
      <c r="D833" s="823" t="s">
        <v>3454</v>
      </c>
      <c r="E833" s="824" t="s">
        <v>2051</v>
      </c>
      <c r="F833" s="822" t="s">
        <v>2026</v>
      </c>
      <c r="G833" s="822" t="s">
        <v>3103</v>
      </c>
      <c r="H833" s="822" t="s">
        <v>329</v>
      </c>
      <c r="I833" s="822" t="s">
        <v>3104</v>
      </c>
      <c r="J833" s="822" t="s">
        <v>665</v>
      </c>
      <c r="K833" s="822" t="s">
        <v>3105</v>
      </c>
      <c r="L833" s="825">
        <v>0</v>
      </c>
      <c r="M833" s="825">
        <v>0</v>
      </c>
      <c r="N833" s="822">
        <v>1</v>
      </c>
      <c r="O833" s="826">
        <v>0.5</v>
      </c>
      <c r="P833" s="825">
        <v>0</v>
      </c>
      <c r="Q833" s="827"/>
      <c r="R833" s="822">
        <v>1</v>
      </c>
      <c r="S833" s="827">
        <v>1</v>
      </c>
      <c r="T833" s="826">
        <v>0.5</v>
      </c>
      <c r="U833" s="828">
        <v>1</v>
      </c>
    </row>
    <row r="834" spans="1:21" ht="14.45" customHeight="1" x14ac:dyDescent="0.2">
      <c r="A834" s="821">
        <v>5</v>
      </c>
      <c r="B834" s="822" t="s">
        <v>2025</v>
      </c>
      <c r="C834" s="822" t="s">
        <v>2032</v>
      </c>
      <c r="D834" s="823" t="s">
        <v>3454</v>
      </c>
      <c r="E834" s="824" t="s">
        <v>2051</v>
      </c>
      <c r="F834" s="822" t="s">
        <v>2026</v>
      </c>
      <c r="G834" s="822" t="s">
        <v>2594</v>
      </c>
      <c r="H834" s="822" t="s">
        <v>329</v>
      </c>
      <c r="I834" s="822" t="s">
        <v>2801</v>
      </c>
      <c r="J834" s="822" t="s">
        <v>2596</v>
      </c>
      <c r="K834" s="822" t="s">
        <v>2802</v>
      </c>
      <c r="L834" s="825">
        <v>66.63</v>
      </c>
      <c r="M834" s="825">
        <v>66.63</v>
      </c>
      <c r="N834" s="822">
        <v>1</v>
      </c>
      <c r="O834" s="826">
        <v>1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5</v>
      </c>
      <c r="B835" s="822" t="s">
        <v>2025</v>
      </c>
      <c r="C835" s="822" t="s">
        <v>2032</v>
      </c>
      <c r="D835" s="823" t="s">
        <v>3454</v>
      </c>
      <c r="E835" s="824" t="s">
        <v>2051</v>
      </c>
      <c r="F835" s="822" t="s">
        <v>2026</v>
      </c>
      <c r="G835" s="822" t="s">
        <v>2594</v>
      </c>
      <c r="H835" s="822" t="s">
        <v>329</v>
      </c>
      <c r="I835" s="822" t="s">
        <v>3045</v>
      </c>
      <c r="J835" s="822" t="s">
        <v>1047</v>
      </c>
      <c r="K835" s="822" t="s">
        <v>3046</v>
      </c>
      <c r="L835" s="825">
        <v>16.77</v>
      </c>
      <c r="M835" s="825">
        <v>33.54</v>
      </c>
      <c r="N835" s="822">
        <v>2</v>
      </c>
      <c r="O835" s="826">
        <v>2</v>
      </c>
      <c r="P835" s="825">
        <v>33.54</v>
      </c>
      <c r="Q835" s="827">
        <v>1</v>
      </c>
      <c r="R835" s="822">
        <v>2</v>
      </c>
      <c r="S835" s="827">
        <v>1</v>
      </c>
      <c r="T835" s="826">
        <v>2</v>
      </c>
      <c r="U835" s="828">
        <v>1</v>
      </c>
    </row>
    <row r="836" spans="1:21" ht="14.45" customHeight="1" x14ac:dyDescent="0.2">
      <c r="A836" s="821">
        <v>5</v>
      </c>
      <c r="B836" s="822" t="s">
        <v>2025</v>
      </c>
      <c r="C836" s="822" t="s">
        <v>2032</v>
      </c>
      <c r="D836" s="823" t="s">
        <v>3454</v>
      </c>
      <c r="E836" s="824" t="s">
        <v>2051</v>
      </c>
      <c r="F836" s="822" t="s">
        <v>2026</v>
      </c>
      <c r="G836" s="822" t="s">
        <v>2072</v>
      </c>
      <c r="H836" s="822" t="s">
        <v>611</v>
      </c>
      <c r="I836" s="822" t="s">
        <v>1729</v>
      </c>
      <c r="J836" s="822" t="s">
        <v>1070</v>
      </c>
      <c r="K836" s="822" t="s">
        <v>1730</v>
      </c>
      <c r="L836" s="825">
        <v>154.36000000000001</v>
      </c>
      <c r="M836" s="825">
        <v>2315.4000000000005</v>
      </c>
      <c r="N836" s="822">
        <v>15</v>
      </c>
      <c r="O836" s="826">
        <v>11.5</v>
      </c>
      <c r="P836" s="825">
        <v>1543.6000000000004</v>
      </c>
      <c r="Q836" s="827">
        <v>0.66666666666666663</v>
      </c>
      <c r="R836" s="822">
        <v>10</v>
      </c>
      <c r="S836" s="827">
        <v>0.66666666666666663</v>
      </c>
      <c r="T836" s="826">
        <v>8</v>
      </c>
      <c r="U836" s="828">
        <v>0.69565217391304346</v>
      </c>
    </row>
    <row r="837" spans="1:21" ht="14.45" customHeight="1" x14ac:dyDescent="0.2">
      <c r="A837" s="821">
        <v>5</v>
      </c>
      <c r="B837" s="822" t="s">
        <v>2025</v>
      </c>
      <c r="C837" s="822" t="s">
        <v>2032</v>
      </c>
      <c r="D837" s="823" t="s">
        <v>3454</v>
      </c>
      <c r="E837" s="824" t="s">
        <v>2051</v>
      </c>
      <c r="F837" s="822" t="s">
        <v>2026</v>
      </c>
      <c r="G837" s="822" t="s">
        <v>2072</v>
      </c>
      <c r="H837" s="822" t="s">
        <v>329</v>
      </c>
      <c r="I837" s="822" t="s">
        <v>2073</v>
      </c>
      <c r="J837" s="822" t="s">
        <v>1070</v>
      </c>
      <c r="K837" s="822" t="s">
        <v>2074</v>
      </c>
      <c r="L837" s="825">
        <v>225.06</v>
      </c>
      <c r="M837" s="825">
        <v>225.06</v>
      </c>
      <c r="N837" s="822">
        <v>1</v>
      </c>
      <c r="O837" s="826">
        <v>1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5</v>
      </c>
      <c r="B838" s="822" t="s">
        <v>2025</v>
      </c>
      <c r="C838" s="822" t="s">
        <v>2032</v>
      </c>
      <c r="D838" s="823" t="s">
        <v>3454</v>
      </c>
      <c r="E838" s="824" t="s">
        <v>2051</v>
      </c>
      <c r="F838" s="822" t="s">
        <v>2026</v>
      </c>
      <c r="G838" s="822" t="s">
        <v>2068</v>
      </c>
      <c r="H838" s="822" t="s">
        <v>329</v>
      </c>
      <c r="I838" s="822" t="s">
        <v>2075</v>
      </c>
      <c r="J838" s="822" t="s">
        <v>2070</v>
      </c>
      <c r="K838" s="822" t="s">
        <v>2076</v>
      </c>
      <c r="L838" s="825">
        <v>0</v>
      </c>
      <c r="M838" s="825">
        <v>0</v>
      </c>
      <c r="N838" s="822">
        <v>3</v>
      </c>
      <c r="O838" s="826">
        <v>3</v>
      </c>
      <c r="P838" s="825">
        <v>0</v>
      </c>
      <c r="Q838" s="827"/>
      <c r="R838" s="822">
        <v>2</v>
      </c>
      <c r="S838" s="827">
        <v>0.66666666666666663</v>
      </c>
      <c r="T838" s="826">
        <v>2</v>
      </c>
      <c r="U838" s="828">
        <v>0.66666666666666663</v>
      </c>
    </row>
    <row r="839" spans="1:21" ht="14.45" customHeight="1" x14ac:dyDescent="0.2">
      <c r="A839" s="821">
        <v>5</v>
      </c>
      <c r="B839" s="822" t="s">
        <v>2025</v>
      </c>
      <c r="C839" s="822" t="s">
        <v>2032</v>
      </c>
      <c r="D839" s="823" t="s">
        <v>3454</v>
      </c>
      <c r="E839" s="824" t="s">
        <v>2051</v>
      </c>
      <c r="F839" s="822" t="s">
        <v>2028</v>
      </c>
      <c r="G839" s="822" t="s">
        <v>2077</v>
      </c>
      <c r="H839" s="822" t="s">
        <v>329</v>
      </c>
      <c r="I839" s="822" t="s">
        <v>2116</v>
      </c>
      <c r="J839" s="822" t="s">
        <v>2117</v>
      </c>
      <c r="K839" s="822" t="s">
        <v>2118</v>
      </c>
      <c r="L839" s="825">
        <v>199.81</v>
      </c>
      <c r="M839" s="825">
        <v>1198.8600000000001</v>
      </c>
      <c r="N839" s="822">
        <v>6</v>
      </c>
      <c r="O839" s="826">
        <v>4</v>
      </c>
      <c r="P839" s="825">
        <v>799.24</v>
      </c>
      <c r="Q839" s="827">
        <v>0.66666666666666663</v>
      </c>
      <c r="R839" s="822">
        <v>4</v>
      </c>
      <c r="S839" s="827">
        <v>0.66666666666666663</v>
      </c>
      <c r="T839" s="826">
        <v>3</v>
      </c>
      <c r="U839" s="828">
        <v>0.75</v>
      </c>
    </row>
    <row r="840" spans="1:21" ht="14.45" customHeight="1" x14ac:dyDescent="0.2">
      <c r="A840" s="821">
        <v>5</v>
      </c>
      <c r="B840" s="822" t="s">
        <v>2025</v>
      </c>
      <c r="C840" s="822" t="s">
        <v>2032</v>
      </c>
      <c r="D840" s="823" t="s">
        <v>3454</v>
      </c>
      <c r="E840" s="824" t="s">
        <v>2051</v>
      </c>
      <c r="F840" s="822" t="s">
        <v>2028</v>
      </c>
      <c r="G840" s="822" t="s">
        <v>2077</v>
      </c>
      <c r="H840" s="822" t="s">
        <v>329</v>
      </c>
      <c r="I840" s="822" t="s">
        <v>2122</v>
      </c>
      <c r="J840" s="822" t="s">
        <v>2091</v>
      </c>
      <c r="K840" s="822" t="s">
        <v>2123</v>
      </c>
      <c r="L840" s="825">
        <v>600</v>
      </c>
      <c r="M840" s="825">
        <v>1200</v>
      </c>
      <c r="N840" s="822">
        <v>2</v>
      </c>
      <c r="O840" s="826">
        <v>2</v>
      </c>
      <c r="P840" s="825">
        <v>600</v>
      </c>
      <c r="Q840" s="827">
        <v>0.5</v>
      </c>
      <c r="R840" s="822">
        <v>1</v>
      </c>
      <c r="S840" s="827">
        <v>0.5</v>
      </c>
      <c r="T840" s="826">
        <v>1</v>
      </c>
      <c r="U840" s="828">
        <v>0.5</v>
      </c>
    </row>
    <row r="841" spans="1:21" ht="14.45" customHeight="1" x14ac:dyDescent="0.2">
      <c r="A841" s="821">
        <v>5</v>
      </c>
      <c r="B841" s="822" t="s">
        <v>2025</v>
      </c>
      <c r="C841" s="822" t="s">
        <v>2032</v>
      </c>
      <c r="D841" s="823" t="s">
        <v>3454</v>
      </c>
      <c r="E841" s="824" t="s">
        <v>2051</v>
      </c>
      <c r="F841" s="822" t="s">
        <v>2028</v>
      </c>
      <c r="G841" s="822" t="s">
        <v>2077</v>
      </c>
      <c r="H841" s="822" t="s">
        <v>329</v>
      </c>
      <c r="I841" s="822" t="s">
        <v>2122</v>
      </c>
      <c r="J841" s="822" t="s">
        <v>2091</v>
      </c>
      <c r="K841" s="822" t="s">
        <v>2123</v>
      </c>
      <c r="L841" s="825">
        <v>600.29999999999995</v>
      </c>
      <c r="M841" s="825">
        <v>600.29999999999995</v>
      </c>
      <c r="N841" s="822">
        <v>1</v>
      </c>
      <c r="O841" s="826">
        <v>1</v>
      </c>
      <c r="P841" s="825">
        <v>600.29999999999995</v>
      </c>
      <c r="Q841" s="827">
        <v>1</v>
      </c>
      <c r="R841" s="822">
        <v>1</v>
      </c>
      <c r="S841" s="827">
        <v>1</v>
      </c>
      <c r="T841" s="826">
        <v>1</v>
      </c>
      <c r="U841" s="828">
        <v>1</v>
      </c>
    </row>
    <row r="842" spans="1:21" ht="14.45" customHeight="1" x14ac:dyDescent="0.2">
      <c r="A842" s="821">
        <v>5</v>
      </c>
      <c r="B842" s="822" t="s">
        <v>2025</v>
      </c>
      <c r="C842" s="822" t="s">
        <v>2032</v>
      </c>
      <c r="D842" s="823" t="s">
        <v>3454</v>
      </c>
      <c r="E842" s="824" t="s">
        <v>2051</v>
      </c>
      <c r="F842" s="822" t="s">
        <v>2028</v>
      </c>
      <c r="G842" s="822" t="s">
        <v>2077</v>
      </c>
      <c r="H842" s="822" t="s">
        <v>329</v>
      </c>
      <c r="I842" s="822" t="s">
        <v>2090</v>
      </c>
      <c r="J842" s="822" t="s">
        <v>2091</v>
      </c>
      <c r="K842" s="822" t="s">
        <v>2092</v>
      </c>
      <c r="L842" s="825">
        <v>600.29999999999995</v>
      </c>
      <c r="M842" s="825">
        <v>600.29999999999995</v>
      </c>
      <c r="N842" s="822">
        <v>1</v>
      </c>
      <c r="O842" s="826">
        <v>1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5</v>
      </c>
      <c r="B843" s="822" t="s">
        <v>2025</v>
      </c>
      <c r="C843" s="822" t="s">
        <v>2032</v>
      </c>
      <c r="D843" s="823" t="s">
        <v>3454</v>
      </c>
      <c r="E843" s="824" t="s">
        <v>2051</v>
      </c>
      <c r="F843" s="822" t="s">
        <v>2028</v>
      </c>
      <c r="G843" s="822" t="s">
        <v>2077</v>
      </c>
      <c r="H843" s="822" t="s">
        <v>329</v>
      </c>
      <c r="I843" s="822" t="s">
        <v>2090</v>
      </c>
      <c r="J843" s="822" t="s">
        <v>2091</v>
      </c>
      <c r="K843" s="822" t="s">
        <v>2124</v>
      </c>
      <c r="L843" s="825">
        <v>600</v>
      </c>
      <c r="M843" s="825">
        <v>600</v>
      </c>
      <c r="N843" s="822">
        <v>1</v>
      </c>
      <c r="O843" s="826">
        <v>1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5</v>
      </c>
      <c r="B844" s="822" t="s">
        <v>2025</v>
      </c>
      <c r="C844" s="822" t="s">
        <v>2032</v>
      </c>
      <c r="D844" s="823" t="s">
        <v>3454</v>
      </c>
      <c r="E844" s="824" t="s">
        <v>2051</v>
      </c>
      <c r="F844" s="822" t="s">
        <v>2028</v>
      </c>
      <c r="G844" s="822" t="s">
        <v>2077</v>
      </c>
      <c r="H844" s="822" t="s">
        <v>329</v>
      </c>
      <c r="I844" s="822" t="s">
        <v>2090</v>
      </c>
      <c r="J844" s="822" t="s">
        <v>2091</v>
      </c>
      <c r="K844" s="822" t="s">
        <v>2124</v>
      </c>
      <c r="L844" s="825">
        <v>600.29999999999995</v>
      </c>
      <c r="M844" s="825">
        <v>600.29999999999995</v>
      </c>
      <c r="N844" s="822">
        <v>1</v>
      </c>
      <c r="O844" s="826">
        <v>1</v>
      </c>
      <c r="P844" s="825">
        <v>600.29999999999995</v>
      </c>
      <c r="Q844" s="827">
        <v>1</v>
      </c>
      <c r="R844" s="822">
        <v>1</v>
      </c>
      <c r="S844" s="827">
        <v>1</v>
      </c>
      <c r="T844" s="826">
        <v>1</v>
      </c>
      <c r="U844" s="828">
        <v>1</v>
      </c>
    </row>
    <row r="845" spans="1:21" ht="14.45" customHeight="1" x14ac:dyDescent="0.2">
      <c r="A845" s="821">
        <v>5</v>
      </c>
      <c r="B845" s="822" t="s">
        <v>2025</v>
      </c>
      <c r="C845" s="822" t="s">
        <v>2032</v>
      </c>
      <c r="D845" s="823" t="s">
        <v>3454</v>
      </c>
      <c r="E845" s="824" t="s">
        <v>2051</v>
      </c>
      <c r="F845" s="822" t="s">
        <v>2028</v>
      </c>
      <c r="G845" s="822" t="s">
        <v>2077</v>
      </c>
      <c r="H845" s="822" t="s">
        <v>329</v>
      </c>
      <c r="I845" s="822" t="s">
        <v>2125</v>
      </c>
      <c r="J845" s="822" t="s">
        <v>2126</v>
      </c>
      <c r="K845" s="822" t="s">
        <v>2127</v>
      </c>
      <c r="L845" s="825">
        <v>180.39</v>
      </c>
      <c r="M845" s="825">
        <v>721.56</v>
      </c>
      <c r="N845" s="822">
        <v>4</v>
      </c>
      <c r="O845" s="826">
        <v>3</v>
      </c>
      <c r="P845" s="825">
        <v>541.16999999999996</v>
      </c>
      <c r="Q845" s="827">
        <v>0.75</v>
      </c>
      <c r="R845" s="822">
        <v>3</v>
      </c>
      <c r="S845" s="827">
        <v>0.75</v>
      </c>
      <c r="T845" s="826">
        <v>2</v>
      </c>
      <c r="U845" s="828">
        <v>0.66666666666666663</v>
      </c>
    </row>
    <row r="846" spans="1:21" ht="14.45" customHeight="1" x14ac:dyDescent="0.2">
      <c r="A846" s="821">
        <v>5</v>
      </c>
      <c r="B846" s="822" t="s">
        <v>2025</v>
      </c>
      <c r="C846" s="822" t="s">
        <v>2032</v>
      </c>
      <c r="D846" s="823" t="s">
        <v>3454</v>
      </c>
      <c r="E846" s="824" t="s">
        <v>2051</v>
      </c>
      <c r="F846" s="822" t="s">
        <v>2028</v>
      </c>
      <c r="G846" s="822" t="s">
        <v>2077</v>
      </c>
      <c r="H846" s="822" t="s">
        <v>329</v>
      </c>
      <c r="I846" s="822" t="s">
        <v>2128</v>
      </c>
      <c r="J846" s="822" t="s">
        <v>2129</v>
      </c>
      <c r="K846" s="822" t="s">
        <v>2130</v>
      </c>
      <c r="L846" s="825">
        <v>49.02</v>
      </c>
      <c r="M846" s="825">
        <v>147.06</v>
      </c>
      <c r="N846" s="822">
        <v>3</v>
      </c>
      <c r="O846" s="826">
        <v>1</v>
      </c>
      <c r="P846" s="825">
        <v>147.06</v>
      </c>
      <c r="Q846" s="827">
        <v>1</v>
      </c>
      <c r="R846" s="822">
        <v>3</v>
      </c>
      <c r="S846" s="827">
        <v>1</v>
      </c>
      <c r="T846" s="826">
        <v>1</v>
      </c>
      <c r="U846" s="828">
        <v>1</v>
      </c>
    </row>
    <row r="847" spans="1:21" ht="14.45" customHeight="1" x14ac:dyDescent="0.2">
      <c r="A847" s="821">
        <v>5</v>
      </c>
      <c r="B847" s="822" t="s">
        <v>2025</v>
      </c>
      <c r="C847" s="822" t="s">
        <v>2032</v>
      </c>
      <c r="D847" s="823" t="s">
        <v>3454</v>
      </c>
      <c r="E847" s="824" t="s">
        <v>2051</v>
      </c>
      <c r="F847" s="822" t="s">
        <v>2028</v>
      </c>
      <c r="G847" s="822" t="s">
        <v>2077</v>
      </c>
      <c r="H847" s="822" t="s">
        <v>329</v>
      </c>
      <c r="I847" s="822" t="s">
        <v>3013</v>
      </c>
      <c r="J847" s="822" t="s">
        <v>3014</v>
      </c>
      <c r="K847" s="822" t="s">
        <v>3015</v>
      </c>
      <c r="L847" s="825">
        <v>52.2</v>
      </c>
      <c r="M847" s="825">
        <v>156.60000000000002</v>
      </c>
      <c r="N847" s="822">
        <v>3</v>
      </c>
      <c r="O847" s="826">
        <v>1</v>
      </c>
      <c r="P847" s="825">
        <v>156.60000000000002</v>
      </c>
      <c r="Q847" s="827">
        <v>1</v>
      </c>
      <c r="R847" s="822">
        <v>3</v>
      </c>
      <c r="S847" s="827">
        <v>1</v>
      </c>
      <c r="T847" s="826">
        <v>1</v>
      </c>
      <c r="U847" s="828">
        <v>1</v>
      </c>
    </row>
    <row r="848" spans="1:21" ht="14.45" customHeight="1" x14ac:dyDescent="0.2">
      <c r="A848" s="821">
        <v>5</v>
      </c>
      <c r="B848" s="822" t="s">
        <v>2025</v>
      </c>
      <c r="C848" s="822" t="s">
        <v>2032</v>
      </c>
      <c r="D848" s="823" t="s">
        <v>3454</v>
      </c>
      <c r="E848" s="824" t="s">
        <v>2051</v>
      </c>
      <c r="F848" s="822" t="s">
        <v>2028</v>
      </c>
      <c r="G848" s="822" t="s">
        <v>2077</v>
      </c>
      <c r="H848" s="822" t="s">
        <v>329</v>
      </c>
      <c r="I848" s="822" t="s">
        <v>3106</v>
      </c>
      <c r="J848" s="822" t="s">
        <v>3107</v>
      </c>
      <c r="K848" s="822" t="s">
        <v>3108</v>
      </c>
      <c r="L848" s="825">
        <v>300.14999999999998</v>
      </c>
      <c r="M848" s="825">
        <v>300.14999999999998</v>
      </c>
      <c r="N848" s="822">
        <v>1</v>
      </c>
      <c r="O848" s="826">
        <v>1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5</v>
      </c>
      <c r="B849" s="822" t="s">
        <v>2025</v>
      </c>
      <c r="C849" s="822" t="s">
        <v>2032</v>
      </c>
      <c r="D849" s="823" t="s">
        <v>3454</v>
      </c>
      <c r="E849" s="824" t="s">
        <v>2054</v>
      </c>
      <c r="F849" s="822" t="s">
        <v>2026</v>
      </c>
      <c r="G849" s="822" t="s">
        <v>2437</v>
      </c>
      <c r="H849" s="822" t="s">
        <v>329</v>
      </c>
      <c r="I849" s="822" t="s">
        <v>2438</v>
      </c>
      <c r="J849" s="822" t="s">
        <v>2439</v>
      </c>
      <c r="K849" s="822" t="s">
        <v>2440</v>
      </c>
      <c r="L849" s="825">
        <v>922.76</v>
      </c>
      <c r="M849" s="825">
        <v>1845.52</v>
      </c>
      <c r="N849" s="822">
        <v>2</v>
      </c>
      <c r="O849" s="826">
        <v>0.5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5</v>
      </c>
      <c r="B850" s="822" t="s">
        <v>2025</v>
      </c>
      <c r="C850" s="822" t="s">
        <v>2032</v>
      </c>
      <c r="D850" s="823" t="s">
        <v>3454</v>
      </c>
      <c r="E850" s="824" t="s">
        <v>2054</v>
      </c>
      <c r="F850" s="822" t="s">
        <v>2026</v>
      </c>
      <c r="G850" s="822" t="s">
        <v>2620</v>
      </c>
      <c r="H850" s="822" t="s">
        <v>329</v>
      </c>
      <c r="I850" s="822" t="s">
        <v>2621</v>
      </c>
      <c r="J850" s="822" t="s">
        <v>2622</v>
      </c>
      <c r="K850" s="822" t="s">
        <v>2623</v>
      </c>
      <c r="L850" s="825">
        <v>147.85</v>
      </c>
      <c r="M850" s="825">
        <v>295.7</v>
      </c>
      <c r="N850" s="822">
        <v>2</v>
      </c>
      <c r="O850" s="826">
        <v>0.5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5</v>
      </c>
      <c r="B851" s="822" t="s">
        <v>2025</v>
      </c>
      <c r="C851" s="822" t="s">
        <v>2032</v>
      </c>
      <c r="D851" s="823" t="s">
        <v>3454</v>
      </c>
      <c r="E851" s="824" t="s">
        <v>2054</v>
      </c>
      <c r="F851" s="822" t="s">
        <v>2026</v>
      </c>
      <c r="G851" s="822" t="s">
        <v>2145</v>
      </c>
      <c r="H851" s="822" t="s">
        <v>329</v>
      </c>
      <c r="I851" s="822" t="s">
        <v>2146</v>
      </c>
      <c r="J851" s="822" t="s">
        <v>2147</v>
      </c>
      <c r="K851" s="822" t="s">
        <v>2148</v>
      </c>
      <c r="L851" s="825">
        <v>0</v>
      </c>
      <c r="M851" s="825">
        <v>0</v>
      </c>
      <c r="N851" s="822">
        <v>2</v>
      </c>
      <c r="O851" s="826">
        <v>1</v>
      </c>
      <c r="P851" s="825"/>
      <c r="Q851" s="827"/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5</v>
      </c>
      <c r="B852" s="822" t="s">
        <v>2025</v>
      </c>
      <c r="C852" s="822" t="s">
        <v>2032</v>
      </c>
      <c r="D852" s="823" t="s">
        <v>3454</v>
      </c>
      <c r="E852" s="824" t="s">
        <v>2054</v>
      </c>
      <c r="F852" s="822" t="s">
        <v>2026</v>
      </c>
      <c r="G852" s="822" t="s">
        <v>2338</v>
      </c>
      <c r="H852" s="822" t="s">
        <v>329</v>
      </c>
      <c r="I852" s="822" t="s">
        <v>2624</v>
      </c>
      <c r="J852" s="822" t="s">
        <v>698</v>
      </c>
      <c r="K852" s="822" t="s">
        <v>2400</v>
      </c>
      <c r="L852" s="825">
        <v>182.22</v>
      </c>
      <c r="M852" s="825">
        <v>728.88</v>
      </c>
      <c r="N852" s="822">
        <v>4</v>
      </c>
      <c r="O852" s="826">
        <v>3</v>
      </c>
      <c r="P852" s="825">
        <v>182.22</v>
      </c>
      <c r="Q852" s="827">
        <v>0.25</v>
      </c>
      <c r="R852" s="822">
        <v>1</v>
      </c>
      <c r="S852" s="827">
        <v>0.25</v>
      </c>
      <c r="T852" s="826">
        <v>1</v>
      </c>
      <c r="U852" s="828">
        <v>0.33333333333333331</v>
      </c>
    </row>
    <row r="853" spans="1:21" ht="14.45" customHeight="1" x14ac:dyDescent="0.2">
      <c r="A853" s="821">
        <v>5</v>
      </c>
      <c r="B853" s="822" t="s">
        <v>2025</v>
      </c>
      <c r="C853" s="822" t="s">
        <v>2032</v>
      </c>
      <c r="D853" s="823" t="s">
        <v>3454</v>
      </c>
      <c r="E853" s="824" t="s">
        <v>2054</v>
      </c>
      <c r="F853" s="822" t="s">
        <v>2026</v>
      </c>
      <c r="G853" s="822" t="s">
        <v>2338</v>
      </c>
      <c r="H853" s="822" t="s">
        <v>329</v>
      </c>
      <c r="I853" s="822" t="s">
        <v>2339</v>
      </c>
      <c r="J853" s="822" t="s">
        <v>698</v>
      </c>
      <c r="K853" s="822" t="s">
        <v>702</v>
      </c>
      <c r="L853" s="825">
        <v>273.33</v>
      </c>
      <c r="M853" s="825">
        <v>273.33</v>
      </c>
      <c r="N853" s="822">
        <v>1</v>
      </c>
      <c r="O853" s="826">
        <v>0.5</v>
      </c>
      <c r="P853" s="825">
        <v>273.33</v>
      </c>
      <c r="Q853" s="827">
        <v>1</v>
      </c>
      <c r="R853" s="822">
        <v>1</v>
      </c>
      <c r="S853" s="827">
        <v>1</v>
      </c>
      <c r="T853" s="826">
        <v>0.5</v>
      </c>
      <c r="U853" s="828">
        <v>1</v>
      </c>
    </row>
    <row r="854" spans="1:21" ht="14.45" customHeight="1" x14ac:dyDescent="0.2">
      <c r="A854" s="821">
        <v>5</v>
      </c>
      <c r="B854" s="822" t="s">
        <v>2025</v>
      </c>
      <c r="C854" s="822" t="s">
        <v>2032</v>
      </c>
      <c r="D854" s="823" t="s">
        <v>3454</v>
      </c>
      <c r="E854" s="824" t="s">
        <v>2054</v>
      </c>
      <c r="F854" s="822" t="s">
        <v>2026</v>
      </c>
      <c r="G854" s="822" t="s">
        <v>2338</v>
      </c>
      <c r="H854" s="822" t="s">
        <v>329</v>
      </c>
      <c r="I854" s="822" t="s">
        <v>2476</v>
      </c>
      <c r="J854" s="822" t="s">
        <v>698</v>
      </c>
      <c r="K854" s="822" t="s">
        <v>2477</v>
      </c>
      <c r="L854" s="825">
        <v>273.33</v>
      </c>
      <c r="M854" s="825">
        <v>819.99</v>
      </c>
      <c r="N854" s="822">
        <v>3</v>
      </c>
      <c r="O854" s="826">
        <v>1.5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5</v>
      </c>
      <c r="B855" s="822" t="s">
        <v>2025</v>
      </c>
      <c r="C855" s="822" t="s">
        <v>2032</v>
      </c>
      <c r="D855" s="823" t="s">
        <v>3454</v>
      </c>
      <c r="E855" s="824" t="s">
        <v>2054</v>
      </c>
      <c r="F855" s="822" t="s">
        <v>2026</v>
      </c>
      <c r="G855" s="822" t="s">
        <v>3109</v>
      </c>
      <c r="H855" s="822" t="s">
        <v>329</v>
      </c>
      <c r="I855" s="822" t="s">
        <v>3110</v>
      </c>
      <c r="J855" s="822" t="s">
        <v>3111</v>
      </c>
      <c r="K855" s="822" t="s">
        <v>3112</v>
      </c>
      <c r="L855" s="825">
        <v>62.18</v>
      </c>
      <c r="M855" s="825">
        <v>186.54</v>
      </c>
      <c r="N855" s="822">
        <v>3</v>
      </c>
      <c r="O855" s="826">
        <v>0.5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5</v>
      </c>
      <c r="B856" s="822" t="s">
        <v>2025</v>
      </c>
      <c r="C856" s="822" t="s">
        <v>2032</v>
      </c>
      <c r="D856" s="823" t="s">
        <v>3454</v>
      </c>
      <c r="E856" s="824" t="s">
        <v>2054</v>
      </c>
      <c r="F856" s="822" t="s">
        <v>2026</v>
      </c>
      <c r="G856" s="822" t="s">
        <v>3109</v>
      </c>
      <c r="H856" s="822" t="s">
        <v>329</v>
      </c>
      <c r="I856" s="822" t="s">
        <v>3113</v>
      </c>
      <c r="J856" s="822" t="s">
        <v>3111</v>
      </c>
      <c r="K856" s="822" t="s">
        <v>3112</v>
      </c>
      <c r="L856" s="825">
        <v>62.18</v>
      </c>
      <c r="M856" s="825">
        <v>373.08</v>
      </c>
      <c r="N856" s="822">
        <v>6</v>
      </c>
      <c r="O856" s="826">
        <v>1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5</v>
      </c>
      <c r="B857" s="822" t="s">
        <v>2025</v>
      </c>
      <c r="C857" s="822" t="s">
        <v>2032</v>
      </c>
      <c r="D857" s="823" t="s">
        <v>3454</v>
      </c>
      <c r="E857" s="824" t="s">
        <v>2054</v>
      </c>
      <c r="F857" s="822" t="s">
        <v>2026</v>
      </c>
      <c r="G857" s="822" t="s">
        <v>3114</v>
      </c>
      <c r="H857" s="822" t="s">
        <v>329</v>
      </c>
      <c r="I857" s="822" t="s">
        <v>3115</v>
      </c>
      <c r="J857" s="822" t="s">
        <v>3116</v>
      </c>
      <c r="K857" s="822" t="s">
        <v>3117</v>
      </c>
      <c r="L857" s="825">
        <v>176.61</v>
      </c>
      <c r="M857" s="825">
        <v>353.22</v>
      </c>
      <c r="N857" s="822">
        <v>2</v>
      </c>
      <c r="O857" s="826">
        <v>1</v>
      </c>
      <c r="P857" s="825">
        <v>353.22</v>
      </c>
      <c r="Q857" s="827">
        <v>1</v>
      </c>
      <c r="R857" s="822">
        <v>2</v>
      </c>
      <c r="S857" s="827">
        <v>1</v>
      </c>
      <c r="T857" s="826">
        <v>1</v>
      </c>
      <c r="U857" s="828">
        <v>1</v>
      </c>
    </row>
    <row r="858" spans="1:21" ht="14.45" customHeight="1" x14ac:dyDescent="0.2">
      <c r="A858" s="821">
        <v>5</v>
      </c>
      <c r="B858" s="822" t="s">
        <v>2025</v>
      </c>
      <c r="C858" s="822" t="s">
        <v>2032</v>
      </c>
      <c r="D858" s="823" t="s">
        <v>3454</v>
      </c>
      <c r="E858" s="824" t="s">
        <v>2054</v>
      </c>
      <c r="F858" s="822" t="s">
        <v>2026</v>
      </c>
      <c r="G858" s="822" t="s">
        <v>2405</v>
      </c>
      <c r="H858" s="822" t="s">
        <v>329</v>
      </c>
      <c r="I858" s="822" t="s">
        <v>2406</v>
      </c>
      <c r="J858" s="822" t="s">
        <v>1100</v>
      </c>
      <c r="K858" s="822" t="s">
        <v>2407</v>
      </c>
      <c r="L858" s="825">
        <v>64.36</v>
      </c>
      <c r="M858" s="825">
        <v>321.8</v>
      </c>
      <c r="N858" s="822">
        <v>5</v>
      </c>
      <c r="O858" s="826">
        <v>3.5</v>
      </c>
      <c r="P858" s="825">
        <v>321.8</v>
      </c>
      <c r="Q858" s="827">
        <v>1</v>
      </c>
      <c r="R858" s="822">
        <v>5</v>
      </c>
      <c r="S858" s="827">
        <v>1</v>
      </c>
      <c r="T858" s="826">
        <v>3.5</v>
      </c>
      <c r="U858" s="828">
        <v>1</v>
      </c>
    </row>
    <row r="859" spans="1:21" ht="14.45" customHeight="1" x14ac:dyDescent="0.2">
      <c r="A859" s="821">
        <v>5</v>
      </c>
      <c r="B859" s="822" t="s">
        <v>2025</v>
      </c>
      <c r="C859" s="822" t="s">
        <v>2032</v>
      </c>
      <c r="D859" s="823" t="s">
        <v>3454</v>
      </c>
      <c r="E859" s="824" t="s">
        <v>2054</v>
      </c>
      <c r="F859" s="822" t="s">
        <v>2026</v>
      </c>
      <c r="G859" s="822" t="s">
        <v>2639</v>
      </c>
      <c r="H859" s="822" t="s">
        <v>329</v>
      </c>
      <c r="I859" s="822" t="s">
        <v>2640</v>
      </c>
      <c r="J859" s="822" t="s">
        <v>2641</v>
      </c>
      <c r="K859" s="822" t="s">
        <v>2642</v>
      </c>
      <c r="L859" s="825">
        <v>132.97999999999999</v>
      </c>
      <c r="M859" s="825">
        <v>1063.8399999999999</v>
      </c>
      <c r="N859" s="822">
        <v>8</v>
      </c>
      <c r="O859" s="826">
        <v>4.5</v>
      </c>
      <c r="P859" s="825">
        <v>930.8599999999999</v>
      </c>
      <c r="Q859" s="827">
        <v>0.875</v>
      </c>
      <c r="R859" s="822">
        <v>7</v>
      </c>
      <c r="S859" s="827">
        <v>0.875</v>
      </c>
      <c r="T859" s="826">
        <v>3.5</v>
      </c>
      <c r="U859" s="828">
        <v>0.77777777777777779</v>
      </c>
    </row>
    <row r="860" spans="1:21" ht="14.45" customHeight="1" x14ac:dyDescent="0.2">
      <c r="A860" s="821">
        <v>5</v>
      </c>
      <c r="B860" s="822" t="s">
        <v>2025</v>
      </c>
      <c r="C860" s="822" t="s">
        <v>2032</v>
      </c>
      <c r="D860" s="823" t="s">
        <v>3454</v>
      </c>
      <c r="E860" s="824" t="s">
        <v>2054</v>
      </c>
      <c r="F860" s="822" t="s">
        <v>2026</v>
      </c>
      <c r="G860" s="822" t="s">
        <v>2061</v>
      </c>
      <c r="H860" s="822" t="s">
        <v>611</v>
      </c>
      <c r="I860" s="822" t="s">
        <v>2062</v>
      </c>
      <c r="J860" s="822" t="s">
        <v>1611</v>
      </c>
      <c r="K860" s="822" t="s">
        <v>2063</v>
      </c>
      <c r="L860" s="825">
        <v>93.43</v>
      </c>
      <c r="M860" s="825">
        <v>93.43</v>
      </c>
      <c r="N860" s="822">
        <v>1</v>
      </c>
      <c r="O860" s="826">
        <v>0.5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5</v>
      </c>
      <c r="B861" s="822" t="s">
        <v>2025</v>
      </c>
      <c r="C861" s="822" t="s">
        <v>2032</v>
      </c>
      <c r="D861" s="823" t="s">
        <v>3454</v>
      </c>
      <c r="E861" s="824" t="s">
        <v>2054</v>
      </c>
      <c r="F861" s="822" t="s">
        <v>2026</v>
      </c>
      <c r="G861" s="822" t="s">
        <v>2061</v>
      </c>
      <c r="H861" s="822" t="s">
        <v>611</v>
      </c>
      <c r="I861" s="822" t="s">
        <v>1610</v>
      </c>
      <c r="J861" s="822" t="s">
        <v>1611</v>
      </c>
      <c r="K861" s="822" t="s">
        <v>1612</v>
      </c>
      <c r="L861" s="825">
        <v>186.87</v>
      </c>
      <c r="M861" s="825">
        <v>934.35</v>
      </c>
      <c r="N861" s="822">
        <v>5</v>
      </c>
      <c r="O861" s="826">
        <v>3</v>
      </c>
      <c r="P861" s="825">
        <v>373.74</v>
      </c>
      <c r="Q861" s="827">
        <v>0.4</v>
      </c>
      <c r="R861" s="822">
        <v>2</v>
      </c>
      <c r="S861" s="827">
        <v>0.4</v>
      </c>
      <c r="T861" s="826">
        <v>1.5</v>
      </c>
      <c r="U861" s="828">
        <v>0.5</v>
      </c>
    </row>
    <row r="862" spans="1:21" ht="14.45" customHeight="1" x14ac:dyDescent="0.2">
      <c r="A862" s="821">
        <v>5</v>
      </c>
      <c r="B862" s="822" t="s">
        <v>2025</v>
      </c>
      <c r="C862" s="822" t="s">
        <v>2032</v>
      </c>
      <c r="D862" s="823" t="s">
        <v>3454</v>
      </c>
      <c r="E862" s="824" t="s">
        <v>2054</v>
      </c>
      <c r="F862" s="822" t="s">
        <v>2026</v>
      </c>
      <c r="G862" s="822" t="s">
        <v>2064</v>
      </c>
      <c r="H862" s="822" t="s">
        <v>329</v>
      </c>
      <c r="I862" s="822" t="s">
        <v>2743</v>
      </c>
      <c r="J862" s="822" t="s">
        <v>630</v>
      </c>
      <c r="K862" s="822" t="s">
        <v>623</v>
      </c>
      <c r="L862" s="825">
        <v>58.62</v>
      </c>
      <c r="M862" s="825">
        <v>58.62</v>
      </c>
      <c r="N862" s="822">
        <v>1</v>
      </c>
      <c r="O862" s="826">
        <v>0.5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5</v>
      </c>
      <c r="B863" s="822" t="s">
        <v>2025</v>
      </c>
      <c r="C863" s="822" t="s">
        <v>2032</v>
      </c>
      <c r="D863" s="823" t="s">
        <v>3454</v>
      </c>
      <c r="E863" s="824" t="s">
        <v>2054</v>
      </c>
      <c r="F863" s="822" t="s">
        <v>2026</v>
      </c>
      <c r="G863" s="822" t="s">
        <v>2064</v>
      </c>
      <c r="H863" s="822" t="s">
        <v>329</v>
      </c>
      <c r="I863" s="822" t="s">
        <v>3118</v>
      </c>
      <c r="J863" s="822" t="s">
        <v>3119</v>
      </c>
      <c r="K863" s="822" t="s">
        <v>2646</v>
      </c>
      <c r="L863" s="825">
        <v>58.62</v>
      </c>
      <c r="M863" s="825">
        <v>58.62</v>
      </c>
      <c r="N863" s="822">
        <v>1</v>
      </c>
      <c r="O863" s="826">
        <v>1</v>
      </c>
      <c r="P863" s="825">
        <v>58.62</v>
      </c>
      <c r="Q863" s="827">
        <v>1</v>
      </c>
      <c r="R863" s="822">
        <v>1</v>
      </c>
      <c r="S863" s="827">
        <v>1</v>
      </c>
      <c r="T863" s="826">
        <v>1</v>
      </c>
      <c r="U863" s="828">
        <v>1</v>
      </c>
    </row>
    <row r="864" spans="1:21" ht="14.45" customHeight="1" x14ac:dyDescent="0.2">
      <c r="A864" s="821">
        <v>5</v>
      </c>
      <c r="B864" s="822" t="s">
        <v>2025</v>
      </c>
      <c r="C864" s="822" t="s">
        <v>2032</v>
      </c>
      <c r="D864" s="823" t="s">
        <v>3454</v>
      </c>
      <c r="E864" s="824" t="s">
        <v>2054</v>
      </c>
      <c r="F864" s="822" t="s">
        <v>2026</v>
      </c>
      <c r="G864" s="822" t="s">
        <v>2064</v>
      </c>
      <c r="H864" s="822" t="s">
        <v>329</v>
      </c>
      <c r="I864" s="822" t="s">
        <v>2647</v>
      </c>
      <c r="J864" s="822" t="s">
        <v>630</v>
      </c>
      <c r="K864" s="822" t="s">
        <v>2088</v>
      </c>
      <c r="L864" s="825">
        <v>31.65</v>
      </c>
      <c r="M864" s="825">
        <v>63.3</v>
      </c>
      <c r="N864" s="822">
        <v>2</v>
      </c>
      <c r="O864" s="826">
        <v>1</v>
      </c>
      <c r="P864" s="825">
        <v>63.3</v>
      </c>
      <c r="Q864" s="827">
        <v>1</v>
      </c>
      <c r="R864" s="822">
        <v>2</v>
      </c>
      <c r="S864" s="827">
        <v>1</v>
      </c>
      <c r="T864" s="826">
        <v>1</v>
      </c>
      <c r="U864" s="828">
        <v>1</v>
      </c>
    </row>
    <row r="865" spans="1:21" ht="14.45" customHeight="1" x14ac:dyDescent="0.2">
      <c r="A865" s="821">
        <v>5</v>
      </c>
      <c r="B865" s="822" t="s">
        <v>2025</v>
      </c>
      <c r="C865" s="822" t="s">
        <v>2032</v>
      </c>
      <c r="D865" s="823" t="s">
        <v>3454</v>
      </c>
      <c r="E865" s="824" t="s">
        <v>2054</v>
      </c>
      <c r="F865" s="822" t="s">
        <v>2026</v>
      </c>
      <c r="G865" s="822" t="s">
        <v>2064</v>
      </c>
      <c r="H865" s="822" t="s">
        <v>329</v>
      </c>
      <c r="I865" s="822" t="s">
        <v>2648</v>
      </c>
      <c r="J865" s="822" t="s">
        <v>630</v>
      </c>
      <c r="K865" s="822" t="s">
        <v>631</v>
      </c>
      <c r="L865" s="825">
        <v>31.65</v>
      </c>
      <c r="M865" s="825">
        <v>94.949999999999989</v>
      </c>
      <c r="N865" s="822">
        <v>3</v>
      </c>
      <c r="O865" s="826">
        <v>1.5</v>
      </c>
      <c r="P865" s="825">
        <v>31.65</v>
      </c>
      <c r="Q865" s="827">
        <v>0.33333333333333337</v>
      </c>
      <c r="R865" s="822">
        <v>1</v>
      </c>
      <c r="S865" s="827">
        <v>0.33333333333333331</v>
      </c>
      <c r="T865" s="826">
        <v>0.5</v>
      </c>
      <c r="U865" s="828">
        <v>0.33333333333333331</v>
      </c>
    </row>
    <row r="866" spans="1:21" ht="14.45" customHeight="1" x14ac:dyDescent="0.2">
      <c r="A866" s="821">
        <v>5</v>
      </c>
      <c r="B866" s="822" t="s">
        <v>2025</v>
      </c>
      <c r="C866" s="822" t="s">
        <v>2032</v>
      </c>
      <c r="D866" s="823" t="s">
        <v>3454</v>
      </c>
      <c r="E866" s="824" t="s">
        <v>2054</v>
      </c>
      <c r="F866" s="822" t="s">
        <v>2026</v>
      </c>
      <c r="G866" s="822" t="s">
        <v>2518</v>
      </c>
      <c r="H866" s="822" t="s">
        <v>329</v>
      </c>
      <c r="I866" s="822" t="s">
        <v>2519</v>
      </c>
      <c r="J866" s="822" t="s">
        <v>2520</v>
      </c>
      <c r="K866" s="822" t="s">
        <v>2521</v>
      </c>
      <c r="L866" s="825">
        <v>73.150000000000006</v>
      </c>
      <c r="M866" s="825">
        <v>292.60000000000002</v>
      </c>
      <c r="N866" s="822">
        <v>4</v>
      </c>
      <c r="O866" s="826">
        <v>2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5</v>
      </c>
      <c r="B867" s="822" t="s">
        <v>2025</v>
      </c>
      <c r="C867" s="822" t="s">
        <v>2032</v>
      </c>
      <c r="D867" s="823" t="s">
        <v>3454</v>
      </c>
      <c r="E867" s="824" t="s">
        <v>2054</v>
      </c>
      <c r="F867" s="822" t="s">
        <v>2026</v>
      </c>
      <c r="G867" s="822" t="s">
        <v>2518</v>
      </c>
      <c r="H867" s="822" t="s">
        <v>329</v>
      </c>
      <c r="I867" s="822" t="s">
        <v>3120</v>
      </c>
      <c r="J867" s="822" t="s">
        <v>2520</v>
      </c>
      <c r="K867" s="822" t="s">
        <v>3121</v>
      </c>
      <c r="L867" s="825">
        <v>109.72</v>
      </c>
      <c r="M867" s="825">
        <v>329.15999999999997</v>
      </c>
      <c r="N867" s="822">
        <v>3</v>
      </c>
      <c r="O867" s="826">
        <v>0.5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5</v>
      </c>
      <c r="B868" s="822" t="s">
        <v>2025</v>
      </c>
      <c r="C868" s="822" t="s">
        <v>2032</v>
      </c>
      <c r="D868" s="823" t="s">
        <v>3454</v>
      </c>
      <c r="E868" s="824" t="s">
        <v>2054</v>
      </c>
      <c r="F868" s="822" t="s">
        <v>2026</v>
      </c>
      <c r="G868" s="822" t="s">
        <v>3122</v>
      </c>
      <c r="H868" s="822" t="s">
        <v>329</v>
      </c>
      <c r="I868" s="822" t="s">
        <v>3123</v>
      </c>
      <c r="J868" s="822" t="s">
        <v>3124</v>
      </c>
      <c r="K868" s="822" t="s">
        <v>3125</v>
      </c>
      <c r="L868" s="825">
        <v>248.55</v>
      </c>
      <c r="M868" s="825">
        <v>497.1</v>
      </c>
      <c r="N868" s="822">
        <v>2</v>
      </c>
      <c r="O868" s="826">
        <v>2</v>
      </c>
      <c r="P868" s="825">
        <v>497.1</v>
      </c>
      <c r="Q868" s="827">
        <v>1</v>
      </c>
      <c r="R868" s="822">
        <v>2</v>
      </c>
      <c r="S868" s="827">
        <v>1</v>
      </c>
      <c r="T868" s="826">
        <v>2</v>
      </c>
      <c r="U868" s="828">
        <v>1</v>
      </c>
    </row>
    <row r="869" spans="1:21" ht="14.45" customHeight="1" x14ac:dyDescent="0.2">
      <c r="A869" s="821">
        <v>5</v>
      </c>
      <c r="B869" s="822" t="s">
        <v>2025</v>
      </c>
      <c r="C869" s="822" t="s">
        <v>2032</v>
      </c>
      <c r="D869" s="823" t="s">
        <v>3454</v>
      </c>
      <c r="E869" s="824" t="s">
        <v>2054</v>
      </c>
      <c r="F869" s="822" t="s">
        <v>2026</v>
      </c>
      <c r="G869" s="822" t="s">
        <v>2067</v>
      </c>
      <c r="H869" s="822" t="s">
        <v>611</v>
      </c>
      <c r="I869" s="822" t="s">
        <v>1607</v>
      </c>
      <c r="J869" s="822" t="s">
        <v>755</v>
      </c>
      <c r="K869" s="822" t="s">
        <v>1608</v>
      </c>
      <c r="L869" s="825">
        <v>490.89</v>
      </c>
      <c r="M869" s="825">
        <v>490.89</v>
      </c>
      <c r="N869" s="822">
        <v>1</v>
      </c>
      <c r="O869" s="826">
        <v>0.5</v>
      </c>
      <c r="P869" s="825">
        <v>490.89</v>
      </c>
      <c r="Q869" s="827">
        <v>1</v>
      </c>
      <c r="R869" s="822">
        <v>1</v>
      </c>
      <c r="S869" s="827">
        <v>1</v>
      </c>
      <c r="T869" s="826">
        <v>0.5</v>
      </c>
      <c r="U869" s="828">
        <v>1</v>
      </c>
    </row>
    <row r="870" spans="1:21" ht="14.45" customHeight="1" x14ac:dyDescent="0.2">
      <c r="A870" s="821">
        <v>5</v>
      </c>
      <c r="B870" s="822" t="s">
        <v>2025</v>
      </c>
      <c r="C870" s="822" t="s">
        <v>2032</v>
      </c>
      <c r="D870" s="823" t="s">
        <v>3454</v>
      </c>
      <c r="E870" s="824" t="s">
        <v>2054</v>
      </c>
      <c r="F870" s="822" t="s">
        <v>2026</v>
      </c>
      <c r="G870" s="822" t="s">
        <v>2108</v>
      </c>
      <c r="H870" s="822" t="s">
        <v>329</v>
      </c>
      <c r="I870" s="822" t="s">
        <v>2109</v>
      </c>
      <c r="J870" s="822" t="s">
        <v>2110</v>
      </c>
      <c r="K870" s="822" t="s">
        <v>2111</v>
      </c>
      <c r="L870" s="825">
        <v>88.07</v>
      </c>
      <c r="M870" s="825">
        <v>880.69999999999993</v>
      </c>
      <c r="N870" s="822">
        <v>10</v>
      </c>
      <c r="O870" s="826">
        <v>5</v>
      </c>
      <c r="P870" s="825">
        <v>440.34999999999997</v>
      </c>
      <c r="Q870" s="827">
        <v>0.5</v>
      </c>
      <c r="R870" s="822">
        <v>5</v>
      </c>
      <c r="S870" s="827">
        <v>0.5</v>
      </c>
      <c r="T870" s="826">
        <v>2.5</v>
      </c>
      <c r="U870" s="828">
        <v>0.5</v>
      </c>
    </row>
    <row r="871" spans="1:21" ht="14.45" customHeight="1" x14ac:dyDescent="0.2">
      <c r="A871" s="821">
        <v>5</v>
      </c>
      <c r="B871" s="822" t="s">
        <v>2025</v>
      </c>
      <c r="C871" s="822" t="s">
        <v>2032</v>
      </c>
      <c r="D871" s="823" t="s">
        <v>3454</v>
      </c>
      <c r="E871" s="824" t="s">
        <v>2054</v>
      </c>
      <c r="F871" s="822" t="s">
        <v>2026</v>
      </c>
      <c r="G871" s="822" t="s">
        <v>2112</v>
      </c>
      <c r="H871" s="822" t="s">
        <v>329</v>
      </c>
      <c r="I871" s="822" t="s">
        <v>2548</v>
      </c>
      <c r="J871" s="822" t="s">
        <v>935</v>
      </c>
      <c r="K871" s="822" t="s">
        <v>2183</v>
      </c>
      <c r="L871" s="825">
        <v>35.25</v>
      </c>
      <c r="M871" s="825">
        <v>35.25</v>
      </c>
      <c r="N871" s="822">
        <v>1</v>
      </c>
      <c r="O871" s="826">
        <v>0.5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5</v>
      </c>
      <c r="B872" s="822" t="s">
        <v>2025</v>
      </c>
      <c r="C872" s="822" t="s">
        <v>2032</v>
      </c>
      <c r="D872" s="823" t="s">
        <v>3454</v>
      </c>
      <c r="E872" s="824" t="s">
        <v>2054</v>
      </c>
      <c r="F872" s="822" t="s">
        <v>2026</v>
      </c>
      <c r="G872" s="822" t="s">
        <v>2749</v>
      </c>
      <c r="H872" s="822" t="s">
        <v>329</v>
      </c>
      <c r="I872" s="822" t="s">
        <v>2750</v>
      </c>
      <c r="J872" s="822" t="s">
        <v>2751</v>
      </c>
      <c r="K872" s="822" t="s">
        <v>2752</v>
      </c>
      <c r="L872" s="825">
        <v>78.33</v>
      </c>
      <c r="M872" s="825">
        <v>78.33</v>
      </c>
      <c r="N872" s="822">
        <v>1</v>
      </c>
      <c r="O872" s="826">
        <v>1</v>
      </c>
      <c r="P872" s="825">
        <v>78.33</v>
      </c>
      <c r="Q872" s="827">
        <v>1</v>
      </c>
      <c r="R872" s="822">
        <v>1</v>
      </c>
      <c r="S872" s="827">
        <v>1</v>
      </c>
      <c r="T872" s="826">
        <v>1</v>
      </c>
      <c r="U872" s="828">
        <v>1</v>
      </c>
    </row>
    <row r="873" spans="1:21" ht="14.45" customHeight="1" x14ac:dyDescent="0.2">
      <c r="A873" s="821">
        <v>5</v>
      </c>
      <c r="B873" s="822" t="s">
        <v>2025</v>
      </c>
      <c r="C873" s="822" t="s">
        <v>2032</v>
      </c>
      <c r="D873" s="823" t="s">
        <v>3454</v>
      </c>
      <c r="E873" s="824" t="s">
        <v>2054</v>
      </c>
      <c r="F873" s="822" t="s">
        <v>2026</v>
      </c>
      <c r="G873" s="822" t="s">
        <v>2134</v>
      </c>
      <c r="H873" s="822" t="s">
        <v>329</v>
      </c>
      <c r="I873" s="822" t="s">
        <v>2187</v>
      </c>
      <c r="J873" s="822" t="s">
        <v>2185</v>
      </c>
      <c r="K873" s="822" t="s">
        <v>2188</v>
      </c>
      <c r="L873" s="825">
        <v>87.98</v>
      </c>
      <c r="M873" s="825">
        <v>263.94</v>
      </c>
      <c r="N873" s="822">
        <v>3</v>
      </c>
      <c r="O873" s="826">
        <v>1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5</v>
      </c>
      <c r="B874" s="822" t="s">
        <v>2025</v>
      </c>
      <c r="C874" s="822" t="s">
        <v>2032</v>
      </c>
      <c r="D874" s="823" t="s">
        <v>3454</v>
      </c>
      <c r="E874" s="824" t="s">
        <v>2054</v>
      </c>
      <c r="F874" s="822" t="s">
        <v>2026</v>
      </c>
      <c r="G874" s="822" t="s">
        <v>2134</v>
      </c>
      <c r="H874" s="822" t="s">
        <v>329</v>
      </c>
      <c r="I874" s="822" t="s">
        <v>2189</v>
      </c>
      <c r="J874" s="822" t="s">
        <v>2185</v>
      </c>
      <c r="K874" s="822" t="s">
        <v>2188</v>
      </c>
      <c r="L874" s="825">
        <v>87.98</v>
      </c>
      <c r="M874" s="825">
        <v>175.96</v>
      </c>
      <c r="N874" s="822">
        <v>2</v>
      </c>
      <c r="O874" s="826">
        <v>1.5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5</v>
      </c>
      <c r="B875" s="822" t="s">
        <v>2025</v>
      </c>
      <c r="C875" s="822" t="s">
        <v>2032</v>
      </c>
      <c r="D875" s="823" t="s">
        <v>3454</v>
      </c>
      <c r="E875" s="824" t="s">
        <v>2054</v>
      </c>
      <c r="F875" s="822" t="s">
        <v>2026</v>
      </c>
      <c r="G875" s="822" t="s">
        <v>2762</v>
      </c>
      <c r="H875" s="822" t="s">
        <v>329</v>
      </c>
      <c r="I875" s="822" t="s">
        <v>2763</v>
      </c>
      <c r="J875" s="822" t="s">
        <v>617</v>
      </c>
      <c r="K875" s="822" t="s">
        <v>2764</v>
      </c>
      <c r="L875" s="825">
        <v>127.91</v>
      </c>
      <c r="M875" s="825">
        <v>127.91</v>
      </c>
      <c r="N875" s="822">
        <v>1</v>
      </c>
      <c r="O875" s="826">
        <v>1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5</v>
      </c>
      <c r="B876" s="822" t="s">
        <v>2025</v>
      </c>
      <c r="C876" s="822" t="s">
        <v>2032</v>
      </c>
      <c r="D876" s="823" t="s">
        <v>3454</v>
      </c>
      <c r="E876" s="824" t="s">
        <v>2054</v>
      </c>
      <c r="F876" s="822" t="s">
        <v>2026</v>
      </c>
      <c r="G876" s="822" t="s">
        <v>3126</v>
      </c>
      <c r="H876" s="822" t="s">
        <v>329</v>
      </c>
      <c r="I876" s="822" t="s">
        <v>3127</v>
      </c>
      <c r="J876" s="822" t="s">
        <v>1228</v>
      </c>
      <c r="K876" s="822" t="s">
        <v>3128</v>
      </c>
      <c r="L876" s="825">
        <v>0</v>
      </c>
      <c r="M876" s="825">
        <v>0</v>
      </c>
      <c r="N876" s="822">
        <v>1</v>
      </c>
      <c r="O876" s="826">
        <v>1</v>
      </c>
      <c r="P876" s="825"/>
      <c r="Q876" s="827"/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5</v>
      </c>
      <c r="B877" s="822" t="s">
        <v>2025</v>
      </c>
      <c r="C877" s="822" t="s">
        <v>2032</v>
      </c>
      <c r="D877" s="823" t="s">
        <v>3454</v>
      </c>
      <c r="E877" s="824" t="s">
        <v>2054</v>
      </c>
      <c r="F877" s="822" t="s">
        <v>2026</v>
      </c>
      <c r="G877" s="822" t="s">
        <v>2059</v>
      </c>
      <c r="H877" s="822" t="s">
        <v>329</v>
      </c>
      <c r="I877" s="822" t="s">
        <v>2408</v>
      </c>
      <c r="J877" s="822" t="s">
        <v>1032</v>
      </c>
      <c r="K877" s="822" t="s">
        <v>2409</v>
      </c>
      <c r="L877" s="825">
        <v>1578.41</v>
      </c>
      <c r="M877" s="825">
        <v>7892.0500000000011</v>
      </c>
      <c r="N877" s="822">
        <v>5</v>
      </c>
      <c r="O877" s="826">
        <v>3</v>
      </c>
      <c r="P877" s="825">
        <v>3156.82</v>
      </c>
      <c r="Q877" s="827">
        <v>0.39999999999999997</v>
      </c>
      <c r="R877" s="822">
        <v>2</v>
      </c>
      <c r="S877" s="827">
        <v>0.4</v>
      </c>
      <c r="T877" s="826">
        <v>2</v>
      </c>
      <c r="U877" s="828">
        <v>0.66666666666666663</v>
      </c>
    </row>
    <row r="878" spans="1:21" ht="14.45" customHeight="1" x14ac:dyDescent="0.2">
      <c r="A878" s="821">
        <v>5</v>
      </c>
      <c r="B878" s="822" t="s">
        <v>2025</v>
      </c>
      <c r="C878" s="822" t="s">
        <v>2032</v>
      </c>
      <c r="D878" s="823" t="s">
        <v>3454</v>
      </c>
      <c r="E878" s="824" t="s">
        <v>2054</v>
      </c>
      <c r="F878" s="822" t="s">
        <v>2026</v>
      </c>
      <c r="G878" s="822" t="s">
        <v>2059</v>
      </c>
      <c r="H878" s="822" t="s">
        <v>329</v>
      </c>
      <c r="I878" s="822" t="s">
        <v>2138</v>
      </c>
      <c r="J878" s="822" t="s">
        <v>1032</v>
      </c>
      <c r="K878" s="822" t="s">
        <v>2139</v>
      </c>
      <c r="L878" s="825">
        <v>789.2</v>
      </c>
      <c r="M878" s="825">
        <v>4735.2000000000007</v>
      </c>
      <c r="N878" s="822">
        <v>6</v>
      </c>
      <c r="O878" s="826">
        <v>2.5</v>
      </c>
      <c r="P878" s="825">
        <v>4735.2000000000007</v>
      </c>
      <c r="Q878" s="827">
        <v>1</v>
      </c>
      <c r="R878" s="822">
        <v>6</v>
      </c>
      <c r="S878" s="827">
        <v>1</v>
      </c>
      <c r="T878" s="826">
        <v>2.5</v>
      </c>
      <c r="U878" s="828">
        <v>1</v>
      </c>
    </row>
    <row r="879" spans="1:21" ht="14.45" customHeight="1" x14ac:dyDescent="0.2">
      <c r="A879" s="821">
        <v>5</v>
      </c>
      <c r="B879" s="822" t="s">
        <v>2025</v>
      </c>
      <c r="C879" s="822" t="s">
        <v>2032</v>
      </c>
      <c r="D879" s="823" t="s">
        <v>3454</v>
      </c>
      <c r="E879" s="824" t="s">
        <v>2054</v>
      </c>
      <c r="F879" s="822" t="s">
        <v>2026</v>
      </c>
      <c r="G879" s="822" t="s">
        <v>2059</v>
      </c>
      <c r="H879" s="822" t="s">
        <v>329</v>
      </c>
      <c r="I879" s="822" t="s">
        <v>2410</v>
      </c>
      <c r="J879" s="822" t="s">
        <v>1032</v>
      </c>
      <c r="K879" s="822" t="s">
        <v>2409</v>
      </c>
      <c r="L879" s="825">
        <v>1578.41</v>
      </c>
      <c r="M879" s="825">
        <v>3156.82</v>
      </c>
      <c r="N879" s="822">
        <v>2</v>
      </c>
      <c r="O879" s="826">
        <v>1</v>
      </c>
      <c r="P879" s="825">
        <v>3156.82</v>
      </c>
      <c r="Q879" s="827">
        <v>1</v>
      </c>
      <c r="R879" s="822">
        <v>2</v>
      </c>
      <c r="S879" s="827">
        <v>1</v>
      </c>
      <c r="T879" s="826">
        <v>1</v>
      </c>
      <c r="U879" s="828">
        <v>1</v>
      </c>
    </row>
    <row r="880" spans="1:21" ht="14.45" customHeight="1" x14ac:dyDescent="0.2">
      <c r="A880" s="821">
        <v>5</v>
      </c>
      <c r="B880" s="822" t="s">
        <v>2025</v>
      </c>
      <c r="C880" s="822" t="s">
        <v>2032</v>
      </c>
      <c r="D880" s="823" t="s">
        <v>3454</v>
      </c>
      <c r="E880" s="824" t="s">
        <v>2054</v>
      </c>
      <c r="F880" s="822" t="s">
        <v>2026</v>
      </c>
      <c r="G880" s="822" t="s">
        <v>2059</v>
      </c>
      <c r="H880" s="822" t="s">
        <v>329</v>
      </c>
      <c r="I880" s="822" t="s">
        <v>2980</v>
      </c>
      <c r="J880" s="822" t="s">
        <v>1032</v>
      </c>
      <c r="K880" s="822" t="s">
        <v>1033</v>
      </c>
      <c r="L880" s="825">
        <v>657.67</v>
      </c>
      <c r="M880" s="825">
        <v>1315.34</v>
      </c>
      <c r="N880" s="822">
        <v>2</v>
      </c>
      <c r="O880" s="826">
        <v>0.5</v>
      </c>
      <c r="P880" s="825">
        <v>1315.34</v>
      </c>
      <c r="Q880" s="827">
        <v>1</v>
      </c>
      <c r="R880" s="822">
        <v>2</v>
      </c>
      <c r="S880" s="827">
        <v>1</v>
      </c>
      <c r="T880" s="826">
        <v>0.5</v>
      </c>
      <c r="U880" s="828">
        <v>1</v>
      </c>
    </row>
    <row r="881" spans="1:21" ht="14.45" customHeight="1" x14ac:dyDescent="0.2">
      <c r="A881" s="821">
        <v>5</v>
      </c>
      <c r="B881" s="822" t="s">
        <v>2025</v>
      </c>
      <c r="C881" s="822" t="s">
        <v>2032</v>
      </c>
      <c r="D881" s="823" t="s">
        <v>3454</v>
      </c>
      <c r="E881" s="824" t="s">
        <v>2054</v>
      </c>
      <c r="F881" s="822" t="s">
        <v>2026</v>
      </c>
      <c r="G881" s="822" t="s">
        <v>2059</v>
      </c>
      <c r="H881" s="822" t="s">
        <v>329</v>
      </c>
      <c r="I881" s="822" t="s">
        <v>2771</v>
      </c>
      <c r="J881" s="822" t="s">
        <v>1032</v>
      </c>
      <c r="K881" s="822" t="s">
        <v>2139</v>
      </c>
      <c r="L881" s="825">
        <v>789.2</v>
      </c>
      <c r="M881" s="825">
        <v>29989.600000000006</v>
      </c>
      <c r="N881" s="822">
        <v>38</v>
      </c>
      <c r="O881" s="826">
        <v>18</v>
      </c>
      <c r="P881" s="825">
        <v>11838.000000000002</v>
      </c>
      <c r="Q881" s="827">
        <v>0.39473684210526316</v>
      </c>
      <c r="R881" s="822">
        <v>15</v>
      </c>
      <c r="S881" s="827">
        <v>0.39473684210526316</v>
      </c>
      <c r="T881" s="826">
        <v>7.5</v>
      </c>
      <c r="U881" s="828">
        <v>0.41666666666666669</v>
      </c>
    </row>
    <row r="882" spans="1:21" ht="14.45" customHeight="1" x14ac:dyDescent="0.2">
      <c r="A882" s="821">
        <v>5</v>
      </c>
      <c r="B882" s="822" t="s">
        <v>2025</v>
      </c>
      <c r="C882" s="822" t="s">
        <v>2032</v>
      </c>
      <c r="D882" s="823" t="s">
        <v>3454</v>
      </c>
      <c r="E882" s="824" t="s">
        <v>2054</v>
      </c>
      <c r="F882" s="822" t="s">
        <v>2026</v>
      </c>
      <c r="G882" s="822" t="s">
        <v>2782</v>
      </c>
      <c r="H882" s="822" t="s">
        <v>329</v>
      </c>
      <c r="I882" s="822" t="s">
        <v>3129</v>
      </c>
      <c r="J882" s="822" t="s">
        <v>3130</v>
      </c>
      <c r="K882" s="822" t="s">
        <v>2785</v>
      </c>
      <c r="L882" s="825">
        <v>177.92</v>
      </c>
      <c r="M882" s="825">
        <v>533.76</v>
      </c>
      <c r="N882" s="822">
        <v>3</v>
      </c>
      <c r="O882" s="826">
        <v>1.5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5</v>
      </c>
      <c r="B883" s="822" t="s">
        <v>2025</v>
      </c>
      <c r="C883" s="822" t="s">
        <v>2032</v>
      </c>
      <c r="D883" s="823" t="s">
        <v>3454</v>
      </c>
      <c r="E883" s="824" t="s">
        <v>2054</v>
      </c>
      <c r="F883" s="822" t="s">
        <v>2026</v>
      </c>
      <c r="G883" s="822" t="s">
        <v>2782</v>
      </c>
      <c r="H883" s="822" t="s">
        <v>329</v>
      </c>
      <c r="I883" s="822" t="s">
        <v>3131</v>
      </c>
      <c r="J883" s="822" t="s">
        <v>3132</v>
      </c>
      <c r="K883" s="822" t="s">
        <v>3133</v>
      </c>
      <c r="L883" s="825">
        <v>0</v>
      </c>
      <c r="M883" s="825">
        <v>0</v>
      </c>
      <c r="N883" s="822">
        <v>1</v>
      </c>
      <c r="O883" s="826">
        <v>0.5</v>
      </c>
      <c r="P883" s="825"/>
      <c r="Q883" s="827"/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5</v>
      </c>
      <c r="B884" s="822" t="s">
        <v>2025</v>
      </c>
      <c r="C884" s="822" t="s">
        <v>2032</v>
      </c>
      <c r="D884" s="823" t="s">
        <v>3454</v>
      </c>
      <c r="E884" s="824" t="s">
        <v>2054</v>
      </c>
      <c r="F884" s="822" t="s">
        <v>2026</v>
      </c>
      <c r="G884" s="822" t="s">
        <v>2782</v>
      </c>
      <c r="H884" s="822" t="s">
        <v>329</v>
      </c>
      <c r="I884" s="822" t="s">
        <v>3134</v>
      </c>
      <c r="J884" s="822" t="s">
        <v>3130</v>
      </c>
      <c r="K884" s="822" t="s">
        <v>3135</v>
      </c>
      <c r="L884" s="825">
        <v>387.73</v>
      </c>
      <c r="M884" s="825">
        <v>387.73</v>
      </c>
      <c r="N884" s="822">
        <v>1</v>
      </c>
      <c r="O884" s="826">
        <v>0.5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5</v>
      </c>
      <c r="B885" s="822" t="s">
        <v>2025</v>
      </c>
      <c r="C885" s="822" t="s">
        <v>2032</v>
      </c>
      <c r="D885" s="823" t="s">
        <v>3454</v>
      </c>
      <c r="E885" s="824" t="s">
        <v>2054</v>
      </c>
      <c r="F885" s="822" t="s">
        <v>2026</v>
      </c>
      <c r="G885" s="822" t="s">
        <v>3136</v>
      </c>
      <c r="H885" s="822" t="s">
        <v>329</v>
      </c>
      <c r="I885" s="822" t="s">
        <v>3137</v>
      </c>
      <c r="J885" s="822" t="s">
        <v>3138</v>
      </c>
      <c r="K885" s="822" t="s">
        <v>3139</v>
      </c>
      <c r="L885" s="825">
        <v>1388.93</v>
      </c>
      <c r="M885" s="825">
        <v>1388.93</v>
      </c>
      <c r="N885" s="822">
        <v>1</v>
      </c>
      <c r="O885" s="826">
        <v>0.5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5</v>
      </c>
      <c r="B886" s="822" t="s">
        <v>2025</v>
      </c>
      <c r="C886" s="822" t="s">
        <v>2032</v>
      </c>
      <c r="D886" s="823" t="s">
        <v>3454</v>
      </c>
      <c r="E886" s="824" t="s">
        <v>2054</v>
      </c>
      <c r="F886" s="822" t="s">
        <v>2026</v>
      </c>
      <c r="G886" s="822" t="s">
        <v>3136</v>
      </c>
      <c r="H886" s="822" t="s">
        <v>329</v>
      </c>
      <c r="I886" s="822" t="s">
        <v>3137</v>
      </c>
      <c r="J886" s="822" t="s">
        <v>3138</v>
      </c>
      <c r="K886" s="822" t="s">
        <v>3139</v>
      </c>
      <c r="L886" s="825">
        <v>932.4</v>
      </c>
      <c r="M886" s="825">
        <v>932.4</v>
      </c>
      <c r="N886" s="822">
        <v>1</v>
      </c>
      <c r="O886" s="826">
        <v>0.5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5</v>
      </c>
      <c r="B887" s="822" t="s">
        <v>2025</v>
      </c>
      <c r="C887" s="822" t="s">
        <v>2032</v>
      </c>
      <c r="D887" s="823" t="s">
        <v>3454</v>
      </c>
      <c r="E887" s="824" t="s">
        <v>2054</v>
      </c>
      <c r="F887" s="822" t="s">
        <v>2026</v>
      </c>
      <c r="G887" s="822" t="s">
        <v>2395</v>
      </c>
      <c r="H887" s="822" t="s">
        <v>611</v>
      </c>
      <c r="I887" s="822" t="s">
        <v>2396</v>
      </c>
      <c r="J887" s="822" t="s">
        <v>2397</v>
      </c>
      <c r="K887" s="822" t="s">
        <v>2398</v>
      </c>
      <c r="L887" s="825">
        <v>687.02</v>
      </c>
      <c r="M887" s="825">
        <v>687.02</v>
      </c>
      <c r="N887" s="822">
        <v>1</v>
      </c>
      <c r="O887" s="826">
        <v>0.5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5</v>
      </c>
      <c r="B888" s="822" t="s">
        <v>2025</v>
      </c>
      <c r="C888" s="822" t="s">
        <v>2032</v>
      </c>
      <c r="D888" s="823" t="s">
        <v>3454</v>
      </c>
      <c r="E888" s="824" t="s">
        <v>2054</v>
      </c>
      <c r="F888" s="822" t="s">
        <v>2026</v>
      </c>
      <c r="G888" s="822" t="s">
        <v>2788</v>
      </c>
      <c r="H888" s="822" t="s">
        <v>329</v>
      </c>
      <c r="I888" s="822" t="s">
        <v>2997</v>
      </c>
      <c r="J888" s="822" t="s">
        <v>2790</v>
      </c>
      <c r="K888" s="822" t="s">
        <v>2998</v>
      </c>
      <c r="L888" s="825">
        <v>258.89999999999998</v>
      </c>
      <c r="M888" s="825">
        <v>258.89999999999998</v>
      </c>
      <c r="N888" s="822">
        <v>1</v>
      </c>
      <c r="O888" s="826">
        <v>1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5</v>
      </c>
      <c r="B889" s="822" t="s">
        <v>2025</v>
      </c>
      <c r="C889" s="822" t="s">
        <v>2032</v>
      </c>
      <c r="D889" s="823" t="s">
        <v>3454</v>
      </c>
      <c r="E889" s="824" t="s">
        <v>2054</v>
      </c>
      <c r="F889" s="822" t="s">
        <v>2026</v>
      </c>
      <c r="G889" s="822" t="s">
        <v>3140</v>
      </c>
      <c r="H889" s="822" t="s">
        <v>329</v>
      </c>
      <c r="I889" s="822" t="s">
        <v>3141</v>
      </c>
      <c r="J889" s="822" t="s">
        <v>3142</v>
      </c>
      <c r="K889" s="822" t="s">
        <v>3143</v>
      </c>
      <c r="L889" s="825">
        <v>75.819999999999993</v>
      </c>
      <c r="M889" s="825">
        <v>151.63999999999999</v>
      </c>
      <c r="N889" s="822">
        <v>2</v>
      </c>
      <c r="O889" s="826">
        <v>1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5</v>
      </c>
      <c r="B890" s="822" t="s">
        <v>2025</v>
      </c>
      <c r="C890" s="822" t="s">
        <v>2032</v>
      </c>
      <c r="D890" s="823" t="s">
        <v>3454</v>
      </c>
      <c r="E890" s="824" t="s">
        <v>2054</v>
      </c>
      <c r="F890" s="822" t="s">
        <v>2026</v>
      </c>
      <c r="G890" s="822" t="s">
        <v>2594</v>
      </c>
      <c r="H890" s="822" t="s">
        <v>329</v>
      </c>
      <c r="I890" s="822" t="s">
        <v>2796</v>
      </c>
      <c r="J890" s="822" t="s">
        <v>2596</v>
      </c>
      <c r="K890" s="822" t="s">
        <v>2797</v>
      </c>
      <c r="L890" s="825">
        <v>99.94</v>
      </c>
      <c r="M890" s="825">
        <v>99.94</v>
      </c>
      <c r="N890" s="822">
        <v>1</v>
      </c>
      <c r="O890" s="826">
        <v>1</v>
      </c>
      <c r="P890" s="825">
        <v>99.94</v>
      </c>
      <c r="Q890" s="827">
        <v>1</v>
      </c>
      <c r="R890" s="822">
        <v>1</v>
      </c>
      <c r="S890" s="827">
        <v>1</v>
      </c>
      <c r="T890" s="826">
        <v>1</v>
      </c>
      <c r="U890" s="828">
        <v>1</v>
      </c>
    </row>
    <row r="891" spans="1:21" ht="14.45" customHeight="1" x14ac:dyDescent="0.2">
      <c r="A891" s="821">
        <v>5</v>
      </c>
      <c r="B891" s="822" t="s">
        <v>2025</v>
      </c>
      <c r="C891" s="822" t="s">
        <v>2032</v>
      </c>
      <c r="D891" s="823" t="s">
        <v>3454</v>
      </c>
      <c r="E891" s="824" t="s">
        <v>2054</v>
      </c>
      <c r="F891" s="822" t="s">
        <v>2026</v>
      </c>
      <c r="G891" s="822" t="s">
        <v>2072</v>
      </c>
      <c r="H891" s="822" t="s">
        <v>611</v>
      </c>
      <c r="I891" s="822" t="s">
        <v>1729</v>
      </c>
      <c r="J891" s="822" t="s">
        <v>1070</v>
      </c>
      <c r="K891" s="822" t="s">
        <v>1730</v>
      </c>
      <c r="L891" s="825">
        <v>154.36000000000001</v>
      </c>
      <c r="M891" s="825">
        <v>154.36000000000001</v>
      </c>
      <c r="N891" s="822">
        <v>1</v>
      </c>
      <c r="O891" s="826">
        <v>1</v>
      </c>
      <c r="P891" s="825">
        <v>154.36000000000001</v>
      </c>
      <c r="Q891" s="827">
        <v>1</v>
      </c>
      <c r="R891" s="822">
        <v>1</v>
      </c>
      <c r="S891" s="827">
        <v>1</v>
      </c>
      <c r="T891" s="826">
        <v>1</v>
      </c>
      <c r="U891" s="828">
        <v>1</v>
      </c>
    </row>
    <row r="892" spans="1:21" ht="14.45" customHeight="1" x14ac:dyDescent="0.2">
      <c r="A892" s="821">
        <v>5</v>
      </c>
      <c r="B892" s="822" t="s">
        <v>2025</v>
      </c>
      <c r="C892" s="822" t="s">
        <v>2032</v>
      </c>
      <c r="D892" s="823" t="s">
        <v>3454</v>
      </c>
      <c r="E892" s="824" t="s">
        <v>2054</v>
      </c>
      <c r="F892" s="822" t="s">
        <v>2026</v>
      </c>
      <c r="G892" s="822" t="s">
        <v>2350</v>
      </c>
      <c r="H892" s="822" t="s">
        <v>329</v>
      </c>
      <c r="I892" s="822" t="s">
        <v>3144</v>
      </c>
      <c r="J892" s="822" t="s">
        <v>747</v>
      </c>
      <c r="K892" s="822" t="s">
        <v>3145</v>
      </c>
      <c r="L892" s="825">
        <v>94.28</v>
      </c>
      <c r="M892" s="825">
        <v>188.56</v>
      </c>
      <c r="N892" s="822">
        <v>2</v>
      </c>
      <c r="O892" s="826">
        <v>1.5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5</v>
      </c>
      <c r="B893" s="822" t="s">
        <v>2025</v>
      </c>
      <c r="C893" s="822" t="s">
        <v>2032</v>
      </c>
      <c r="D893" s="823" t="s">
        <v>3454</v>
      </c>
      <c r="E893" s="824" t="s">
        <v>2054</v>
      </c>
      <c r="F893" s="822" t="s">
        <v>2026</v>
      </c>
      <c r="G893" s="822" t="s">
        <v>2350</v>
      </c>
      <c r="H893" s="822" t="s">
        <v>329</v>
      </c>
      <c r="I893" s="822" t="s">
        <v>2351</v>
      </c>
      <c r="J893" s="822" t="s">
        <v>747</v>
      </c>
      <c r="K893" s="822" t="s">
        <v>1236</v>
      </c>
      <c r="L893" s="825">
        <v>84.18</v>
      </c>
      <c r="M893" s="825">
        <v>84.18</v>
      </c>
      <c r="N893" s="822">
        <v>1</v>
      </c>
      <c r="O893" s="826">
        <v>0.5</v>
      </c>
      <c r="P893" s="825"/>
      <c r="Q893" s="827">
        <v>0</v>
      </c>
      <c r="R893" s="822"/>
      <c r="S893" s="827">
        <v>0</v>
      </c>
      <c r="T893" s="826"/>
      <c r="U893" s="828">
        <v>0</v>
      </c>
    </row>
    <row r="894" spans="1:21" ht="14.45" customHeight="1" x14ac:dyDescent="0.2">
      <c r="A894" s="821">
        <v>5</v>
      </c>
      <c r="B894" s="822" t="s">
        <v>2025</v>
      </c>
      <c r="C894" s="822" t="s">
        <v>2032</v>
      </c>
      <c r="D894" s="823" t="s">
        <v>3454</v>
      </c>
      <c r="E894" s="824" t="s">
        <v>2054</v>
      </c>
      <c r="F894" s="822" t="s">
        <v>2026</v>
      </c>
      <c r="G894" s="822" t="s">
        <v>2350</v>
      </c>
      <c r="H894" s="822" t="s">
        <v>611</v>
      </c>
      <c r="I894" s="822" t="s">
        <v>1920</v>
      </c>
      <c r="J894" s="822" t="s">
        <v>747</v>
      </c>
      <c r="K894" s="822" t="s">
        <v>1236</v>
      </c>
      <c r="L894" s="825">
        <v>84.18</v>
      </c>
      <c r="M894" s="825">
        <v>84.18</v>
      </c>
      <c r="N894" s="822">
        <v>1</v>
      </c>
      <c r="O894" s="826">
        <v>1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5</v>
      </c>
      <c r="B895" s="822" t="s">
        <v>2025</v>
      </c>
      <c r="C895" s="822" t="s">
        <v>2032</v>
      </c>
      <c r="D895" s="823" t="s">
        <v>3454</v>
      </c>
      <c r="E895" s="824" t="s">
        <v>2054</v>
      </c>
      <c r="F895" s="822" t="s">
        <v>2026</v>
      </c>
      <c r="G895" s="822" t="s">
        <v>2350</v>
      </c>
      <c r="H895" s="822" t="s">
        <v>611</v>
      </c>
      <c r="I895" s="822" t="s">
        <v>3146</v>
      </c>
      <c r="J895" s="822" t="s">
        <v>747</v>
      </c>
      <c r="K895" s="822" t="s">
        <v>3145</v>
      </c>
      <c r="L895" s="825">
        <v>94.28</v>
      </c>
      <c r="M895" s="825">
        <v>94.28</v>
      </c>
      <c r="N895" s="822">
        <v>1</v>
      </c>
      <c r="O895" s="826">
        <v>0.5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5</v>
      </c>
      <c r="B896" s="822" t="s">
        <v>2025</v>
      </c>
      <c r="C896" s="822" t="s">
        <v>2032</v>
      </c>
      <c r="D896" s="823" t="s">
        <v>3454</v>
      </c>
      <c r="E896" s="824" t="s">
        <v>2054</v>
      </c>
      <c r="F896" s="822" t="s">
        <v>2026</v>
      </c>
      <c r="G896" s="822" t="s">
        <v>2068</v>
      </c>
      <c r="H896" s="822" t="s">
        <v>329</v>
      </c>
      <c r="I896" s="822" t="s">
        <v>2069</v>
      </c>
      <c r="J896" s="822" t="s">
        <v>2070</v>
      </c>
      <c r="K896" s="822" t="s">
        <v>2071</v>
      </c>
      <c r="L896" s="825">
        <v>0</v>
      </c>
      <c r="M896" s="825">
        <v>0</v>
      </c>
      <c r="N896" s="822">
        <v>1</v>
      </c>
      <c r="O896" s="826">
        <v>1</v>
      </c>
      <c r="P896" s="825"/>
      <c r="Q896" s="827"/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5</v>
      </c>
      <c r="B897" s="822" t="s">
        <v>2025</v>
      </c>
      <c r="C897" s="822" t="s">
        <v>2032</v>
      </c>
      <c r="D897" s="823" t="s">
        <v>3454</v>
      </c>
      <c r="E897" s="824" t="s">
        <v>2054</v>
      </c>
      <c r="F897" s="822" t="s">
        <v>2026</v>
      </c>
      <c r="G897" s="822" t="s">
        <v>2068</v>
      </c>
      <c r="H897" s="822" t="s">
        <v>329</v>
      </c>
      <c r="I897" s="822" t="s">
        <v>2075</v>
      </c>
      <c r="J897" s="822" t="s">
        <v>2070</v>
      </c>
      <c r="K897" s="822" t="s">
        <v>2076</v>
      </c>
      <c r="L897" s="825">
        <v>0</v>
      </c>
      <c r="M897" s="825">
        <v>0</v>
      </c>
      <c r="N897" s="822">
        <v>1</v>
      </c>
      <c r="O897" s="826">
        <v>1</v>
      </c>
      <c r="P897" s="825">
        <v>0</v>
      </c>
      <c r="Q897" s="827"/>
      <c r="R897" s="822">
        <v>1</v>
      </c>
      <c r="S897" s="827">
        <v>1</v>
      </c>
      <c r="T897" s="826">
        <v>1</v>
      </c>
      <c r="U897" s="828">
        <v>1</v>
      </c>
    </row>
    <row r="898" spans="1:21" ht="14.45" customHeight="1" x14ac:dyDescent="0.2">
      <c r="A898" s="821">
        <v>5</v>
      </c>
      <c r="B898" s="822" t="s">
        <v>2025</v>
      </c>
      <c r="C898" s="822" t="s">
        <v>2032</v>
      </c>
      <c r="D898" s="823" t="s">
        <v>3454</v>
      </c>
      <c r="E898" s="824" t="s">
        <v>2054</v>
      </c>
      <c r="F898" s="822" t="s">
        <v>2027</v>
      </c>
      <c r="G898" s="822" t="s">
        <v>2077</v>
      </c>
      <c r="H898" s="822" t="s">
        <v>329</v>
      </c>
      <c r="I898" s="822" t="s">
        <v>2354</v>
      </c>
      <c r="J898" s="822" t="s">
        <v>2355</v>
      </c>
      <c r="K898" s="822"/>
      <c r="L898" s="825">
        <v>0</v>
      </c>
      <c r="M898" s="825">
        <v>0</v>
      </c>
      <c r="N898" s="822">
        <v>1</v>
      </c>
      <c r="O898" s="826">
        <v>1</v>
      </c>
      <c r="P898" s="825"/>
      <c r="Q898" s="827"/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5</v>
      </c>
      <c r="B899" s="822" t="s">
        <v>2025</v>
      </c>
      <c r="C899" s="822" t="s">
        <v>2032</v>
      </c>
      <c r="D899" s="823" t="s">
        <v>3454</v>
      </c>
      <c r="E899" s="824" t="s">
        <v>2054</v>
      </c>
      <c r="F899" s="822" t="s">
        <v>2027</v>
      </c>
      <c r="G899" s="822" t="s">
        <v>2077</v>
      </c>
      <c r="H899" s="822" t="s">
        <v>329</v>
      </c>
      <c r="I899" s="822" t="s">
        <v>3010</v>
      </c>
      <c r="J899" s="822" t="s">
        <v>2355</v>
      </c>
      <c r="K899" s="822"/>
      <c r="L899" s="825">
        <v>0</v>
      </c>
      <c r="M899" s="825">
        <v>0</v>
      </c>
      <c r="N899" s="822">
        <v>23</v>
      </c>
      <c r="O899" s="826">
        <v>19.5</v>
      </c>
      <c r="P899" s="825"/>
      <c r="Q899" s="827"/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5</v>
      </c>
      <c r="B900" s="822" t="s">
        <v>2025</v>
      </c>
      <c r="C900" s="822" t="s">
        <v>2032</v>
      </c>
      <c r="D900" s="823" t="s">
        <v>3454</v>
      </c>
      <c r="E900" s="824" t="s">
        <v>2054</v>
      </c>
      <c r="F900" s="822" t="s">
        <v>2027</v>
      </c>
      <c r="G900" s="822" t="s">
        <v>2077</v>
      </c>
      <c r="H900" s="822" t="s">
        <v>329</v>
      </c>
      <c r="I900" s="822" t="s">
        <v>3147</v>
      </c>
      <c r="J900" s="822" t="s">
        <v>2355</v>
      </c>
      <c r="K900" s="822"/>
      <c r="L900" s="825">
        <v>0</v>
      </c>
      <c r="M900" s="825">
        <v>0</v>
      </c>
      <c r="N900" s="822">
        <v>1</v>
      </c>
      <c r="O900" s="826">
        <v>1</v>
      </c>
      <c r="P900" s="825"/>
      <c r="Q900" s="827"/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5</v>
      </c>
      <c r="B901" s="822" t="s">
        <v>2025</v>
      </c>
      <c r="C901" s="822" t="s">
        <v>2032</v>
      </c>
      <c r="D901" s="823" t="s">
        <v>3454</v>
      </c>
      <c r="E901" s="824" t="s">
        <v>2054</v>
      </c>
      <c r="F901" s="822" t="s">
        <v>2028</v>
      </c>
      <c r="G901" s="822" t="s">
        <v>2077</v>
      </c>
      <c r="H901" s="822" t="s">
        <v>329</v>
      </c>
      <c r="I901" s="822" t="s">
        <v>2116</v>
      </c>
      <c r="J901" s="822" t="s">
        <v>2117</v>
      </c>
      <c r="K901" s="822" t="s">
        <v>2118</v>
      </c>
      <c r="L901" s="825">
        <v>199.81</v>
      </c>
      <c r="M901" s="825">
        <v>399.62</v>
      </c>
      <c r="N901" s="822">
        <v>2</v>
      </c>
      <c r="O901" s="826">
        <v>1</v>
      </c>
      <c r="P901" s="825">
        <v>399.62</v>
      </c>
      <c r="Q901" s="827">
        <v>1</v>
      </c>
      <c r="R901" s="822">
        <v>2</v>
      </c>
      <c r="S901" s="827">
        <v>1</v>
      </c>
      <c r="T901" s="826">
        <v>1</v>
      </c>
      <c r="U901" s="828">
        <v>1</v>
      </c>
    </row>
    <row r="902" spans="1:21" ht="14.45" customHeight="1" x14ac:dyDescent="0.2">
      <c r="A902" s="821">
        <v>5</v>
      </c>
      <c r="B902" s="822" t="s">
        <v>2025</v>
      </c>
      <c r="C902" s="822" t="s">
        <v>2032</v>
      </c>
      <c r="D902" s="823" t="s">
        <v>3454</v>
      </c>
      <c r="E902" s="824" t="s">
        <v>2054</v>
      </c>
      <c r="F902" s="822" t="s">
        <v>2028</v>
      </c>
      <c r="G902" s="822" t="s">
        <v>2077</v>
      </c>
      <c r="H902" s="822" t="s">
        <v>329</v>
      </c>
      <c r="I902" s="822" t="s">
        <v>2119</v>
      </c>
      <c r="J902" s="822" t="s">
        <v>2120</v>
      </c>
      <c r="K902" s="822" t="s">
        <v>2121</v>
      </c>
      <c r="L902" s="825">
        <v>1000.5</v>
      </c>
      <c r="M902" s="825">
        <v>1000.5</v>
      </c>
      <c r="N902" s="822">
        <v>1</v>
      </c>
      <c r="O902" s="826">
        <v>1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5</v>
      </c>
      <c r="B903" s="822" t="s">
        <v>2025</v>
      </c>
      <c r="C903" s="822" t="s">
        <v>2032</v>
      </c>
      <c r="D903" s="823" t="s">
        <v>3454</v>
      </c>
      <c r="E903" s="824" t="s">
        <v>2054</v>
      </c>
      <c r="F903" s="822" t="s">
        <v>2028</v>
      </c>
      <c r="G903" s="822" t="s">
        <v>2077</v>
      </c>
      <c r="H903" s="822" t="s">
        <v>329</v>
      </c>
      <c r="I903" s="822" t="s">
        <v>2414</v>
      </c>
      <c r="J903" s="822" t="s">
        <v>2091</v>
      </c>
      <c r="K903" s="822" t="s">
        <v>2415</v>
      </c>
      <c r="L903" s="825">
        <v>600.29999999999995</v>
      </c>
      <c r="M903" s="825">
        <v>600.29999999999995</v>
      </c>
      <c r="N903" s="822">
        <v>1</v>
      </c>
      <c r="O903" s="826">
        <v>1</v>
      </c>
      <c r="P903" s="825">
        <v>600.29999999999995</v>
      </c>
      <c r="Q903" s="827">
        <v>1</v>
      </c>
      <c r="R903" s="822">
        <v>1</v>
      </c>
      <c r="S903" s="827">
        <v>1</v>
      </c>
      <c r="T903" s="826">
        <v>1</v>
      </c>
      <c r="U903" s="828">
        <v>1</v>
      </c>
    </row>
    <row r="904" spans="1:21" ht="14.45" customHeight="1" x14ac:dyDescent="0.2">
      <c r="A904" s="821">
        <v>5</v>
      </c>
      <c r="B904" s="822" t="s">
        <v>2025</v>
      </c>
      <c r="C904" s="822" t="s">
        <v>2032</v>
      </c>
      <c r="D904" s="823" t="s">
        <v>3454</v>
      </c>
      <c r="E904" s="824" t="s">
        <v>2054</v>
      </c>
      <c r="F904" s="822" t="s">
        <v>2028</v>
      </c>
      <c r="G904" s="822" t="s">
        <v>2077</v>
      </c>
      <c r="H904" s="822" t="s">
        <v>329</v>
      </c>
      <c r="I904" s="822" t="s">
        <v>2416</v>
      </c>
      <c r="J904" s="822" t="s">
        <v>2417</v>
      </c>
      <c r="K904" s="822" t="s">
        <v>2418</v>
      </c>
      <c r="L904" s="825">
        <v>260.42</v>
      </c>
      <c r="M904" s="825">
        <v>520.84</v>
      </c>
      <c r="N904" s="822">
        <v>2</v>
      </c>
      <c r="O904" s="826">
        <v>1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5</v>
      </c>
      <c r="B905" s="822" t="s">
        <v>2025</v>
      </c>
      <c r="C905" s="822" t="s">
        <v>2032</v>
      </c>
      <c r="D905" s="823" t="s">
        <v>3454</v>
      </c>
      <c r="E905" s="824" t="s">
        <v>2054</v>
      </c>
      <c r="F905" s="822" t="s">
        <v>2028</v>
      </c>
      <c r="G905" s="822" t="s">
        <v>2077</v>
      </c>
      <c r="H905" s="822" t="s">
        <v>329</v>
      </c>
      <c r="I905" s="822" t="s">
        <v>2826</v>
      </c>
      <c r="J905" s="822" t="s">
        <v>2827</v>
      </c>
      <c r="K905" s="822" t="s">
        <v>2828</v>
      </c>
      <c r="L905" s="825">
        <v>1647.96</v>
      </c>
      <c r="M905" s="825">
        <v>1647.96</v>
      </c>
      <c r="N905" s="822">
        <v>1</v>
      </c>
      <c r="O905" s="826">
        <v>1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5</v>
      </c>
      <c r="B906" s="822" t="s">
        <v>2025</v>
      </c>
      <c r="C906" s="822" t="s">
        <v>2032</v>
      </c>
      <c r="D906" s="823" t="s">
        <v>3454</v>
      </c>
      <c r="E906" s="824" t="s">
        <v>2054</v>
      </c>
      <c r="F906" s="822" t="s">
        <v>2028</v>
      </c>
      <c r="G906" s="822" t="s">
        <v>2077</v>
      </c>
      <c r="H906" s="822" t="s">
        <v>329</v>
      </c>
      <c r="I906" s="822" t="s">
        <v>2125</v>
      </c>
      <c r="J906" s="822" t="s">
        <v>2126</v>
      </c>
      <c r="K906" s="822" t="s">
        <v>2127</v>
      </c>
      <c r="L906" s="825">
        <v>180.39</v>
      </c>
      <c r="M906" s="825">
        <v>541.16999999999996</v>
      </c>
      <c r="N906" s="822">
        <v>3</v>
      </c>
      <c r="O906" s="826">
        <v>2</v>
      </c>
      <c r="P906" s="825">
        <v>541.16999999999996</v>
      </c>
      <c r="Q906" s="827">
        <v>1</v>
      </c>
      <c r="R906" s="822">
        <v>3</v>
      </c>
      <c r="S906" s="827">
        <v>1</v>
      </c>
      <c r="T906" s="826">
        <v>2</v>
      </c>
      <c r="U906" s="828">
        <v>1</v>
      </c>
    </row>
    <row r="907" spans="1:21" ht="14.45" customHeight="1" x14ac:dyDescent="0.2">
      <c r="A907" s="821">
        <v>5</v>
      </c>
      <c r="B907" s="822" t="s">
        <v>2025</v>
      </c>
      <c r="C907" s="822" t="s">
        <v>2032</v>
      </c>
      <c r="D907" s="823" t="s">
        <v>3454</v>
      </c>
      <c r="E907" s="824" t="s">
        <v>2054</v>
      </c>
      <c r="F907" s="822" t="s">
        <v>2028</v>
      </c>
      <c r="G907" s="822" t="s">
        <v>2077</v>
      </c>
      <c r="H907" s="822" t="s">
        <v>329</v>
      </c>
      <c r="I907" s="822" t="s">
        <v>2419</v>
      </c>
      <c r="J907" s="822" t="s">
        <v>2420</v>
      </c>
      <c r="K907" s="822" t="s">
        <v>2421</v>
      </c>
      <c r="L907" s="825">
        <v>1795.8</v>
      </c>
      <c r="M907" s="825">
        <v>1795.8</v>
      </c>
      <c r="N907" s="822">
        <v>1</v>
      </c>
      <c r="O907" s="826">
        <v>1</v>
      </c>
      <c r="P907" s="825">
        <v>1795.8</v>
      </c>
      <c r="Q907" s="827">
        <v>1</v>
      </c>
      <c r="R907" s="822">
        <v>1</v>
      </c>
      <c r="S907" s="827">
        <v>1</v>
      </c>
      <c r="T907" s="826">
        <v>1</v>
      </c>
      <c r="U907" s="828">
        <v>1</v>
      </c>
    </row>
    <row r="908" spans="1:21" ht="14.45" customHeight="1" x14ac:dyDescent="0.2">
      <c r="A908" s="821">
        <v>5</v>
      </c>
      <c r="B908" s="822" t="s">
        <v>2025</v>
      </c>
      <c r="C908" s="822" t="s">
        <v>2032</v>
      </c>
      <c r="D908" s="823" t="s">
        <v>3454</v>
      </c>
      <c r="E908" s="824" t="s">
        <v>2054</v>
      </c>
      <c r="F908" s="822" t="s">
        <v>2028</v>
      </c>
      <c r="G908" s="822" t="s">
        <v>2077</v>
      </c>
      <c r="H908" s="822" t="s">
        <v>329</v>
      </c>
      <c r="I908" s="822" t="s">
        <v>2829</v>
      </c>
      <c r="J908" s="822" t="s">
        <v>2830</v>
      </c>
      <c r="K908" s="822" t="s">
        <v>2689</v>
      </c>
      <c r="L908" s="825">
        <v>175.59</v>
      </c>
      <c r="M908" s="825">
        <v>351.18</v>
      </c>
      <c r="N908" s="822">
        <v>2</v>
      </c>
      <c r="O908" s="826">
        <v>1</v>
      </c>
      <c r="P908" s="825">
        <v>351.18</v>
      </c>
      <c r="Q908" s="827">
        <v>1</v>
      </c>
      <c r="R908" s="822">
        <v>2</v>
      </c>
      <c r="S908" s="827">
        <v>1</v>
      </c>
      <c r="T908" s="826">
        <v>1</v>
      </c>
      <c r="U908" s="828">
        <v>1</v>
      </c>
    </row>
    <row r="909" spans="1:21" ht="14.45" customHeight="1" x14ac:dyDescent="0.2">
      <c r="A909" s="821">
        <v>5</v>
      </c>
      <c r="B909" s="822" t="s">
        <v>2025</v>
      </c>
      <c r="C909" s="822" t="s">
        <v>2032</v>
      </c>
      <c r="D909" s="823" t="s">
        <v>3454</v>
      </c>
      <c r="E909" s="824" t="s">
        <v>2053</v>
      </c>
      <c r="F909" s="822" t="s">
        <v>2028</v>
      </c>
      <c r="G909" s="822" t="s">
        <v>2077</v>
      </c>
      <c r="H909" s="822" t="s">
        <v>329</v>
      </c>
      <c r="I909" s="822" t="s">
        <v>2419</v>
      </c>
      <c r="J909" s="822" t="s">
        <v>2420</v>
      </c>
      <c r="K909" s="822" t="s">
        <v>2421</v>
      </c>
      <c r="L909" s="825">
        <v>1795.8</v>
      </c>
      <c r="M909" s="825">
        <v>1795.8</v>
      </c>
      <c r="N909" s="822">
        <v>1</v>
      </c>
      <c r="O909" s="826">
        <v>1</v>
      </c>
      <c r="P909" s="825">
        <v>1795.8</v>
      </c>
      <c r="Q909" s="827">
        <v>1</v>
      </c>
      <c r="R909" s="822">
        <v>1</v>
      </c>
      <c r="S909" s="827">
        <v>1</v>
      </c>
      <c r="T909" s="826">
        <v>1</v>
      </c>
      <c r="U909" s="828">
        <v>1</v>
      </c>
    </row>
    <row r="910" spans="1:21" ht="14.45" customHeight="1" x14ac:dyDescent="0.2">
      <c r="A910" s="821">
        <v>5</v>
      </c>
      <c r="B910" s="822" t="s">
        <v>2025</v>
      </c>
      <c r="C910" s="822" t="s">
        <v>2034</v>
      </c>
      <c r="D910" s="823" t="s">
        <v>3455</v>
      </c>
      <c r="E910" s="824" t="s">
        <v>2043</v>
      </c>
      <c r="F910" s="822" t="s">
        <v>2026</v>
      </c>
      <c r="G910" s="822" t="s">
        <v>2361</v>
      </c>
      <c r="H910" s="822" t="s">
        <v>329</v>
      </c>
      <c r="I910" s="822" t="s">
        <v>2362</v>
      </c>
      <c r="J910" s="822" t="s">
        <v>2363</v>
      </c>
      <c r="K910" s="822" t="s">
        <v>2364</v>
      </c>
      <c r="L910" s="825">
        <v>121.75</v>
      </c>
      <c r="M910" s="825">
        <v>243.5</v>
      </c>
      <c r="N910" s="822">
        <v>2</v>
      </c>
      <c r="O910" s="826">
        <v>1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5</v>
      </c>
      <c r="B911" s="822" t="s">
        <v>2025</v>
      </c>
      <c r="C911" s="822" t="s">
        <v>2034</v>
      </c>
      <c r="D911" s="823" t="s">
        <v>3455</v>
      </c>
      <c r="E911" s="824" t="s">
        <v>2043</v>
      </c>
      <c r="F911" s="822" t="s">
        <v>2026</v>
      </c>
      <c r="G911" s="822" t="s">
        <v>2143</v>
      </c>
      <c r="H911" s="822" t="s">
        <v>611</v>
      </c>
      <c r="I911" s="822" t="s">
        <v>1664</v>
      </c>
      <c r="J911" s="822" t="s">
        <v>1663</v>
      </c>
      <c r="K911" s="822" t="s">
        <v>1238</v>
      </c>
      <c r="L911" s="825">
        <v>62.18</v>
      </c>
      <c r="M911" s="825">
        <v>186.54</v>
      </c>
      <c r="N911" s="822">
        <v>3</v>
      </c>
      <c r="O911" s="826">
        <v>0.5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5</v>
      </c>
      <c r="B912" s="822" t="s">
        <v>2025</v>
      </c>
      <c r="C912" s="822" t="s">
        <v>2034</v>
      </c>
      <c r="D912" s="823" t="s">
        <v>3455</v>
      </c>
      <c r="E912" s="824" t="s">
        <v>2043</v>
      </c>
      <c r="F912" s="822" t="s">
        <v>2026</v>
      </c>
      <c r="G912" s="822" t="s">
        <v>2144</v>
      </c>
      <c r="H912" s="822" t="s">
        <v>611</v>
      </c>
      <c r="I912" s="822" t="s">
        <v>1756</v>
      </c>
      <c r="J912" s="822" t="s">
        <v>1757</v>
      </c>
      <c r="K912" s="822" t="s">
        <v>1758</v>
      </c>
      <c r="L912" s="825">
        <v>119.7</v>
      </c>
      <c r="M912" s="825">
        <v>119.7</v>
      </c>
      <c r="N912" s="822">
        <v>1</v>
      </c>
      <c r="O912" s="826">
        <v>0.5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5</v>
      </c>
      <c r="B913" s="822" t="s">
        <v>2025</v>
      </c>
      <c r="C913" s="822" t="s">
        <v>2034</v>
      </c>
      <c r="D913" s="823" t="s">
        <v>3455</v>
      </c>
      <c r="E913" s="824" t="s">
        <v>2043</v>
      </c>
      <c r="F913" s="822" t="s">
        <v>2026</v>
      </c>
      <c r="G913" s="822" t="s">
        <v>2144</v>
      </c>
      <c r="H913" s="822" t="s">
        <v>611</v>
      </c>
      <c r="I913" s="822" t="s">
        <v>1756</v>
      </c>
      <c r="J913" s="822" t="s">
        <v>1757</v>
      </c>
      <c r="K913" s="822" t="s">
        <v>1758</v>
      </c>
      <c r="L913" s="825">
        <v>56.06</v>
      </c>
      <c r="M913" s="825">
        <v>56.06</v>
      </c>
      <c r="N913" s="822">
        <v>1</v>
      </c>
      <c r="O913" s="826">
        <v>1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5</v>
      </c>
      <c r="B914" s="822" t="s">
        <v>2025</v>
      </c>
      <c r="C914" s="822" t="s">
        <v>2034</v>
      </c>
      <c r="D914" s="823" t="s">
        <v>3455</v>
      </c>
      <c r="E914" s="824" t="s">
        <v>2043</v>
      </c>
      <c r="F914" s="822" t="s">
        <v>2026</v>
      </c>
      <c r="G914" s="822" t="s">
        <v>2338</v>
      </c>
      <c r="H914" s="822" t="s">
        <v>329</v>
      </c>
      <c r="I914" s="822" t="s">
        <v>2399</v>
      </c>
      <c r="J914" s="822" t="s">
        <v>698</v>
      </c>
      <c r="K914" s="822" t="s">
        <v>2400</v>
      </c>
      <c r="L914" s="825">
        <v>182.22</v>
      </c>
      <c r="M914" s="825">
        <v>182.22</v>
      </c>
      <c r="N914" s="822">
        <v>1</v>
      </c>
      <c r="O914" s="826">
        <v>0.5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5</v>
      </c>
      <c r="B915" s="822" t="s">
        <v>2025</v>
      </c>
      <c r="C915" s="822" t="s">
        <v>2034</v>
      </c>
      <c r="D915" s="823" t="s">
        <v>3455</v>
      </c>
      <c r="E915" s="824" t="s">
        <v>2043</v>
      </c>
      <c r="F915" s="822" t="s">
        <v>2026</v>
      </c>
      <c r="G915" s="822" t="s">
        <v>2338</v>
      </c>
      <c r="H915" s="822" t="s">
        <v>329</v>
      </c>
      <c r="I915" s="822" t="s">
        <v>2624</v>
      </c>
      <c r="J915" s="822" t="s">
        <v>698</v>
      </c>
      <c r="K915" s="822" t="s">
        <v>2400</v>
      </c>
      <c r="L915" s="825">
        <v>182.22</v>
      </c>
      <c r="M915" s="825">
        <v>546.66</v>
      </c>
      <c r="N915" s="822">
        <v>3</v>
      </c>
      <c r="O915" s="826">
        <v>3</v>
      </c>
      <c r="P915" s="825">
        <v>546.66</v>
      </c>
      <c r="Q915" s="827">
        <v>1</v>
      </c>
      <c r="R915" s="822">
        <v>3</v>
      </c>
      <c r="S915" s="827">
        <v>1</v>
      </c>
      <c r="T915" s="826">
        <v>3</v>
      </c>
      <c r="U915" s="828">
        <v>1</v>
      </c>
    </row>
    <row r="916" spans="1:21" ht="14.45" customHeight="1" x14ac:dyDescent="0.2">
      <c r="A916" s="821">
        <v>5</v>
      </c>
      <c r="B916" s="822" t="s">
        <v>2025</v>
      </c>
      <c r="C916" s="822" t="s">
        <v>2034</v>
      </c>
      <c r="D916" s="823" t="s">
        <v>3455</v>
      </c>
      <c r="E916" s="824" t="s">
        <v>2043</v>
      </c>
      <c r="F916" s="822" t="s">
        <v>2026</v>
      </c>
      <c r="G916" s="822" t="s">
        <v>2338</v>
      </c>
      <c r="H916" s="822" t="s">
        <v>329</v>
      </c>
      <c r="I916" s="822" t="s">
        <v>2474</v>
      </c>
      <c r="J916" s="822" t="s">
        <v>698</v>
      </c>
      <c r="K916" s="822" t="s">
        <v>2475</v>
      </c>
      <c r="L916" s="825">
        <v>91.11</v>
      </c>
      <c r="M916" s="825">
        <v>91.11</v>
      </c>
      <c r="N916" s="822">
        <v>1</v>
      </c>
      <c r="O916" s="826">
        <v>1</v>
      </c>
      <c r="P916" s="825">
        <v>91.11</v>
      </c>
      <c r="Q916" s="827">
        <v>1</v>
      </c>
      <c r="R916" s="822">
        <v>1</v>
      </c>
      <c r="S916" s="827">
        <v>1</v>
      </c>
      <c r="T916" s="826">
        <v>1</v>
      </c>
      <c r="U916" s="828">
        <v>1</v>
      </c>
    </row>
    <row r="917" spans="1:21" ht="14.45" customHeight="1" x14ac:dyDescent="0.2">
      <c r="A917" s="821">
        <v>5</v>
      </c>
      <c r="B917" s="822" t="s">
        <v>2025</v>
      </c>
      <c r="C917" s="822" t="s">
        <v>2034</v>
      </c>
      <c r="D917" s="823" t="s">
        <v>3455</v>
      </c>
      <c r="E917" s="824" t="s">
        <v>2043</v>
      </c>
      <c r="F917" s="822" t="s">
        <v>2026</v>
      </c>
      <c r="G917" s="822" t="s">
        <v>2338</v>
      </c>
      <c r="H917" s="822" t="s">
        <v>329</v>
      </c>
      <c r="I917" s="822" t="s">
        <v>2476</v>
      </c>
      <c r="J917" s="822" t="s">
        <v>698</v>
      </c>
      <c r="K917" s="822" t="s">
        <v>2477</v>
      </c>
      <c r="L917" s="825">
        <v>273.33</v>
      </c>
      <c r="M917" s="825">
        <v>273.33</v>
      </c>
      <c r="N917" s="822">
        <v>1</v>
      </c>
      <c r="O917" s="826">
        <v>1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5</v>
      </c>
      <c r="B918" s="822" t="s">
        <v>2025</v>
      </c>
      <c r="C918" s="822" t="s">
        <v>2034</v>
      </c>
      <c r="D918" s="823" t="s">
        <v>3455</v>
      </c>
      <c r="E918" s="824" t="s">
        <v>2043</v>
      </c>
      <c r="F918" s="822" t="s">
        <v>2026</v>
      </c>
      <c r="G918" s="822" t="s">
        <v>2496</v>
      </c>
      <c r="H918" s="822" t="s">
        <v>611</v>
      </c>
      <c r="I918" s="822" t="s">
        <v>2497</v>
      </c>
      <c r="J918" s="822" t="s">
        <v>1266</v>
      </c>
      <c r="K918" s="822" t="s">
        <v>2498</v>
      </c>
      <c r="L918" s="825">
        <v>773.45</v>
      </c>
      <c r="M918" s="825">
        <v>1546.9</v>
      </c>
      <c r="N918" s="822">
        <v>2</v>
      </c>
      <c r="O918" s="826">
        <v>2</v>
      </c>
      <c r="P918" s="825">
        <v>1546.9</v>
      </c>
      <c r="Q918" s="827">
        <v>1</v>
      </c>
      <c r="R918" s="822">
        <v>2</v>
      </c>
      <c r="S918" s="827">
        <v>1</v>
      </c>
      <c r="T918" s="826">
        <v>2</v>
      </c>
      <c r="U918" s="828">
        <v>1</v>
      </c>
    </row>
    <row r="919" spans="1:21" ht="14.45" customHeight="1" x14ac:dyDescent="0.2">
      <c r="A919" s="821">
        <v>5</v>
      </c>
      <c r="B919" s="822" t="s">
        <v>2025</v>
      </c>
      <c r="C919" s="822" t="s">
        <v>2034</v>
      </c>
      <c r="D919" s="823" t="s">
        <v>3455</v>
      </c>
      <c r="E919" s="824" t="s">
        <v>2043</v>
      </c>
      <c r="F919" s="822" t="s">
        <v>2026</v>
      </c>
      <c r="G919" s="822" t="s">
        <v>2061</v>
      </c>
      <c r="H919" s="822" t="s">
        <v>611</v>
      </c>
      <c r="I919" s="822" t="s">
        <v>2062</v>
      </c>
      <c r="J919" s="822" t="s">
        <v>1611</v>
      </c>
      <c r="K919" s="822" t="s">
        <v>2063</v>
      </c>
      <c r="L919" s="825">
        <v>93.43</v>
      </c>
      <c r="M919" s="825">
        <v>560.58000000000004</v>
      </c>
      <c r="N919" s="822">
        <v>6</v>
      </c>
      <c r="O919" s="826">
        <v>1</v>
      </c>
      <c r="P919" s="825">
        <v>280.29000000000002</v>
      </c>
      <c r="Q919" s="827">
        <v>0.5</v>
      </c>
      <c r="R919" s="822">
        <v>3</v>
      </c>
      <c r="S919" s="827">
        <v>0.5</v>
      </c>
      <c r="T919" s="826">
        <v>0.5</v>
      </c>
      <c r="U919" s="828">
        <v>0.5</v>
      </c>
    </row>
    <row r="920" spans="1:21" ht="14.45" customHeight="1" x14ac:dyDescent="0.2">
      <c r="A920" s="821">
        <v>5</v>
      </c>
      <c r="B920" s="822" t="s">
        <v>2025</v>
      </c>
      <c r="C920" s="822" t="s">
        <v>2034</v>
      </c>
      <c r="D920" s="823" t="s">
        <v>3455</v>
      </c>
      <c r="E920" s="824" t="s">
        <v>2043</v>
      </c>
      <c r="F920" s="822" t="s">
        <v>2026</v>
      </c>
      <c r="G920" s="822" t="s">
        <v>2061</v>
      </c>
      <c r="H920" s="822" t="s">
        <v>329</v>
      </c>
      <c r="I920" s="822" t="s">
        <v>2740</v>
      </c>
      <c r="J920" s="822" t="s">
        <v>2741</v>
      </c>
      <c r="K920" s="822" t="s">
        <v>2742</v>
      </c>
      <c r="L920" s="825">
        <v>300.33</v>
      </c>
      <c r="M920" s="825">
        <v>300.33</v>
      </c>
      <c r="N920" s="822">
        <v>1</v>
      </c>
      <c r="O920" s="826">
        <v>0.5</v>
      </c>
      <c r="P920" s="825">
        <v>300.33</v>
      </c>
      <c r="Q920" s="827">
        <v>1</v>
      </c>
      <c r="R920" s="822">
        <v>1</v>
      </c>
      <c r="S920" s="827">
        <v>1</v>
      </c>
      <c r="T920" s="826">
        <v>0.5</v>
      </c>
      <c r="U920" s="828">
        <v>1</v>
      </c>
    </row>
    <row r="921" spans="1:21" ht="14.45" customHeight="1" x14ac:dyDescent="0.2">
      <c r="A921" s="821">
        <v>5</v>
      </c>
      <c r="B921" s="822" t="s">
        <v>2025</v>
      </c>
      <c r="C921" s="822" t="s">
        <v>2034</v>
      </c>
      <c r="D921" s="823" t="s">
        <v>3455</v>
      </c>
      <c r="E921" s="824" t="s">
        <v>2043</v>
      </c>
      <c r="F921" s="822" t="s">
        <v>2026</v>
      </c>
      <c r="G921" s="822" t="s">
        <v>2061</v>
      </c>
      <c r="H921" s="822" t="s">
        <v>611</v>
      </c>
      <c r="I921" s="822" t="s">
        <v>1610</v>
      </c>
      <c r="J921" s="822" t="s">
        <v>1611</v>
      </c>
      <c r="K921" s="822" t="s">
        <v>1612</v>
      </c>
      <c r="L921" s="825">
        <v>186.87</v>
      </c>
      <c r="M921" s="825">
        <v>934.35</v>
      </c>
      <c r="N921" s="822">
        <v>5</v>
      </c>
      <c r="O921" s="826">
        <v>2.5</v>
      </c>
      <c r="P921" s="825">
        <v>934.35</v>
      </c>
      <c r="Q921" s="827">
        <v>1</v>
      </c>
      <c r="R921" s="822">
        <v>5</v>
      </c>
      <c r="S921" s="827">
        <v>1</v>
      </c>
      <c r="T921" s="826">
        <v>2.5</v>
      </c>
      <c r="U921" s="828">
        <v>1</v>
      </c>
    </row>
    <row r="922" spans="1:21" ht="14.45" customHeight="1" x14ac:dyDescent="0.2">
      <c r="A922" s="821">
        <v>5</v>
      </c>
      <c r="B922" s="822" t="s">
        <v>2025</v>
      </c>
      <c r="C922" s="822" t="s">
        <v>2034</v>
      </c>
      <c r="D922" s="823" t="s">
        <v>3455</v>
      </c>
      <c r="E922" s="824" t="s">
        <v>2043</v>
      </c>
      <c r="F922" s="822" t="s">
        <v>2026</v>
      </c>
      <c r="G922" s="822" t="s">
        <v>2506</v>
      </c>
      <c r="H922" s="822" t="s">
        <v>329</v>
      </c>
      <c r="I922" s="822" t="s">
        <v>2507</v>
      </c>
      <c r="J922" s="822" t="s">
        <v>1202</v>
      </c>
      <c r="K922" s="822" t="s">
        <v>2508</v>
      </c>
      <c r="L922" s="825">
        <v>73.989999999999995</v>
      </c>
      <c r="M922" s="825">
        <v>147.97999999999999</v>
      </c>
      <c r="N922" s="822">
        <v>2</v>
      </c>
      <c r="O922" s="826">
        <v>1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5</v>
      </c>
      <c r="B923" s="822" t="s">
        <v>2025</v>
      </c>
      <c r="C923" s="822" t="s">
        <v>2034</v>
      </c>
      <c r="D923" s="823" t="s">
        <v>3455</v>
      </c>
      <c r="E923" s="824" t="s">
        <v>2043</v>
      </c>
      <c r="F923" s="822" t="s">
        <v>2026</v>
      </c>
      <c r="G923" s="822" t="s">
        <v>2064</v>
      </c>
      <c r="H923" s="822" t="s">
        <v>329</v>
      </c>
      <c r="I923" s="822" t="s">
        <v>2087</v>
      </c>
      <c r="J923" s="822" t="s">
        <v>630</v>
      </c>
      <c r="K923" s="822" t="s">
        <v>2088</v>
      </c>
      <c r="L923" s="825">
        <v>31.65</v>
      </c>
      <c r="M923" s="825">
        <v>94.949999999999989</v>
      </c>
      <c r="N923" s="822">
        <v>3</v>
      </c>
      <c r="O923" s="826">
        <v>2</v>
      </c>
      <c r="P923" s="825">
        <v>63.3</v>
      </c>
      <c r="Q923" s="827">
        <v>0.66666666666666674</v>
      </c>
      <c r="R923" s="822">
        <v>2</v>
      </c>
      <c r="S923" s="827">
        <v>0.66666666666666663</v>
      </c>
      <c r="T923" s="826">
        <v>1.5</v>
      </c>
      <c r="U923" s="828">
        <v>0.75</v>
      </c>
    </row>
    <row r="924" spans="1:21" ht="14.45" customHeight="1" x14ac:dyDescent="0.2">
      <c r="A924" s="821">
        <v>5</v>
      </c>
      <c r="B924" s="822" t="s">
        <v>2025</v>
      </c>
      <c r="C924" s="822" t="s">
        <v>2034</v>
      </c>
      <c r="D924" s="823" t="s">
        <v>3455</v>
      </c>
      <c r="E924" s="824" t="s">
        <v>2043</v>
      </c>
      <c r="F924" s="822" t="s">
        <v>2026</v>
      </c>
      <c r="G924" s="822" t="s">
        <v>2064</v>
      </c>
      <c r="H924" s="822" t="s">
        <v>329</v>
      </c>
      <c r="I924" s="822" t="s">
        <v>2385</v>
      </c>
      <c r="J924" s="822" t="s">
        <v>2383</v>
      </c>
      <c r="K924" s="822" t="s">
        <v>2386</v>
      </c>
      <c r="L924" s="825">
        <v>52.75</v>
      </c>
      <c r="M924" s="825">
        <v>105.5</v>
      </c>
      <c r="N924" s="822">
        <v>2</v>
      </c>
      <c r="O924" s="826">
        <v>1.5</v>
      </c>
      <c r="P924" s="825">
        <v>105.5</v>
      </c>
      <c r="Q924" s="827">
        <v>1</v>
      </c>
      <c r="R924" s="822">
        <v>2</v>
      </c>
      <c r="S924" s="827">
        <v>1</v>
      </c>
      <c r="T924" s="826">
        <v>1.5</v>
      </c>
      <c r="U924" s="828">
        <v>1</v>
      </c>
    </row>
    <row r="925" spans="1:21" ht="14.45" customHeight="1" x14ac:dyDescent="0.2">
      <c r="A925" s="821">
        <v>5</v>
      </c>
      <c r="B925" s="822" t="s">
        <v>2025</v>
      </c>
      <c r="C925" s="822" t="s">
        <v>2034</v>
      </c>
      <c r="D925" s="823" t="s">
        <v>3455</v>
      </c>
      <c r="E925" s="824" t="s">
        <v>2043</v>
      </c>
      <c r="F925" s="822" t="s">
        <v>2026</v>
      </c>
      <c r="G925" s="822" t="s">
        <v>2064</v>
      </c>
      <c r="H925" s="822" t="s">
        <v>329</v>
      </c>
      <c r="I925" s="822" t="s">
        <v>2645</v>
      </c>
      <c r="J925" s="822" t="s">
        <v>2106</v>
      </c>
      <c r="K925" s="822" t="s">
        <v>2646</v>
      </c>
      <c r="L925" s="825">
        <v>52.75</v>
      </c>
      <c r="M925" s="825">
        <v>52.75</v>
      </c>
      <c r="N925" s="822">
        <v>1</v>
      </c>
      <c r="O925" s="826">
        <v>1</v>
      </c>
      <c r="P925" s="825">
        <v>52.75</v>
      </c>
      <c r="Q925" s="827">
        <v>1</v>
      </c>
      <c r="R925" s="822">
        <v>1</v>
      </c>
      <c r="S925" s="827">
        <v>1</v>
      </c>
      <c r="T925" s="826">
        <v>1</v>
      </c>
      <c r="U925" s="828">
        <v>1</v>
      </c>
    </row>
    <row r="926" spans="1:21" ht="14.45" customHeight="1" x14ac:dyDescent="0.2">
      <c r="A926" s="821">
        <v>5</v>
      </c>
      <c r="B926" s="822" t="s">
        <v>2025</v>
      </c>
      <c r="C926" s="822" t="s">
        <v>2034</v>
      </c>
      <c r="D926" s="823" t="s">
        <v>3455</v>
      </c>
      <c r="E926" s="824" t="s">
        <v>2043</v>
      </c>
      <c r="F926" s="822" t="s">
        <v>2026</v>
      </c>
      <c r="G926" s="822" t="s">
        <v>2064</v>
      </c>
      <c r="H926" s="822" t="s">
        <v>329</v>
      </c>
      <c r="I926" s="822" t="s">
        <v>2743</v>
      </c>
      <c r="J926" s="822" t="s">
        <v>630</v>
      </c>
      <c r="K926" s="822" t="s">
        <v>623</v>
      </c>
      <c r="L926" s="825">
        <v>58.62</v>
      </c>
      <c r="M926" s="825">
        <v>117.24</v>
      </c>
      <c r="N926" s="822">
        <v>2</v>
      </c>
      <c r="O926" s="826">
        <v>1.5</v>
      </c>
      <c r="P926" s="825">
        <v>58.62</v>
      </c>
      <c r="Q926" s="827">
        <v>0.5</v>
      </c>
      <c r="R926" s="822">
        <v>1</v>
      </c>
      <c r="S926" s="827">
        <v>0.5</v>
      </c>
      <c r="T926" s="826">
        <v>1</v>
      </c>
      <c r="U926" s="828">
        <v>0.66666666666666663</v>
      </c>
    </row>
    <row r="927" spans="1:21" ht="14.45" customHeight="1" x14ac:dyDescent="0.2">
      <c r="A927" s="821">
        <v>5</v>
      </c>
      <c r="B927" s="822" t="s">
        <v>2025</v>
      </c>
      <c r="C927" s="822" t="s">
        <v>2034</v>
      </c>
      <c r="D927" s="823" t="s">
        <v>3455</v>
      </c>
      <c r="E927" s="824" t="s">
        <v>2043</v>
      </c>
      <c r="F927" s="822" t="s">
        <v>2026</v>
      </c>
      <c r="G927" s="822" t="s">
        <v>2064</v>
      </c>
      <c r="H927" s="822" t="s">
        <v>329</v>
      </c>
      <c r="I927" s="822" t="s">
        <v>3148</v>
      </c>
      <c r="J927" s="822" t="s">
        <v>3149</v>
      </c>
      <c r="K927" s="822" t="s">
        <v>3150</v>
      </c>
      <c r="L927" s="825">
        <v>51.69</v>
      </c>
      <c r="M927" s="825">
        <v>206.76</v>
      </c>
      <c r="N927" s="822">
        <v>4</v>
      </c>
      <c r="O927" s="826">
        <v>3.5</v>
      </c>
      <c r="P927" s="825">
        <v>51.69</v>
      </c>
      <c r="Q927" s="827">
        <v>0.25</v>
      </c>
      <c r="R927" s="822">
        <v>1</v>
      </c>
      <c r="S927" s="827">
        <v>0.25</v>
      </c>
      <c r="T927" s="826">
        <v>1</v>
      </c>
      <c r="U927" s="828">
        <v>0.2857142857142857</v>
      </c>
    </row>
    <row r="928" spans="1:21" ht="14.45" customHeight="1" x14ac:dyDescent="0.2">
      <c r="A928" s="821">
        <v>5</v>
      </c>
      <c r="B928" s="822" t="s">
        <v>2025</v>
      </c>
      <c r="C928" s="822" t="s">
        <v>2034</v>
      </c>
      <c r="D928" s="823" t="s">
        <v>3455</v>
      </c>
      <c r="E928" s="824" t="s">
        <v>2043</v>
      </c>
      <c r="F928" s="822" t="s">
        <v>2026</v>
      </c>
      <c r="G928" s="822" t="s">
        <v>2064</v>
      </c>
      <c r="H928" s="822" t="s">
        <v>329</v>
      </c>
      <c r="I928" s="822" t="s">
        <v>3038</v>
      </c>
      <c r="J928" s="822" t="s">
        <v>630</v>
      </c>
      <c r="K928" s="822" t="s">
        <v>2066</v>
      </c>
      <c r="L928" s="825">
        <v>10.55</v>
      </c>
      <c r="M928" s="825">
        <v>52.75</v>
      </c>
      <c r="N928" s="822">
        <v>5</v>
      </c>
      <c r="O928" s="826">
        <v>0.5</v>
      </c>
      <c r="P928" s="825">
        <v>52.75</v>
      </c>
      <c r="Q928" s="827">
        <v>1</v>
      </c>
      <c r="R928" s="822">
        <v>5</v>
      </c>
      <c r="S928" s="827">
        <v>1</v>
      </c>
      <c r="T928" s="826">
        <v>0.5</v>
      </c>
      <c r="U928" s="828">
        <v>1</v>
      </c>
    </row>
    <row r="929" spans="1:21" ht="14.45" customHeight="1" x14ac:dyDescent="0.2">
      <c r="A929" s="821">
        <v>5</v>
      </c>
      <c r="B929" s="822" t="s">
        <v>2025</v>
      </c>
      <c r="C929" s="822" t="s">
        <v>2034</v>
      </c>
      <c r="D929" s="823" t="s">
        <v>3455</v>
      </c>
      <c r="E929" s="824" t="s">
        <v>2043</v>
      </c>
      <c r="F929" s="822" t="s">
        <v>2026</v>
      </c>
      <c r="G929" s="822" t="s">
        <v>2064</v>
      </c>
      <c r="H929" s="822" t="s">
        <v>329</v>
      </c>
      <c r="I929" s="822" t="s">
        <v>2647</v>
      </c>
      <c r="J929" s="822" t="s">
        <v>630</v>
      </c>
      <c r="K929" s="822" t="s">
        <v>2088</v>
      </c>
      <c r="L929" s="825">
        <v>31.65</v>
      </c>
      <c r="M929" s="825">
        <v>31.65</v>
      </c>
      <c r="N929" s="822">
        <v>1</v>
      </c>
      <c r="O929" s="826">
        <v>0.5</v>
      </c>
      <c r="P929" s="825">
        <v>31.65</v>
      </c>
      <c r="Q929" s="827">
        <v>1</v>
      </c>
      <c r="R929" s="822">
        <v>1</v>
      </c>
      <c r="S929" s="827">
        <v>1</v>
      </c>
      <c r="T929" s="826">
        <v>0.5</v>
      </c>
      <c r="U929" s="828">
        <v>1</v>
      </c>
    </row>
    <row r="930" spans="1:21" ht="14.45" customHeight="1" x14ac:dyDescent="0.2">
      <c r="A930" s="821">
        <v>5</v>
      </c>
      <c r="B930" s="822" t="s">
        <v>2025</v>
      </c>
      <c r="C930" s="822" t="s">
        <v>2034</v>
      </c>
      <c r="D930" s="823" t="s">
        <v>3455</v>
      </c>
      <c r="E930" s="824" t="s">
        <v>2043</v>
      </c>
      <c r="F930" s="822" t="s">
        <v>2026</v>
      </c>
      <c r="G930" s="822" t="s">
        <v>2064</v>
      </c>
      <c r="H930" s="822" t="s">
        <v>329</v>
      </c>
      <c r="I930" s="822" t="s">
        <v>2648</v>
      </c>
      <c r="J930" s="822" t="s">
        <v>630</v>
      </c>
      <c r="K930" s="822" t="s">
        <v>631</v>
      </c>
      <c r="L930" s="825">
        <v>31.65</v>
      </c>
      <c r="M930" s="825">
        <v>63.3</v>
      </c>
      <c r="N930" s="822">
        <v>2</v>
      </c>
      <c r="O930" s="826">
        <v>1.5</v>
      </c>
      <c r="P930" s="825">
        <v>63.3</v>
      </c>
      <c r="Q930" s="827">
        <v>1</v>
      </c>
      <c r="R930" s="822">
        <v>2</v>
      </c>
      <c r="S930" s="827">
        <v>1</v>
      </c>
      <c r="T930" s="826">
        <v>1.5</v>
      </c>
      <c r="U930" s="828">
        <v>1</v>
      </c>
    </row>
    <row r="931" spans="1:21" ht="14.45" customHeight="1" x14ac:dyDescent="0.2">
      <c r="A931" s="821">
        <v>5</v>
      </c>
      <c r="B931" s="822" t="s">
        <v>2025</v>
      </c>
      <c r="C931" s="822" t="s">
        <v>2034</v>
      </c>
      <c r="D931" s="823" t="s">
        <v>3455</v>
      </c>
      <c r="E931" s="824" t="s">
        <v>2043</v>
      </c>
      <c r="F931" s="822" t="s">
        <v>2026</v>
      </c>
      <c r="G931" s="822" t="s">
        <v>3151</v>
      </c>
      <c r="H931" s="822" t="s">
        <v>329</v>
      </c>
      <c r="I931" s="822" t="s">
        <v>3152</v>
      </c>
      <c r="J931" s="822" t="s">
        <v>3153</v>
      </c>
      <c r="K931" s="822" t="s">
        <v>3154</v>
      </c>
      <c r="L931" s="825">
        <v>426.03</v>
      </c>
      <c r="M931" s="825">
        <v>852.06</v>
      </c>
      <c r="N931" s="822">
        <v>2</v>
      </c>
      <c r="O931" s="826">
        <v>1</v>
      </c>
      <c r="P931" s="825">
        <v>852.06</v>
      </c>
      <c r="Q931" s="827">
        <v>1</v>
      </c>
      <c r="R931" s="822">
        <v>2</v>
      </c>
      <c r="S931" s="827">
        <v>1</v>
      </c>
      <c r="T931" s="826">
        <v>1</v>
      </c>
      <c r="U931" s="828">
        <v>1</v>
      </c>
    </row>
    <row r="932" spans="1:21" ht="14.45" customHeight="1" x14ac:dyDescent="0.2">
      <c r="A932" s="821">
        <v>5</v>
      </c>
      <c r="B932" s="822" t="s">
        <v>2025</v>
      </c>
      <c r="C932" s="822" t="s">
        <v>2034</v>
      </c>
      <c r="D932" s="823" t="s">
        <v>3455</v>
      </c>
      <c r="E932" s="824" t="s">
        <v>2043</v>
      </c>
      <c r="F932" s="822" t="s">
        <v>2026</v>
      </c>
      <c r="G932" s="822" t="s">
        <v>3081</v>
      </c>
      <c r="H932" s="822" t="s">
        <v>611</v>
      </c>
      <c r="I932" s="822" t="s">
        <v>3155</v>
      </c>
      <c r="J932" s="822" t="s">
        <v>3083</v>
      </c>
      <c r="K932" s="822" t="s">
        <v>3156</v>
      </c>
      <c r="L932" s="825">
        <v>140.96</v>
      </c>
      <c r="M932" s="825">
        <v>140.96</v>
      </c>
      <c r="N932" s="822">
        <v>1</v>
      </c>
      <c r="O932" s="826">
        <v>1</v>
      </c>
      <c r="P932" s="825">
        <v>140.96</v>
      </c>
      <c r="Q932" s="827">
        <v>1</v>
      </c>
      <c r="R932" s="822">
        <v>1</v>
      </c>
      <c r="S932" s="827">
        <v>1</v>
      </c>
      <c r="T932" s="826">
        <v>1</v>
      </c>
      <c r="U932" s="828">
        <v>1</v>
      </c>
    </row>
    <row r="933" spans="1:21" ht="14.45" customHeight="1" x14ac:dyDescent="0.2">
      <c r="A933" s="821">
        <v>5</v>
      </c>
      <c r="B933" s="822" t="s">
        <v>2025</v>
      </c>
      <c r="C933" s="822" t="s">
        <v>2034</v>
      </c>
      <c r="D933" s="823" t="s">
        <v>3455</v>
      </c>
      <c r="E933" s="824" t="s">
        <v>2043</v>
      </c>
      <c r="F933" s="822" t="s">
        <v>2026</v>
      </c>
      <c r="G933" s="822" t="s">
        <v>3157</v>
      </c>
      <c r="H933" s="822" t="s">
        <v>329</v>
      </c>
      <c r="I933" s="822" t="s">
        <v>3158</v>
      </c>
      <c r="J933" s="822" t="s">
        <v>3159</v>
      </c>
      <c r="K933" s="822" t="s">
        <v>3160</v>
      </c>
      <c r="L933" s="825">
        <v>36.14</v>
      </c>
      <c r="M933" s="825">
        <v>108.42</v>
      </c>
      <c r="N933" s="822">
        <v>3</v>
      </c>
      <c r="O933" s="826">
        <v>0.5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5</v>
      </c>
      <c r="B934" s="822" t="s">
        <v>2025</v>
      </c>
      <c r="C934" s="822" t="s">
        <v>2034</v>
      </c>
      <c r="D934" s="823" t="s">
        <v>3455</v>
      </c>
      <c r="E934" s="824" t="s">
        <v>2043</v>
      </c>
      <c r="F934" s="822" t="s">
        <v>2026</v>
      </c>
      <c r="G934" s="822" t="s">
        <v>3157</v>
      </c>
      <c r="H934" s="822" t="s">
        <v>329</v>
      </c>
      <c r="I934" s="822" t="s">
        <v>3161</v>
      </c>
      <c r="J934" s="822" t="s">
        <v>3159</v>
      </c>
      <c r="K934" s="822" t="s">
        <v>3162</v>
      </c>
      <c r="L934" s="825">
        <v>72.260000000000005</v>
      </c>
      <c r="M934" s="825">
        <v>72.260000000000005</v>
      </c>
      <c r="N934" s="822">
        <v>1</v>
      </c>
      <c r="O934" s="826">
        <v>1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5</v>
      </c>
      <c r="B935" s="822" t="s">
        <v>2025</v>
      </c>
      <c r="C935" s="822" t="s">
        <v>2034</v>
      </c>
      <c r="D935" s="823" t="s">
        <v>3455</v>
      </c>
      <c r="E935" s="824" t="s">
        <v>2043</v>
      </c>
      <c r="F935" s="822" t="s">
        <v>2026</v>
      </c>
      <c r="G935" s="822" t="s">
        <v>2067</v>
      </c>
      <c r="H935" s="822" t="s">
        <v>611</v>
      </c>
      <c r="I935" s="822" t="s">
        <v>1832</v>
      </c>
      <c r="J935" s="822" t="s">
        <v>755</v>
      </c>
      <c r="K935" s="822" t="s">
        <v>1833</v>
      </c>
      <c r="L935" s="825">
        <v>1154.68</v>
      </c>
      <c r="M935" s="825">
        <v>3464.04</v>
      </c>
      <c r="N935" s="822">
        <v>3</v>
      </c>
      <c r="O935" s="826">
        <v>2</v>
      </c>
      <c r="P935" s="825">
        <v>3464.04</v>
      </c>
      <c r="Q935" s="827">
        <v>1</v>
      </c>
      <c r="R935" s="822">
        <v>3</v>
      </c>
      <c r="S935" s="827">
        <v>1</v>
      </c>
      <c r="T935" s="826">
        <v>2</v>
      </c>
      <c r="U935" s="828">
        <v>1</v>
      </c>
    </row>
    <row r="936" spans="1:21" ht="14.45" customHeight="1" x14ac:dyDescent="0.2">
      <c r="A936" s="821">
        <v>5</v>
      </c>
      <c r="B936" s="822" t="s">
        <v>2025</v>
      </c>
      <c r="C936" s="822" t="s">
        <v>2034</v>
      </c>
      <c r="D936" s="823" t="s">
        <v>3455</v>
      </c>
      <c r="E936" s="824" t="s">
        <v>2043</v>
      </c>
      <c r="F936" s="822" t="s">
        <v>2026</v>
      </c>
      <c r="G936" s="822" t="s">
        <v>2108</v>
      </c>
      <c r="H936" s="822" t="s">
        <v>329</v>
      </c>
      <c r="I936" s="822" t="s">
        <v>2109</v>
      </c>
      <c r="J936" s="822" t="s">
        <v>2110</v>
      </c>
      <c r="K936" s="822" t="s">
        <v>2111</v>
      </c>
      <c r="L936" s="825">
        <v>134.47999999999999</v>
      </c>
      <c r="M936" s="825">
        <v>537.91999999999996</v>
      </c>
      <c r="N936" s="822">
        <v>4</v>
      </c>
      <c r="O936" s="826">
        <v>2</v>
      </c>
      <c r="P936" s="825">
        <v>537.91999999999996</v>
      </c>
      <c r="Q936" s="827">
        <v>1</v>
      </c>
      <c r="R936" s="822">
        <v>4</v>
      </c>
      <c r="S936" s="827">
        <v>1</v>
      </c>
      <c r="T936" s="826">
        <v>2</v>
      </c>
      <c r="U936" s="828">
        <v>1</v>
      </c>
    </row>
    <row r="937" spans="1:21" ht="14.45" customHeight="1" x14ac:dyDescent="0.2">
      <c r="A937" s="821">
        <v>5</v>
      </c>
      <c r="B937" s="822" t="s">
        <v>2025</v>
      </c>
      <c r="C937" s="822" t="s">
        <v>2034</v>
      </c>
      <c r="D937" s="823" t="s">
        <v>3455</v>
      </c>
      <c r="E937" s="824" t="s">
        <v>2043</v>
      </c>
      <c r="F937" s="822" t="s">
        <v>2026</v>
      </c>
      <c r="G937" s="822" t="s">
        <v>2108</v>
      </c>
      <c r="H937" s="822" t="s">
        <v>329</v>
      </c>
      <c r="I937" s="822" t="s">
        <v>2109</v>
      </c>
      <c r="J937" s="822" t="s">
        <v>2110</v>
      </c>
      <c r="K937" s="822" t="s">
        <v>2111</v>
      </c>
      <c r="L937" s="825">
        <v>88.07</v>
      </c>
      <c r="M937" s="825">
        <v>1409.12</v>
      </c>
      <c r="N937" s="822">
        <v>16</v>
      </c>
      <c r="O937" s="826">
        <v>6</v>
      </c>
      <c r="P937" s="825">
        <v>968.77</v>
      </c>
      <c r="Q937" s="827">
        <v>0.6875</v>
      </c>
      <c r="R937" s="822">
        <v>11</v>
      </c>
      <c r="S937" s="827">
        <v>0.6875</v>
      </c>
      <c r="T937" s="826">
        <v>5</v>
      </c>
      <c r="U937" s="828">
        <v>0.83333333333333337</v>
      </c>
    </row>
    <row r="938" spans="1:21" ht="14.45" customHeight="1" x14ac:dyDescent="0.2">
      <c r="A938" s="821">
        <v>5</v>
      </c>
      <c r="B938" s="822" t="s">
        <v>2025</v>
      </c>
      <c r="C938" s="822" t="s">
        <v>2034</v>
      </c>
      <c r="D938" s="823" t="s">
        <v>3455</v>
      </c>
      <c r="E938" s="824" t="s">
        <v>2043</v>
      </c>
      <c r="F938" s="822" t="s">
        <v>2026</v>
      </c>
      <c r="G938" s="822" t="s">
        <v>2762</v>
      </c>
      <c r="H938" s="822" t="s">
        <v>329</v>
      </c>
      <c r="I938" s="822" t="s">
        <v>2763</v>
      </c>
      <c r="J938" s="822" t="s">
        <v>617</v>
      </c>
      <c r="K938" s="822" t="s">
        <v>2764</v>
      </c>
      <c r="L938" s="825">
        <v>127.91</v>
      </c>
      <c r="M938" s="825">
        <v>383.73</v>
      </c>
      <c r="N938" s="822">
        <v>3</v>
      </c>
      <c r="O938" s="826">
        <v>2</v>
      </c>
      <c r="P938" s="825">
        <v>255.82</v>
      </c>
      <c r="Q938" s="827">
        <v>0.66666666666666663</v>
      </c>
      <c r="R938" s="822">
        <v>2</v>
      </c>
      <c r="S938" s="827">
        <v>0.66666666666666663</v>
      </c>
      <c r="T938" s="826">
        <v>1</v>
      </c>
      <c r="U938" s="828">
        <v>0.5</v>
      </c>
    </row>
    <row r="939" spans="1:21" ht="14.45" customHeight="1" x14ac:dyDescent="0.2">
      <c r="A939" s="821">
        <v>5</v>
      </c>
      <c r="B939" s="822" t="s">
        <v>2025</v>
      </c>
      <c r="C939" s="822" t="s">
        <v>2034</v>
      </c>
      <c r="D939" s="823" t="s">
        <v>3455</v>
      </c>
      <c r="E939" s="824" t="s">
        <v>2043</v>
      </c>
      <c r="F939" s="822" t="s">
        <v>2026</v>
      </c>
      <c r="G939" s="822" t="s">
        <v>3163</v>
      </c>
      <c r="H939" s="822" t="s">
        <v>329</v>
      </c>
      <c r="I939" s="822" t="s">
        <v>3164</v>
      </c>
      <c r="J939" s="822" t="s">
        <v>3165</v>
      </c>
      <c r="K939" s="822" t="s">
        <v>3166</v>
      </c>
      <c r="L939" s="825">
        <v>5788.01</v>
      </c>
      <c r="M939" s="825">
        <v>11576.02</v>
      </c>
      <c r="N939" s="822">
        <v>2</v>
      </c>
      <c r="O939" s="826">
        <v>2</v>
      </c>
      <c r="P939" s="825">
        <v>5788.01</v>
      </c>
      <c r="Q939" s="827">
        <v>0.5</v>
      </c>
      <c r="R939" s="822">
        <v>1</v>
      </c>
      <c r="S939" s="827">
        <v>0.5</v>
      </c>
      <c r="T939" s="826">
        <v>1</v>
      </c>
      <c r="U939" s="828">
        <v>0.5</v>
      </c>
    </row>
    <row r="940" spans="1:21" ht="14.45" customHeight="1" x14ac:dyDescent="0.2">
      <c r="A940" s="821">
        <v>5</v>
      </c>
      <c r="B940" s="822" t="s">
        <v>2025</v>
      </c>
      <c r="C940" s="822" t="s">
        <v>2034</v>
      </c>
      <c r="D940" s="823" t="s">
        <v>3455</v>
      </c>
      <c r="E940" s="824" t="s">
        <v>2043</v>
      </c>
      <c r="F940" s="822" t="s">
        <v>2026</v>
      </c>
      <c r="G940" s="822" t="s">
        <v>2559</v>
      </c>
      <c r="H940" s="822" t="s">
        <v>329</v>
      </c>
      <c r="I940" s="822" t="s">
        <v>3167</v>
      </c>
      <c r="J940" s="822" t="s">
        <v>3168</v>
      </c>
      <c r="K940" s="822" t="s">
        <v>3169</v>
      </c>
      <c r="L940" s="825">
        <v>0</v>
      </c>
      <c r="M940" s="825">
        <v>0</v>
      </c>
      <c r="N940" s="822">
        <v>6</v>
      </c>
      <c r="O940" s="826">
        <v>4</v>
      </c>
      <c r="P940" s="825"/>
      <c r="Q940" s="827"/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5</v>
      </c>
      <c r="B941" s="822" t="s">
        <v>2025</v>
      </c>
      <c r="C941" s="822" t="s">
        <v>2034</v>
      </c>
      <c r="D941" s="823" t="s">
        <v>3455</v>
      </c>
      <c r="E941" s="824" t="s">
        <v>2043</v>
      </c>
      <c r="F941" s="822" t="s">
        <v>2026</v>
      </c>
      <c r="G941" s="822" t="s">
        <v>2559</v>
      </c>
      <c r="H941" s="822" t="s">
        <v>329</v>
      </c>
      <c r="I941" s="822" t="s">
        <v>3170</v>
      </c>
      <c r="J941" s="822" t="s">
        <v>3168</v>
      </c>
      <c r="K941" s="822" t="s">
        <v>3171</v>
      </c>
      <c r="L941" s="825">
        <v>0</v>
      </c>
      <c r="M941" s="825">
        <v>0</v>
      </c>
      <c r="N941" s="822">
        <v>9</v>
      </c>
      <c r="O941" s="826">
        <v>8.5</v>
      </c>
      <c r="P941" s="825">
        <v>0</v>
      </c>
      <c r="Q941" s="827"/>
      <c r="R941" s="822">
        <v>2</v>
      </c>
      <c r="S941" s="827">
        <v>0.22222222222222221</v>
      </c>
      <c r="T941" s="826">
        <v>2</v>
      </c>
      <c r="U941" s="828">
        <v>0.23529411764705882</v>
      </c>
    </row>
    <row r="942" spans="1:21" ht="14.45" customHeight="1" x14ac:dyDescent="0.2">
      <c r="A942" s="821">
        <v>5</v>
      </c>
      <c r="B942" s="822" t="s">
        <v>2025</v>
      </c>
      <c r="C942" s="822" t="s">
        <v>2034</v>
      </c>
      <c r="D942" s="823" t="s">
        <v>3455</v>
      </c>
      <c r="E942" s="824" t="s">
        <v>2043</v>
      </c>
      <c r="F942" s="822" t="s">
        <v>2026</v>
      </c>
      <c r="G942" s="822" t="s">
        <v>2559</v>
      </c>
      <c r="H942" s="822" t="s">
        <v>329</v>
      </c>
      <c r="I942" s="822" t="s">
        <v>3172</v>
      </c>
      <c r="J942" s="822" t="s">
        <v>3173</v>
      </c>
      <c r="K942" s="822" t="s">
        <v>3174</v>
      </c>
      <c r="L942" s="825">
        <v>0</v>
      </c>
      <c r="M942" s="825">
        <v>0</v>
      </c>
      <c r="N942" s="822">
        <v>2</v>
      </c>
      <c r="O942" s="826">
        <v>1.5</v>
      </c>
      <c r="P942" s="825">
        <v>0</v>
      </c>
      <c r="Q942" s="827"/>
      <c r="R942" s="822">
        <v>1</v>
      </c>
      <c r="S942" s="827">
        <v>0.5</v>
      </c>
      <c r="T942" s="826">
        <v>1</v>
      </c>
      <c r="U942" s="828">
        <v>0.66666666666666663</v>
      </c>
    </row>
    <row r="943" spans="1:21" ht="14.45" customHeight="1" x14ac:dyDescent="0.2">
      <c r="A943" s="821">
        <v>5</v>
      </c>
      <c r="B943" s="822" t="s">
        <v>2025</v>
      </c>
      <c r="C943" s="822" t="s">
        <v>2034</v>
      </c>
      <c r="D943" s="823" t="s">
        <v>3455</v>
      </c>
      <c r="E943" s="824" t="s">
        <v>2043</v>
      </c>
      <c r="F943" s="822" t="s">
        <v>2026</v>
      </c>
      <c r="G943" s="822" t="s">
        <v>2662</v>
      </c>
      <c r="H943" s="822" t="s">
        <v>329</v>
      </c>
      <c r="I943" s="822" t="s">
        <v>2663</v>
      </c>
      <c r="J943" s="822" t="s">
        <v>2664</v>
      </c>
      <c r="K943" s="822" t="s">
        <v>2665</v>
      </c>
      <c r="L943" s="825">
        <v>59.56</v>
      </c>
      <c r="M943" s="825">
        <v>119.12</v>
      </c>
      <c r="N943" s="822">
        <v>2</v>
      </c>
      <c r="O943" s="826">
        <v>1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5</v>
      </c>
      <c r="B944" s="822" t="s">
        <v>2025</v>
      </c>
      <c r="C944" s="822" t="s">
        <v>2034</v>
      </c>
      <c r="D944" s="823" t="s">
        <v>3455</v>
      </c>
      <c r="E944" s="824" t="s">
        <v>2043</v>
      </c>
      <c r="F944" s="822" t="s">
        <v>2026</v>
      </c>
      <c r="G944" s="822" t="s">
        <v>2059</v>
      </c>
      <c r="H944" s="822" t="s">
        <v>329</v>
      </c>
      <c r="I944" s="822" t="s">
        <v>2060</v>
      </c>
      <c r="J944" s="822" t="s">
        <v>1032</v>
      </c>
      <c r="K944" s="822" t="s">
        <v>1033</v>
      </c>
      <c r="L944" s="825">
        <v>657.67</v>
      </c>
      <c r="M944" s="825">
        <v>1315.34</v>
      </c>
      <c r="N944" s="822">
        <v>2</v>
      </c>
      <c r="O944" s="826">
        <v>1</v>
      </c>
      <c r="P944" s="825">
        <v>1315.34</v>
      </c>
      <c r="Q944" s="827">
        <v>1</v>
      </c>
      <c r="R944" s="822">
        <v>2</v>
      </c>
      <c r="S944" s="827">
        <v>1</v>
      </c>
      <c r="T944" s="826">
        <v>1</v>
      </c>
      <c r="U944" s="828">
        <v>1</v>
      </c>
    </row>
    <row r="945" spans="1:21" ht="14.45" customHeight="1" x14ac:dyDescent="0.2">
      <c r="A945" s="821">
        <v>5</v>
      </c>
      <c r="B945" s="822" t="s">
        <v>2025</v>
      </c>
      <c r="C945" s="822" t="s">
        <v>2034</v>
      </c>
      <c r="D945" s="823" t="s">
        <v>3455</v>
      </c>
      <c r="E945" s="824" t="s">
        <v>2043</v>
      </c>
      <c r="F945" s="822" t="s">
        <v>2026</v>
      </c>
      <c r="G945" s="822" t="s">
        <v>2059</v>
      </c>
      <c r="H945" s="822" t="s">
        <v>329</v>
      </c>
      <c r="I945" s="822" t="s">
        <v>2408</v>
      </c>
      <c r="J945" s="822" t="s">
        <v>1032</v>
      </c>
      <c r="K945" s="822" t="s">
        <v>2409</v>
      </c>
      <c r="L945" s="825">
        <v>1578.41</v>
      </c>
      <c r="M945" s="825">
        <v>6313.64</v>
      </c>
      <c r="N945" s="822">
        <v>4</v>
      </c>
      <c r="O945" s="826">
        <v>3</v>
      </c>
      <c r="P945" s="825">
        <v>6313.64</v>
      </c>
      <c r="Q945" s="827">
        <v>1</v>
      </c>
      <c r="R945" s="822">
        <v>4</v>
      </c>
      <c r="S945" s="827">
        <v>1</v>
      </c>
      <c r="T945" s="826">
        <v>3</v>
      </c>
      <c r="U945" s="828">
        <v>1</v>
      </c>
    </row>
    <row r="946" spans="1:21" ht="14.45" customHeight="1" x14ac:dyDescent="0.2">
      <c r="A946" s="821">
        <v>5</v>
      </c>
      <c r="B946" s="822" t="s">
        <v>2025</v>
      </c>
      <c r="C946" s="822" t="s">
        <v>2034</v>
      </c>
      <c r="D946" s="823" t="s">
        <v>3455</v>
      </c>
      <c r="E946" s="824" t="s">
        <v>2043</v>
      </c>
      <c r="F946" s="822" t="s">
        <v>2026</v>
      </c>
      <c r="G946" s="822" t="s">
        <v>2059</v>
      </c>
      <c r="H946" s="822" t="s">
        <v>329</v>
      </c>
      <c r="I946" s="822" t="s">
        <v>2138</v>
      </c>
      <c r="J946" s="822" t="s">
        <v>1032</v>
      </c>
      <c r="K946" s="822" t="s">
        <v>2139</v>
      </c>
      <c r="L946" s="825">
        <v>789.2</v>
      </c>
      <c r="M946" s="825">
        <v>8681.2000000000007</v>
      </c>
      <c r="N946" s="822">
        <v>11</v>
      </c>
      <c r="O946" s="826">
        <v>3.5</v>
      </c>
      <c r="P946" s="825">
        <v>3156.8</v>
      </c>
      <c r="Q946" s="827">
        <v>0.36363636363636365</v>
      </c>
      <c r="R946" s="822">
        <v>4</v>
      </c>
      <c r="S946" s="827">
        <v>0.36363636363636365</v>
      </c>
      <c r="T946" s="826">
        <v>1</v>
      </c>
      <c r="U946" s="828">
        <v>0.2857142857142857</v>
      </c>
    </row>
    <row r="947" spans="1:21" ht="14.45" customHeight="1" x14ac:dyDescent="0.2">
      <c r="A947" s="821">
        <v>5</v>
      </c>
      <c r="B947" s="822" t="s">
        <v>2025</v>
      </c>
      <c r="C947" s="822" t="s">
        <v>2034</v>
      </c>
      <c r="D947" s="823" t="s">
        <v>3455</v>
      </c>
      <c r="E947" s="824" t="s">
        <v>2043</v>
      </c>
      <c r="F947" s="822" t="s">
        <v>2026</v>
      </c>
      <c r="G947" s="822" t="s">
        <v>2059</v>
      </c>
      <c r="H947" s="822" t="s">
        <v>329</v>
      </c>
      <c r="I947" s="822" t="s">
        <v>2980</v>
      </c>
      <c r="J947" s="822" t="s">
        <v>1032</v>
      </c>
      <c r="K947" s="822" t="s">
        <v>1033</v>
      </c>
      <c r="L947" s="825">
        <v>657.67</v>
      </c>
      <c r="M947" s="825">
        <v>1973.0099999999998</v>
      </c>
      <c r="N947" s="822">
        <v>3</v>
      </c>
      <c r="O947" s="826">
        <v>1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5</v>
      </c>
      <c r="B948" s="822" t="s">
        <v>2025</v>
      </c>
      <c r="C948" s="822" t="s">
        <v>2034</v>
      </c>
      <c r="D948" s="823" t="s">
        <v>3455</v>
      </c>
      <c r="E948" s="824" t="s">
        <v>2043</v>
      </c>
      <c r="F948" s="822" t="s">
        <v>2026</v>
      </c>
      <c r="G948" s="822" t="s">
        <v>2059</v>
      </c>
      <c r="H948" s="822" t="s">
        <v>329</v>
      </c>
      <c r="I948" s="822" t="s">
        <v>2771</v>
      </c>
      <c r="J948" s="822" t="s">
        <v>1032</v>
      </c>
      <c r="K948" s="822" t="s">
        <v>2139</v>
      </c>
      <c r="L948" s="825">
        <v>789.2</v>
      </c>
      <c r="M948" s="825">
        <v>7102.8000000000011</v>
      </c>
      <c r="N948" s="822">
        <v>9</v>
      </c>
      <c r="O948" s="826">
        <v>3</v>
      </c>
      <c r="P948" s="825">
        <v>3946.0000000000005</v>
      </c>
      <c r="Q948" s="827">
        <v>0.55555555555555558</v>
      </c>
      <c r="R948" s="822">
        <v>5</v>
      </c>
      <c r="S948" s="827">
        <v>0.55555555555555558</v>
      </c>
      <c r="T948" s="826">
        <v>1</v>
      </c>
      <c r="U948" s="828">
        <v>0.33333333333333331</v>
      </c>
    </row>
    <row r="949" spans="1:21" ht="14.45" customHeight="1" x14ac:dyDescent="0.2">
      <c r="A949" s="821">
        <v>5</v>
      </c>
      <c r="B949" s="822" t="s">
        <v>2025</v>
      </c>
      <c r="C949" s="822" t="s">
        <v>2034</v>
      </c>
      <c r="D949" s="823" t="s">
        <v>3455</v>
      </c>
      <c r="E949" s="824" t="s">
        <v>2043</v>
      </c>
      <c r="F949" s="822" t="s">
        <v>2026</v>
      </c>
      <c r="G949" s="822" t="s">
        <v>2579</v>
      </c>
      <c r="H949" s="822" t="s">
        <v>611</v>
      </c>
      <c r="I949" s="822" t="s">
        <v>1703</v>
      </c>
      <c r="J949" s="822" t="s">
        <v>751</v>
      </c>
      <c r="K949" s="822" t="s">
        <v>1704</v>
      </c>
      <c r="L949" s="825">
        <v>300.31</v>
      </c>
      <c r="M949" s="825">
        <v>300.31</v>
      </c>
      <c r="N949" s="822">
        <v>1</v>
      </c>
      <c r="O949" s="826">
        <v>1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5</v>
      </c>
      <c r="B950" s="822" t="s">
        <v>2025</v>
      </c>
      <c r="C950" s="822" t="s">
        <v>2034</v>
      </c>
      <c r="D950" s="823" t="s">
        <v>3455</v>
      </c>
      <c r="E950" s="824" t="s">
        <v>2043</v>
      </c>
      <c r="F950" s="822" t="s">
        <v>2026</v>
      </c>
      <c r="G950" s="822" t="s">
        <v>2586</v>
      </c>
      <c r="H950" s="822" t="s">
        <v>611</v>
      </c>
      <c r="I950" s="822" t="s">
        <v>1820</v>
      </c>
      <c r="J950" s="822" t="s">
        <v>1054</v>
      </c>
      <c r="K950" s="822" t="s">
        <v>1821</v>
      </c>
      <c r="L950" s="825">
        <v>0</v>
      </c>
      <c r="M950" s="825">
        <v>0</v>
      </c>
      <c r="N950" s="822">
        <v>2</v>
      </c>
      <c r="O950" s="826">
        <v>0.5</v>
      </c>
      <c r="P950" s="825"/>
      <c r="Q950" s="827"/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5</v>
      </c>
      <c r="B951" s="822" t="s">
        <v>2025</v>
      </c>
      <c r="C951" s="822" t="s">
        <v>2034</v>
      </c>
      <c r="D951" s="823" t="s">
        <v>3455</v>
      </c>
      <c r="E951" s="824" t="s">
        <v>2043</v>
      </c>
      <c r="F951" s="822" t="s">
        <v>2026</v>
      </c>
      <c r="G951" s="822" t="s">
        <v>2788</v>
      </c>
      <c r="H951" s="822" t="s">
        <v>329</v>
      </c>
      <c r="I951" s="822" t="s">
        <v>3175</v>
      </c>
      <c r="J951" s="822" t="s">
        <v>3176</v>
      </c>
      <c r="K951" s="822" t="s">
        <v>623</v>
      </c>
      <c r="L951" s="825">
        <v>433.8</v>
      </c>
      <c r="M951" s="825">
        <v>867.6</v>
      </c>
      <c r="N951" s="822">
        <v>2</v>
      </c>
      <c r="O951" s="826">
        <v>1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5</v>
      </c>
      <c r="B952" s="822" t="s">
        <v>2025</v>
      </c>
      <c r="C952" s="822" t="s">
        <v>2034</v>
      </c>
      <c r="D952" s="823" t="s">
        <v>3455</v>
      </c>
      <c r="E952" s="824" t="s">
        <v>2043</v>
      </c>
      <c r="F952" s="822" t="s">
        <v>2026</v>
      </c>
      <c r="G952" s="822" t="s">
        <v>2788</v>
      </c>
      <c r="H952" s="822" t="s">
        <v>329</v>
      </c>
      <c r="I952" s="822" t="s">
        <v>2997</v>
      </c>
      <c r="J952" s="822" t="s">
        <v>2790</v>
      </c>
      <c r="K952" s="822" t="s">
        <v>2998</v>
      </c>
      <c r="L952" s="825">
        <v>258.89999999999998</v>
      </c>
      <c r="M952" s="825">
        <v>2071.1999999999998</v>
      </c>
      <c r="N952" s="822">
        <v>8</v>
      </c>
      <c r="O952" s="826">
        <v>2</v>
      </c>
      <c r="P952" s="825">
        <v>1035.5999999999999</v>
      </c>
      <c r="Q952" s="827">
        <v>0.5</v>
      </c>
      <c r="R952" s="822">
        <v>4</v>
      </c>
      <c r="S952" s="827">
        <v>0.5</v>
      </c>
      <c r="T952" s="826">
        <v>1</v>
      </c>
      <c r="U952" s="828">
        <v>0.5</v>
      </c>
    </row>
    <row r="953" spans="1:21" ht="14.45" customHeight="1" x14ac:dyDescent="0.2">
      <c r="A953" s="821">
        <v>5</v>
      </c>
      <c r="B953" s="822" t="s">
        <v>2025</v>
      </c>
      <c r="C953" s="822" t="s">
        <v>2034</v>
      </c>
      <c r="D953" s="823" t="s">
        <v>3455</v>
      </c>
      <c r="E953" s="824" t="s">
        <v>2043</v>
      </c>
      <c r="F953" s="822" t="s">
        <v>2026</v>
      </c>
      <c r="G953" s="822" t="s">
        <v>3177</v>
      </c>
      <c r="H953" s="822" t="s">
        <v>329</v>
      </c>
      <c r="I953" s="822" t="s">
        <v>3178</v>
      </c>
      <c r="J953" s="822" t="s">
        <v>3179</v>
      </c>
      <c r="K953" s="822" t="s">
        <v>3180</v>
      </c>
      <c r="L953" s="825">
        <v>179.83</v>
      </c>
      <c r="M953" s="825">
        <v>179.83</v>
      </c>
      <c r="N953" s="822">
        <v>1</v>
      </c>
      <c r="O953" s="826">
        <v>1</v>
      </c>
      <c r="P953" s="825">
        <v>179.83</v>
      </c>
      <c r="Q953" s="827">
        <v>1</v>
      </c>
      <c r="R953" s="822">
        <v>1</v>
      </c>
      <c r="S953" s="827">
        <v>1</v>
      </c>
      <c r="T953" s="826">
        <v>1</v>
      </c>
      <c r="U953" s="828">
        <v>1</v>
      </c>
    </row>
    <row r="954" spans="1:21" ht="14.45" customHeight="1" x14ac:dyDescent="0.2">
      <c r="A954" s="821">
        <v>5</v>
      </c>
      <c r="B954" s="822" t="s">
        <v>2025</v>
      </c>
      <c r="C954" s="822" t="s">
        <v>2034</v>
      </c>
      <c r="D954" s="823" t="s">
        <v>3455</v>
      </c>
      <c r="E954" s="824" t="s">
        <v>2043</v>
      </c>
      <c r="F954" s="822" t="s">
        <v>2026</v>
      </c>
      <c r="G954" s="822" t="s">
        <v>3181</v>
      </c>
      <c r="H954" s="822" t="s">
        <v>329</v>
      </c>
      <c r="I954" s="822" t="s">
        <v>3182</v>
      </c>
      <c r="J954" s="822" t="s">
        <v>3183</v>
      </c>
      <c r="K954" s="822" t="s">
        <v>3184</v>
      </c>
      <c r="L954" s="825">
        <v>374.79</v>
      </c>
      <c r="M954" s="825">
        <v>1124.3700000000001</v>
      </c>
      <c r="N954" s="822">
        <v>3</v>
      </c>
      <c r="O954" s="826">
        <v>1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5</v>
      </c>
      <c r="B955" s="822" t="s">
        <v>2025</v>
      </c>
      <c r="C955" s="822" t="s">
        <v>2034</v>
      </c>
      <c r="D955" s="823" t="s">
        <v>3455</v>
      </c>
      <c r="E955" s="824" t="s">
        <v>2043</v>
      </c>
      <c r="F955" s="822" t="s">
        <v>2028</v>
      </c>
      <c r="G955" s="822" t="s">
        <v>2077</v>
      </c>
      <c r="H955" s="822" t="s">
        <v>329</v>
      </c>
      <c r="I955" s="822" t="s">
        <v>2084</v>
      </c>
      <c r="J955" s="822" t="s">
        <v>2085</v>
      </c>
      <c r="K955" s="822" t="s">
        <v>2086</v>
      </c>
      <c r="L955" s="825">
        <v>389.82</v>
      </c>
      <c r="M955" s="825">
        <v>779.64</v>
      </c>
      <c r="N955" s="822">
        <v>2</v>
      </c>
      <c r="O955" s="826">
        <v>2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5</v>
      </c>
      <c r="B956" s="822" t="s">
        <v>2025</v>
      </c>
      <c r="C956" s="822" t="s">
        <v>2034</v>
      </c>
      <c r="D956" s="823" t="s">
        <v>3455</v>
      </c>
      <c r="E956" s="824" t="s">
        <v>2043</v>
      </c>
      <c r="F956" s="822" t="s">
        <v>2028</v>
      </c>
      <c r="G956" s="822" t="s">
        <v>2077</v>
      </c>
      <c r="H956" s="822" t="s">
        <v>329</v>
      </c>
      <c r="I956" s="822" t="s">
        <v>2122</v>
      </c>
      <c r="J956" s="822" t="s">
        <v>2091</v>
      </c>
      <c r="K956" s="822" t="s">
        <v>2123</v>
      </c>
      <c r="L956" s="825">
        <v>600</v>
      </c>
      <c r="M956" s="825">
        <v>600</v>
      </c>
      <c r="N956" s="822">
        <v>1</v>
      </c>
      <c r="O956" s="826">
        <v>1</v>
      </c>
      <c r="P956" s="825">
        <v>600</v>
      </c>
      <c r="Q956" s="827">
        <v>1</v>
      </c>
      <c r="R956" s="822">
        <v>1</v>
      </c>
      <c r="S956" s="827">
        <v>1</v>
      </c>
      <c r="T956" s="826">
        <v>1</v>
      </c>
      <c r="U956" s="828">
        <v>1</v>
      </c>
    </row>
    <row r="957" spans="1:21" ht="14.45" customHeight="1" x14ac:dyDescent="0.2">
      <c r="A957" s="821">
        <v>5</v>
      </c>
      <c r="B957" s="822" t="s">
        <v>2025</v>
      </c>
      <c r="C957" s="822" t="s">
        <v>2034</v>
      </c>
      <c r="D957" s="823" t="s">
        <v>3455</v>
      </c>
      <c r="E957" s="824" t="s">
        <v>2043</v>
      </c>
      <c r="F957" s="822" t="s">
        <v>2028</v>
      </c>
      <c r="G957" s="822" t="s">
        <v>2077</v>
      </c>
      <c r="H957" s="822" t="s">
        <v>329</v>
      </c>
      <c r="I957" s="822" t="s">
        <v>2122</v>
      </c>
      <c r="J957" s="822" t="s">
        <v>2091</v>
      </c>
      <c r="K957" s="822" t="s">
        <v>2123</v>
      </c>
      <c r="L957" s="825">
        <v>600.29999999999995</v>
      </c>
      <c r="M957" s="825">
        <v>600.29999999999995</v>
      </c>
      <c r="N957" s="822">
        <v>1</v>
      </c>
      <c r="O957" s="826">
        <v>1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5</v>
      </c>
      <c r="B958" s="822" t="s">
        <v>2025</v>
      </c>
      <c r="C958" s="822" t="s">
        <v>2034</v>
      </c>
      <c r="D958" s="823" t="s">
        <v>3455</v>
      </c>
      <c r="E958" s="824" t="s">
        <v>2043</v>
      </c>
      <c r="F958" s="822" t="s">
        <v>2028</v>
      </c>
      <c r="G958" s="822" t="s">
        <v>2077</v>
      </c>
      <c r="H958" s="822" t="s">
        <v>329</v>
      </c>
      <c r="I958" s="822" t="s">
        <v>2414</v>
      </c>
      <c r="J958" s="822" t="s">
        <v>2091</v>
      </c>
      <c r="K958" s="822" t="s">
        <v>2415</v>
      </c>
      <c r="L958" s="825">
        <v>600.29999999999995</v>
      </c>
      <c r="M958" s="825">
        <v>600.29999999999995</v>
      </c>
      <c r="N958" s="822">
        <v>1</v>
      </c>
      <c r="O958" s="826">
        <v>1</v>
      </c>
      <c r="P958" s="825">
        <v>600.29999999999995</v>
      </c>
      <c r="Q958" s="827">
        <v>1</v>
      </c>
      <c r="R958" s="822">
        <v>1</v>
      </c>
      <c r="S958" s="827">
        <v>1</v>
      </c>
      <c r="T958" s="826">
        <v>1</v>
      </c>
      <c r="U958" s="828">
        <v>1</v>
      </c>
    </row>
    <row r="959" spans="1:21" ht="14.45" customHeight="1" x14ac:dyDescent="0.2">
      <c r="A959" s="821">
        <v>5</v>
      </c>
      <c r="B959" s="822" t="s">
        <v>2025</v>
      </c>
      <c r="C959" s="822" t="s">
        <v>2034</v>
      </c>
      <c r="D959" s="823" t="s">
        <v>3455</v>
      </c>
      <c r="E959" s="824" t="s">
        <v>2043</v>
      </c>
      <c r="F959" s="822" t="s">
        <v>2028</v>
      </c>
      <c r="G959" s="822" t="s">
        <v>2077</v>
      </c>
      <c r="H959" s="822" t="s">
        <v>329</v>
      </c>
      <c r="I959" s="822" t="s">
        <v>2090</v>
      </c>
      <c r="J959" s="822" t="s">
        <v>2091</v>
      </c>
      <c r="K959" s="822" t="s">
        <v>2124</v>
      </c>
      <c r="L959" s="825">
        <v>600</v>
      </c>
      <c r="M959" s="825">
        <v>1800</v>
      </c>
      <c r="N959" s="822">
        <v>3</v>
      </c>
      <c r="O959" s="826">
        <v>3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5</v>
      </c>
      <c r="B960" s="822" t="s">
        <v>2025</v>
      </c>
      <c r="C960" s="822" t="s">
        <v>2034</v>
      </c>
      <c r="D960" s="823" t="s">
        <v>3455</v>
      </c>
      <c r="E960" s="824" t="s">
        <v>2043</v>
      </c>
      <c r="F960" s="822" t="s">
        <v>2028</v>
      </c>
      <c r="G960" s="822" t="s">
        <v>2077</v>
      </c>
      <c r="H960" s="822" t="s">
        <v>329</v>
      </c>
      <c r="I960" s="822" t="s">
        <v>2125</v>
      </c>
      <c r="J960" s="822" t="s">
        <v>2126</v>
      </c>
      <c r="K960" s="822" t="s">
        <v>2127</v>
      </c>
      <c r="L960" s="825">
        <v>180.39</v>
      </c>
      <c r="M960" s="825">
        <v>721.56</v>
      </c>
      <c r="N960" s="822">
        <v>4</v>
      </c>
      <c r="O960" s="826">
        <v>1</v>
      </c>
      <c r="P960" s="825">
        <v>721.56</v>
      </c>
      <c r="Q960" s="827">
        <v>1</v>
      </c>
      <c r="R960" s="822">
        <v>4</v>
      </c>
      <c r="S960" s="827">
        <v>1</v>
      </c>
      <c r="T960" s="826">
        <v>1</v>
      </c>
      <c r="U960" s="828">
        <v>1</v>
      </c>
    </row>
    <row r="961" spans="1:21" ht="14.45" customHeight="1" x14ac:dyDescent="0.2">
      <c r="A961" s="821">
        <v>5</v>
      </c>
      <c r="B961" s="822" t="s">
        <v>2025</v>
      </c>
      <c r="C961" s="822" t="s">
        <v>2034</v>
      </c>
      <c r="D961" s="823" t="s">
        <v>3455</v>
      </c>
      <c r="E961" s="824" t="s">
        <v>2043</v>
      </c>
      <c r="F961" s="822" t="s">
        <v>2028</v>
      </c>
      <c r="G961" s="822" t="s">
        <v>2077</v>
      </c>
      <c r="H961" s="822" t="s">
        <v>329</v>
      </c>
      <c r="I961" s="822" t="s">
        <v>2422</v>
      </c>
      <c r="J961" s="822" t="s">
        <v>2423</v>
      </c>
      <c r="K961" s="822" t="s">
        <v>2424</v>
      </c>
      <c r="L961" s="825">
        <v>410</v>
      </c>
      <c r="M961" s="825">
        <v>410</v>
      </c>
      <c r="N961" s="822">
        <v>1</v>
      </c>
      <c r="O961" s="826">
        <v>1</v>
      </c>
      <c r="P961" s="825">
        <v>410</v>
      </c>
      <c r="Q961" s="827">
        <v>1</v>
      </c>
      <c r="R961" s="822">
        <v>1</v>
      </c>
      <c r="S961" s="827">
        <v>1</v>
      </c>
      <c r="T961" s="826">
        <v>1</v>
      </c>
      <c r="U961" s="828">
        <v>1</v>
      </c>
    </row>
    <row r="962" spans="1:21" ht="14.45" customHeight="1" x14ac:dyDescent="0.2">
      <c r="A962" s="821">
        <v>5</v>
      </c>
      <c r="B962" s="822" t="s">
        <v>2025</v>
      </c>
      <c r="C962" s="822" t="s">
        <v>2034</v>
      </c>
      <c r="D962" s="823" t="s">
        <v>3455</v>
      </c>
      <c r="E962" s="824" t="s">
        <v>2043</v>
      </c>
      <c r="F962" s="822" t="s">
        <v>2028</v>
      </c>
      <c r="G962" s="822" t="s">
        <v>2077</v>
      </c>
      <c r="H962" s="822" t="s">
        <v>329</v>
      </c>
      <c r="I962" s="822" t="s">
        <v>2128</v>
      </c>
      <c r="J962" s="822" t="s">
        <v>2129</v>
      </c>
      <c r="K962" s="822" t="s">
        <v>2130</v>
      </c>
      <c r="L962" s="825">
        <v>49.02</v>
      </c>
      <c r="M962" s="825">
        <v>392.16</v>
      </c>
      <c r="N962" s="822">
        <v>8</v>
      </c>
      <c r="O962" s="826">
        <v>2</v>
      </c>
      <c r="P962" s="825">
        <v>392.16</v>
      </c>
      <c r="Q962" s="827">
        <v>1</v>
      </c>
      <c r="R962" s="822">
        <v>8</v>
      </c>
      <c r="S962" s="827">
        <v>1</v>
      </c>
      <c r="T962" s="826">
        <v>2</v>
      </c>
      <c r="U962" s="828">
        <v>1</v>
      </c>
    </row>
    <row r="963" spans="1:21" ht="14.45" customHeight="1" x14ac:dyDescent="0.2">
      <c r="A963" s="821">
        <v>5</v>
      </c>
      <c r="B963" s="822" t="s">
        <v>2025</v>
      </c>
      <c r="C963" s="822" t="s">
        <v>2034</v>
      </c>
      <c r="D963" s="823" t="s">
        <v>3455</v>
      </c>
      <c r="E963" s="824" t="s">
        <v>2043</v>
      </c>
      <c r="F963" s="822" t="s">
        <v>2028</v>
      </c>
      <c r="G963" s="822" t="s">
        <v>2077</v>
      </c>
      <c r="H963" s="822" t="s">
        <v>329</v>
      </c>
      <c r="I963" s="822" t="s">
        <v>3013</v>
      </c>
      <c r="J963" s="822" t="s">
        <v>3014</v>
      </c>
      <c r="K963" s="822" t="s">
        <v>3015</v>
      </c>
      <c r="L963" s="825">
        <v>52.2</v>
      </c>
      <c r="M963" s="825">
        <v>104.4</v>
      </c>
      <c r="N963" s="822">
        <v>2</v>
      </c>
      <c r="O963" s="826">
        <v>1</v>
      </c>
      <c r="P963" s="825">
        <v>104.4</v>
      </c>
      <c r="Q963" s="827">
        <v>1</v>
      </c>
      <c r="R963" s="822">
        <v>2</v>
      </c>
      <c r="S963" s="827">
        <v>1</v>
      </c>
      <c r="T963" s="826">
        <v>1</v>
      </c>
      <c r="U963" s="828">
        <v>1</v>
      </c>
    </row>
    <row r="964" spans="1:21" ht="14.45" customHeight="1" x14ac:dyDescent="0.2">
      <c r="A964" s="821">
        <v>5</v>
      </c>
      <c r="B964" s="822" t="s">
        <v>2025</v>
      </c>
      <c r="C964" s="822" t="s">
        <v>2034</v>
      </c>
      <c r="D964" s="823" t="s">
        <v>3455</v>
      </c>
      <c r="E964" s="824" t="s">
        <v>2043</v>
      </c>
      <c r="F964" s="822" t="s">
        <v>2028</v>
      </c>
      <c r="G964" s="822" t="s">
        <v>2077</v>
      </c>
      <c r="H964" s="822" t="s">
        <v>329</v>
      </c>
      <c r="I964" s="822" t="s">
        <v>3185</v>
      </c>
      <c r="J964" s="822" t="s">
        <v>3186</v>
      </c>
      <c r="K964" s="822" t="s">
        <v>3187</v>
      </c>
      <c r="L964" s="825">
        <v>600.29999999999995</v>
      </c>
      <c r="M964" s="825">
        <v>600.29999999999995</v>
      </c>
      <c r="N964" s="822">
        <v>1</v>
      </c>
      <c r="O964" s="826">
        <v>1</v>
      </c>
      <c r="P964" s="825"/>
      <c r="Q964" s="827">
        <v>0</v>
      </c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5</v>
      </c>
      <c r="B965" s="822" t="s">
        <v>2025</v>
      </c>
      <c r="C965" s="822" t="s">
        <v>2034</v>
      </c>
      <c r="D965" s="823" t="s">
        <v>3455</v>
      </c>
      <c r="E965" s="824" t="s">
        <v>2043</v>
      </c>
      <c r="F965" s="822" t="s">
        <v>2028</v>
      </c>
      <c r="G965" s="822" t="s">
        <v>2077</v>
      </c>
      <c r="H965" s="822" t="s">
        <v>329</v>
      </c>
      <c r="I965" s="822" t="s">
        <v>2430</v>
      </c>
      <c r="J965" s="822" t="s">
        <v>2431</v>
      </c>
      <c r="K965" s="822" t="s">
        <v>2432</v>
      </c>
      <c r="L965" s="825">
        <v>389.82</v>
      </c>
      <c r="M965" s="825">
        <v>389.82</v>
      </c>
      <c r="N965" s="822">
        <v>1</v>
      </c>
      <c r="O965" s="826">
        <v>1</v>
      </c>
      <c r="P965" s="825">
        <v>389.82</v>
      </c>
      <c r="Q965" s="827">
        <v>1</v>
      </c>
      <c r="R965" s="822">
        <v>1</v>
      </c>
      <c r="S965" s="827">
        <v>1</v>
      </c>
      <c r="T965" s="826">
        <v>1</v>
      </c>
      <c r="U965" s="828">
        <v>1</v>
      </c>
    </row>
    <row r="966" spans="1:21" ht="14.45" customHeight="1" x14ac:dyDescent="0.2">
      <c r="A966" s="821">
        <v>5</v>
      </c>
      <c r="B966" s="822" t="s">
        <v>2025</v>
      </c>
      <c r="C966" s="822" t="s">
        <v>2034</v>
      </c>
      <c r="D966" s="823" t="s">
        <v>3455</v>
      </c>
      <c r="E966" s="824" t="s">
        <v>2043</v>
      </c>
      <c r="F966" s="822" t="s">
        <v>2028</v>
      </c>
      <c r="G966" s="822" t="s">
        <v>2077</v>
      </c>
      <c r="H966" s="822" t="s">
        <v>329</v>
      </c>
      <c r="I966" s="822" t="s">
        <v>3188</v>
      </c>
      <c r="J966" s="822" t="s">
        <v>3189</v>
      </c>
      <c r="K966" s="822" t="s">
        <v>3190</v>
      </c>
      <c r="L966" s="825">
        <v>3200.45</v>
      </c>
      <c r="M966" s="825">
        <v>3200.45</v>
      </c>
      <c r="N966" s="822">
        <v>1</v>
      </c>
      <c r="O966" s="826">
        <v>1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5</v>
      </c>
      <c r="B967" s="822" t="s">
        <v>2025</v>
      </c>
      <c r="C967" s="822" t="s">
        <v>2034</v>
      </c>
      <c r="D967" s="823" t="s">
        <v>3455</v>
      </c>
      <c r="E967" s="824" t="s">
        <v>2044</v>
      </c>
      <c r="F967" s="822" t="s">
        <v>2028</v>
      </c>
      <c r="G967" s="822" t="s">
        <v>2077</v>
      </c>
      <c r="H967" s="822" t="s">
        <v>329</v>
      </c>
      <c r="I967" s="822" t="s">
        <v>2422</v>
      </c>
      <c r="J967" s="822" t="s">
        <v>2423</v>
      </c>
      <c r="K967" s="822" t="s">
        <v>2424</v>
      </c>
      <c r="L967" s="825">
        <v>410</v>
      </c>
      <c r="M967" s="825">
        <v>410</v>
      </c>
      <c r="N967" s="822">
        <v>1</v>
      </c>
      <c r="O967" s="826">
        <v>1</v>
      </c>
      <c r="P967" s="825">
        <v>410</v>
      </c>
      <c r="Q967" s="827">
        <v>1</v>
      </c>
      <c r="R967" s="822">
        <v>1</v>
      </c>
      <c r="S967" s="827">
        <v>1</v>
      </c>
      <c r="T967" s="826">
        <v>1</v>
      </c>
      <c r="U967" s="828">
        <v>1</v>
      </c>
    </row>
    <row r="968" spans="1:21" ht="14.45" customHeight="1" x14ac:dyDescent="0.2">
      <c r="A968" s="821">
        <v>5</v>
      </c>
      <c r="B968" s="822" t="s">
        <v>2025</v>
      </c>
      <c r="C968" s="822" t="s">
        <v>2034</v>
      </c>
      <c r="D968" s="823" t="s">
        <v>3455</v>
      </c>
      <c r="E968" s="824" t="s">
        <v>2045</v>
      </c>
      <c r="F968" s="822" t="s">
        <v>2026</v>
      </c>
      <c r="G968" s="822" t="s">
        <v>2365</v>
      </c>
      <c r="H968" s="822" t="s">
        <v>611</v>
      </c>
      <c r="I968" s="822" t="s">
        <v>1817</v>
      </c>
      <c r="J968" s="822" t="s">
        <v>1815</v>
      </c>
      <c r="K968" s="822" t="s">
        <v>1818</v>
      </c>
      <c r="L968" s="825">
        <v>11.71</v>
      </c>
      <c r="M968" s="825">
        <v>23.42</v>
      </c>
      <c r="N968" s="822">
        <v>2</v>
      </c>
      <c r="O968" s="826">
        <v>1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5</v>
      </c>
      <c r="B969" s="822" t="s">
        <v>2025</v>
      </c>
      <c r="C969" s="822" t="s">
        <v>2034</v>
      </c>
      <c r="D969" s="823" t="s">
        <v>3455</v>
      </c>
      <c r="E969" s="824" t="s">
        <v>2045</v>
      </c>
      <c r="F969" s="822" t="s">
        <v>2026</v>
      </c>
      <c r="G969" s="822" t="s">
        <v>2606</v>
      </c>
      <c r="H969" s="822" t="s">
        <v>611</v>
      </c>
      <c r="I969" s="822" t="s">
        <v>1699</v>
      </c>
      <c r="J969" s="822" t="s">
        <v>1700</v>
      </c>
      <c r="K969" s="822" t="s">
        <v>1701</v>
      </c>
      <c r="L969" s="825">
        <v>165.41</v>
      </c>
      <c r="M969" s="825">
        <v>165.41</v>
      </c>
      <c r="N969" s="822">
        <v>1</v>
      </c>
      <c r="O969" s="826">
        <v>1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5</v>
      </c>
      <c r="B970" s="822" t="s">
        <v>2025</v>
      </c>
      <c r="C970" s="822" t="s">
        <v>2034</v>
      </c>
      <c r="D970" s="823" t="s">
        <v>3455</v>
      </c>
      <c r="E970" s="824" t="s">
        <v>2045</v>
      </c>
      <c r="F970" s="822" t="s">
        <v>2026</v>
      </c>
      <c r="G970" s="822" t="s">
        <v>2606</v>
      </c>
      <c r="H970" s="822" t="s">
        <v>329</v>
      </c>
      <c r="I970" s="822" t="s">
        <v>3191</v>
      </c>
      <c r="J970" s="822" t="s">
        <v>2873</v>
      </c>
      <c r="K970" s="822" t="s">
        <v>3192</v>
      </c>
      <c r="L970" s="825">
        <v>139.77000000000001</v>
      </c>
      <c r="M970" s="825">
        <v>279.54000000000002</v>
      </c>
      <c r="N970" s="822">
        <v>2</v>
      </c>
      <c r="O970" s="826">
        <v>1</v>
      </c>
      <c r="P970" s="825">
        <v>279.54000000000002</v>
      </c>
      <c r="Q970" s="827">
        <v>1</v>
      </c>
      <c r="R970" s="822">
        <v>2</v>
      </c>
      <c r="S970" s="827">
        <v>1</v>
      </c>
      <c r="T970" s="826">
        <v>1</v>
      </c>
      <c r="U970" s="828">
        <v>1</v>
      </c>
    </row>
    <row r="971" spans="1:21" ht="14.45" customHeight="1" x14ac:dyDescent="0.2">
      <c r="A971" s="821">
        <v>5</v>
      </c>
      <c r="B971" s="822" t="s">
        <v>2025</v>
      </c>
      <c r="C971" s="822" t="s">
        <v>2034</v>
      </c>
      <c r="D971" s="823" t="s">
        <v>3455</v>
      </c>
      <c r="E971" s="824" t="s">
        <v>2045</v>
      </c>
      <c r="F971" s="822" t="s">
        <v>2026</v>
      </c>
      <c r="G971" s="822" t="s">
        <v>2606</v>
      </c>
      <c r="H971" s="822" t="s">
        <v>329</v>
      </c>
      <c r="I971" s="822" t="s">
        <v>3193</v>
      </c>
      <c r="J971" s="822" t="s">
        <v>2873</v>
      </c>
      <c r="K971" s="822" t="s">
        <v>3194</v>
      </c>
      <c r="L971" s="825">
        <v>254.49</v>
      </c>
      <c r="M971" s="825">
        <v>508.98</v>
      </c>
      <c r="N971" s="822">
        <v>2</v>
      </c>
      <c r="O971" s="826">
        <v>2</v>
      </c>
      <c r="P971" s="825">
        <v>508.98</v>
      </c>
      <c r="Q971" s="827">
        <v>1</v>
      </c>
      <c r="R971" s="822">
        <v>2</v>
      </c>
      <c r="S971" s="827">
        <v>1</v>
      </c>
      <c r="T971" s="826">
        <v>2</v>
      </c>
      <c r="U971" s="828">
        <v>1</v>
      </c>
    </row>
    <row r="972" spans="1:21" ht="14.45" customHeight="1" x14ac:dyDescent="0.2">
      <c r="A972" s="821">
        <v>5</v>
      </c>
      <c r="B972" s="822" t="s">
        <v>2025</v>
      </c>
      <c r="C972" s="822" t="s">
        <v>2034</v>
      </c>
      <c r="D972" s="823" t="s">
        <v>3455</v>
      </c>
      <c r="E972" s="824" t="s">
        <v>2045</v>
      </c>
      <c r="F972" s="822" t="s">
        <v>2026</v>
      </c>
      <c r="G972" s="822" t="s">
        <v>2606</v>
      </c>
      <c r="H972" s="822" t="s">
        <v>329</v>
      </c>
      <c r="I972" s="822" t="s">
        <v>2870</v>
      </c>
      <c r="J972" s="822" t="s">
        <v>1700</v>
      </c>
      <c r="K972" s="822" t="s">
        <v>2871</v>
      </c>
      <c r="L972" s="825">
        <v>143.35</v>
      </c>
      <c r="M972" s="825">
        <v>143.35</v>
      </c>
      <c r="N972" s="822">
        <v>1</v>
      </c>
      <c r="O972" s="826">
        <v>1</v>
      </c>
      <c r="P972" s="825">
        <v>143.35</v>
      </c>
      <c r="Q972" s="827">
        <v>1</v>
      </c>
      <c r="R972" s="822">
        <v>1</v>
      </c>
      <c r="S972" s="827">
        <v>1</v>
      </c>
      <c r="T972" s="826">
        <v>1</v>
      </c>
      <c r="U972" s="828">
        <v>1</v>
      </c>
    </row>
    <row r="973" spans="1:21" ht="14.45" customHeight="1" x14ac:dyDescent="0.2">
      <c r="A973" s="821">
        <v>5</v>
      </c>
      <c r="B973" s="822" t="s">
        <v>2025</v>
      </c>
      <c r="C973" s="822" t="s">
        <v>2034</v>
      </c>
      <c r="D973" s="823" t="s">
        <v>3455</v>
      </c>
      <c r="E973" s="824" t="s">
        <v>2045</v>
      </c>
      <c r="F973" s="822" t="s">
        <v>2026</v>
      </c>
      <c r="G973" s="822" t="s">
        <v>2611</v>
      </c>
      <c r="H973" s="822" t="s">
        <v>611</v>
      </c>
      <c r="I973" s="822" t="s">
        <v>1740</v>
      </c>
      <c r="J973" s="822" t="s">
        <v>1045</v>
      </c>
      <c r="K973" s="822" t="s">
        <v>1741</v>
      </c>
      <c r="L973" s="825">
        <v>48.01</v>
      </c>
      <c r="M973" s="825">
        <v>96.02</v>
      </c>
      <c r="N973" s="822">
        <v>2</v>
      </c>
      <c r="O973" s="826">
        <v>2</v>
      </c>
      <c r="P973" s="825">
        <v>48.01</v>
      </c>
      <c r="Q973" s="827">
        <v>0.5</v>
      </c>
      <c r="R973" s="822">
        <v>1</v>
      </c>
      <c r="S973" s="827">
        <v>0.5</v>
      </c>
      <c r="T973" s="826">
        <v>1</v>
      </c>
      <c r="U973" s="828">
        <v>0.5</v>
      </c>
    </row>
    <row r="974" spans="1:21" ht="14.45" customHeight="1" x14ac:dyDescent="0.2">
      <c r="A974" s="821">
        <v>5</v>
      </c>
      <c r="B974" s="822" t="s">
        <v>2025</v>
      </c>
      <c r="C974" s="822" t="s">
        <v>2034</v>
      </c>
      <c r="D974" s="823" t="s">
        <v>3455</v>
      </c>
      <c r="E974" s="824" t="s">
        <v>2045</v>
      </c>
      <c r="F974" s="822" t="s">
        <v>2026</v>
      </c>
      <c r="G974" s="822" t="s">
        <v>2093</v>
      </c>
      <c r="H974" s="822" t="s">
        <v>329</v>
      </c>
      <c r="I974" s="822" t="s">
        <v>2094</v>
      </c>
      <c r="J974" s="822" t="s">
        <v>2095</v>
      </c>
      <c r="K974" s="822" t="s">
        <v>677</v>
      </c>
      <c r="L974" s="825">
        <v>78.33</v>
      </c>
      <c r="M974" s="825">
        <v>234.99</v>
      </c>
      <c r="N974" s="822">
        <v>3</v>
      </c>
      <c r="O974" s="826">
        <v>1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5</v>
      </c>
      <c r="B975" s="822" t="s">
        <v>2025</v>
      </c>
      <c r="C975" s="822" t="s">
        <v>2034</v>
      </c>
      <c r="D975" s="823" t="s">
        <v>3455</v>
      </c>
      <c r="E975" s="824" t="s">
        <v>2045</v>
      </c>
      <c r="F975" s="822" t="s">
        <v>2026</v>
      </c>
      <c r="G975" s="822" t="s">
        <v>2093</v>
      </c>
      <c r="H975" s="822" t="s">
        <v>329</v>
      </c>
      <c r="I975" s="822" t="s">
        <v>3030</v>
      </c>
      <c r="J975" s="822" t="s">
        <v>2095</v>
      </c>
      <c r="K975" s="822" t="s">
        <v>1741</v>
      </c>
      <c r="L975" s="825">
        <v>39.17</v>
      </c>
      <c r="M975" s="825">
        <v>235.02</v>
      </c>
      <c r="N975" s="822">
        <v>6</v>
      </c>
      <c r="O975" s="826">
        <v>2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5</v>
      </c>
      <c r="B976" s="822" t="s">
        <v>2025</v>
      </c>
      <c r="C976" s="822" t="s">
        <v>2034</v>
      </c>
      <c r="D976" s="823" t="s">
        <v>3455</v>
      </c>
      <c r="E976" s="824" t="s">
        <v>2045</v>
      </c>
      <c r="F976" s="822" t="s">
        <v>2026</v>
      </c>
      <c r="G976" s="822" t="s">
        <v>2093</v>
      </c>
      <c r="H976" s="822" t="s">
        <v>329</v>
      </c>
      <c r="I976" s="822" t="s">
        <v>2452</v>
      </c>
      <c r="J976" s="822" t="s">
        <v>2095</v>
      </c>
      <c r="K976" s="822" t="s">
        <v>677</v>
      </c>
      <c r="L976" s="825">
        <v>78.33</v>
      </c>
      <c r="M976" s="825">
        <v>234.99</v>
      </c>
      <c r="N976" s="822">
        <v>3</v>
      </c>
      <c r="O976" s="826">
        <v>1</v>
      </c>
      <c r="P976" s="825"/>
      <c r="Q976" s="827">
        <v>0</v>
      </c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5</v>
      </c>
      <c r="B977" s="822" t="s">
        <v>2025</v>
      </c>
      <c r="C977" s="822" t="s">
        <v>2034</v>
      </c>
      <c r="D977" s="823" t="s">
        <v>3455</v>
      </c>
      <c r="E977" s="824" t="s">
        <v>2045</v>
      </c>
      <c r="F977" s="822" t="s">
        <v>2026</v>
      </c>
      <c r="G977" s="822" t="s">
        <v>2338</v>
      </c>
      <c r="H977" s="822" t="s">
        <v>329</v>
      </c>
      <c r="I977" s="822" t="s">
        <v>2715</v>
      </c>
      <c r="J977" s="822" t="s">
        <v>698</v>
      </c>
      <c r="K977" s="822" t="s">
        <v>2475</v>
      </c>
      <c r="L977" s="825">
        <v>91.11</v>
      </c>
      <c r="M977" s="825">
        <v>1275.54</v>
      </c>
      <c r="N977" s="822">
        <v>14</v>
      </c>
      <c r="O977" s="826">
        <v>14</v>
      </c>
      <c r="P977" s="825">
        <v>546.66</v>
      </c>
      <c r="Q977" s="827">
        <v>0.42857142857142855</v>
      </c>
      <c r="R977" s="822">
        <v>6</v>
      </c>
      <c r="S977" s="827">
        <v>0.42857142857142855</v>
      </c>
      <c r="T977" s="826">
        <v>6</v>
      </c>
      <c r="U977" s="828">
        <v>0.42857142857142855</v>
      </c>
    </row>
    <row r="978" spans="1:21" ht="14.45" customHeight="1" x14ac:dyDescent="0.2">
      <c r="A978" s="821">
        <v>5</v>
      </c>
      <c r="B978" s="822" t="s">
        <v>2025</v>
      </c>
      <c r="C978" s="822" t="s">
        <v>2034</v>
      </c>
      <c r="D978" s="823" t="s">
        <v>3455</v>
      </c>
      <c r="E978" s="824" t="s">
        <v>2045</v>
      </c>
      <c r="F978" s="822" t="s">
        <v>2026</v>
      </c>
      <c r="G978" s="822" t="s">
        <v>2338</v>
      </c>
      <c r="H978" s="822" t="s">
        <v>329</v>
      </c>
      <c r="I978" s="822" t="s">
        <v>2399</v>
      </c>
      <c r="J978" s="822" t="s">
        <v>698</v>
      </c>
      <c r="K978" s="822" t="s">
        <v>2400</v>
      </c>
      <c r="L978" s="825">
        <v>182.22</v>
      </c>
      <c r="M978" s="825">
        <v>546.66</v>
      </c>
      <c r="N978" s="822">
        <v>3</v>
      </c>
      <c r="O978" s="826">
        <v>2</v>
      </c>
      <c r="P978" s="825">
        <v>364.44</v>
      </c>
      <c r="Q978" s="827">
        <v>0.66666666666666674</v>
      </c>
      <c r="R978" s="822">
        <v>2</v>
      </c>
      <c r="S978" s="827">
        <v>0.66666666666666663</v>
      </c>
      <c r="T978" s="826">
        <v>1</v>
      </c>
      <c r="U978" s="828">
        <v>0.5</v>
      </c>
    </row>
    <row r="979" spans="1:21" ht="14.45" customHeight="1" x14ac:dyDescent="0.2">
      <c r="A979" s="821">
        <v>5</v>
      </c>
      <c r="B979" s="822" t="s">
        <v>2025</v>
      </c>
      <c r="C979" s="822" t="s">
        <v>2034</v>
      </c>
      <c r="D979" s="823" t="s">
        <v>3455</v>
      </c>
      <c r="E979" s="824" t="s">
        <v>2045</v>
      </c>
      <c r="F979" s="822" t="s">
        <v>2026</v>
      </c>
      <c r="G979" s="822" t="s">
        <v>2338</v>
      </c>
      <c r="H979" s="822" t="s">
        <v>329</v>
      </c>
      <c r="I979" s="822" t="s">
        <v>2624</v>
      </c>
      <c r="J979" s="822" t="s">
        <v>698</v>
      </c>
      <c r="K979" s="822" t="s">
        <v>2400</v>
      </c>
      <c r="L979" s="825">
        <v>182.22</v>
      </c>
      <c r="M979" s="825">
        <v>7835.4599999999973</v>
      </c>
      <c r="N979" s="822">
        <v>43</v>
      </c>
      <c r="O979" s="826">
        <v>32</v>
      </c>
      <c r="P979" s="825">
        <v>4373.2799999999988</v>
      </c>
      <c r="Q979" s="827">
        <v>0.55813953488372092</v>
      </c>
      <c r="R979" s="822">
        <v>24</v>
      </c>
      <c r="S979" s="827">
        <v>0.55813953488372092</v>
      </c>
      <c r="T979" s="826">
        <v>19</v>
      </c>
      <c r="U979" s="828">
        <v>0.59375</v>
      </c>
    </row>
    <row r="980" spans="1:21" ht="14.45" customHeight="1" x14ac:dyDescent="0.2">
      <c r="A980" s="821">
        <v>5</v>
      </c>
      <c r="B980" s="822" t="s">
        <v>2025</v>
      </c>
      <c r="C980" s="822" t="s">
        <v>2034</v>
      </c>
      <c r="D980" s="823" t="s">
        <v>3455</v>
      </c>
      <c r="E980" s="824" t="s">
        <v>2045</v>
      </c>
      <c r="F980" s="822" t="s">
        <v>2026</v>
      </c>
      <c r="G980" s="822" t="s">
        <v>2338</v>
      </c>
      <c r="H980" s="822" t="s">
        <v>329</v>
      </c>
      <c r="I980" s="822" t="s">
        <v>2339</v>
      </c>
      <c r="J980" s="822" t="s">
        <v>698</v>
      </c>
      <c r="K980" s="822" t="s">
        <v>702</v>
      </c>
      <c r="L980" s="825">
        <v>273.33</v>
      </c>
      <c r="M980" s="825">
        <v>273.33</v>
      </c>
      <c r="N980" s="822">
        <v>1</v>
      </c>
      <c r="O980" s="826">
        <v>1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5</v>
      </c>
      <c r="B981" s="822" t="s">
        <v>2025</v>
      </c>
      <c r="C981" s="822" t="s">
        <v>2034</v>
      </c>
      <c r="D981" s="823" t="s">
        <v>3455</v>
      </c>
      <c r="E981" s="824" t="s">
        <v>2045</v>
      </c>
      <c r="F981" s="822" t="s">
        <v>2026</v>
      </c>
      <c r="G981" s="822" t="s">
        <v>2338</v>
      </c>
      <c r="H981" s="822" t="s">
        <v>329</v>
      </c>
      <c r="I981" s="822" t="s">
        <v>2476</v>
      </c>
      <c r="J981" s="822" t="s">
        <v>698</v>
      </c>
      <c r="K981" s="822" t="s">
        <v>2477</v>
      </c>
      <c r="L981" s="825">
        <v>273.33</v>
      </c>
      <c r="M981" s="825">
        <v>1093.32</v>
      </c>
      <c r="N981" s="822">
        <v>4</v>
      </c>
      <c r="O981" s="826">
        <v>4</v>
      </c>
      <c r="P981" s="825">
        <v>546.66</v>
      </c>
      <c r="Q981" s="827">
        <v>0.5</v>
      </c>
      <c r="R981" s="822">
        <v>2</v>
      </c>
      <c r="S981" s="827">
        <v>0.5</v>
      </c>
      <c r="T981" s="826">
        <v>2</v>
      </c>
      <c r="U981" s="828">
        <v>0.5</v>
      </c>
    </row>
    <row r="982" spans="1:21" ht="14.45" customHeight="1" x14ac:dyDescent="0.2">
      <c r="A982" s="821">
        <v>5</v>
      </c>
      <c r="B982" s="822" t="s">
        <v>2025</v>
      </c>
      <c r="C982" s="822" t="s">
        <v>2034</v>
      </c>
      <c r="D982" s="823" t="s">
        <v>3455</v>
      </c>
      <c r="E982" s="824" t="s">
        <v>2045</v>
      </c>
      <c r="F982" s="822" t="s">
        <v>2026</v>
      </c>
      <c r="G982" s="822" t="s">
        <v>2151</v>
      </c>
      <c r="H982" s="822" t="s">
        <v>329</v>
      </c>
      <c r="I982" s="822" t="s">
        <v>3195</v>
      </c>
      <c r="J982" s="822" t="s">
        <v>2153</v>
      </c>
      <c r="K982" s="822" t="s">
        <v>3196</v>
      </c>
      <c r="L982" s="825">
        <v>477.5</v>
      </c>
      <c r="M982" s="825">
        <v>477.5</v>
      </c>
      <c r="N982" s="822">
        <v>1</v>
      </c>
      <c r="O982" s="826">
        <v>1</v>
      </c>
      <c r="P982" s="825">
        <v>477.5</v>
      </c>
      <c r="Q982" s="827">
        <v>1</v>
      </c>
      <c r="R982" s="822">
        <v>1</v>
      </c>
      <c r="S982" s="827">
        <v>1</v>
      </c>
      <c r="T982" s="826">
        <v>1</v>
      </c>
      <c r="U982" s="828">
        <v>1</v>
      </c>
    </row>
    <row r="983" spans="1:21" ht="14.45" customHeight="1" x14ac:dyDescent="0.2">
      <c r="A983" s="821">
        <v>5</v>
      </c>
      <c r="B983" s="822" t="s">
        <v>2025</v>
      </c>
      <c r="C983" s="822" t="s">
        <v>2034</v>
      </c>
      <c r="D983" s="823" t="s">
        <v>3455</v>
      </c>
      <c r="E983" s="824" t="s">
        <v>2045</v>
      </c>
      <c r="F983" s="822" t="s">
        <v>2026</v>
      </c>
      <c r="G983" s="822" t="s">
        <v>3197</v>
      </c>
      <c r="H983" s="822" t="s">
        <v>611</v>
      </c>
      <c r="I983" s="822" t="s">
        <v>1785</v>
      </c>
      <c r="J983" s="822" t="s">
        <v>1786</v>
      </c>
      <c r="K983" s="822" t="s">
        <v>1787</v>
      </c>
      <c r="L983" s="825">
        <v>846.47</v>
      </c>
      <c r="M983" s="825">
        <v>846.47</v>
      </c>
      <c r="N983" s="822">
        <v>1</v>
      </c>
      <c r="O983" s="826">
        <v>1</v>
      </c>
      <c r="P983" s="825">
        <v>846.47</v>
      </c>
      <c r="Q983" s="827">
        <v>1</v>
      </c>
      <c r="R983" s="822">
        <v>1</v>
      </c>
      <c r="S983" s="827">
        <v>1</v>
      </c>
      <c r="T983" s="826">
        <v>1</v>
      </c>
      <c r="U983" s="828">
        <v>1</v>
      </c>
    </row>
    <row r="984" spans="1:21" ht="14.45" customHeight="1" x14ac:dyDescent="0.2">
      <c r="A984" s="821">
        <v>5</v>
      </c>
      <c r="B984" s="822" t="s">
        <v>2025</v>
      </c>
      <c r="C984" s="822" t="s">
        <v>2034</v>
      </c>
      <c r="D984" s="823" t="s">
        <v>3455</v>
      </c>
      <c r="E984" s="824" t="s">
        <v>2045</v>
      </c>
      <c r="F984" s="822" t="s">
        <v>2026</v>
      </c>
      <c r="G984" s="822" t="s">
        <v>2493</v>
      </c>
      <c r="H984" s="822" t="s">
        <v>329</v>
      </c>
      <c r="I984" s="822" t="s">
        <v>3198</v>
      </c>
      <c r="J984" s="822" t="s">
        <v>2495</v>
      </c>
      <c r="K984" s="822" t="s">
        <v>811</v>
      </c>
      <c r="L984" s="825">
        <v>0</v>
      </c>
      <c r="M984" s="825">
        <v>0</v>
      </c>
      <c r="N984" s="822">
        <v>1</v>
      </c>
      <c r="O984" s="826">
        <v>1</v>
      </c>
      <c r="P984" s="825">
        <v>0</v>
      </c>
      <c r="Q984" s="827"/>
      <c r="R984" s="822">
        <v>1</v>
      </c>
      <c r="S984" s="827">
        <v>1</v>
      </c>
      <c r="T984" s="826">
        <v>1</v>
      </c>
      <c r="U984" s="828">
        <v>1</v>
      </c>
    </row>
    <row r="985" spans="1:21" ht="14.45" customHeight="1" x14ac:dyDescent="0.2">
      <c r="A985" s="821">
        <v>5</v>
      </c>
      <c r="B985" s="822" t="s">
        <v>2025</v>
      </c>
      <c r="C985" s="822" t="s">
        <v>2034</v>
      </c>
      <c r="D985" s="823" t="s">
        <v>3455</v>
      </c>
      <c r="E985" s="824" t="s">
        <v>2045</v>
      </c>
      <c r="F985" s="822" t="s">
        <v>2026</v>
      </c>
      <c r="G985" s="822" t="s">
        <v>2163</v>
      </c>
      <c r="H985" s="822" t="s">
        <v>329</v>
      </c>
      <c r="I985" s="822" t="s">
        <v>3199</v>
      </c>
      <c r="J985" s="822" t="s">
        <v>1110</v>
      </c>
      <c r="K985" s="822" t="s">
        <v>1111</v>
      </c>
      <c r="L985" s="825">
        <v>92.49</v>
      </c>
      <c r="M985" s="825">
        <v>92.49</v>
      </c>
      <c r="N985" s="822">
        <v>1</v>
      </c>
      <c r="O985" s="826">
        <v>1</v>
      </c>
      <c r="P985" s="825">
        <v>92.49</v>
      </c>
      <c r="Q985" s="827">
        <v>1</v>
      </c>
      <c r="R985" s="822">
        <v>1</v>
      </c>
      <c r="S985" s="827">
        <v>1</v>
      </c>
      <c r="T985" s="826">
        <v>1</v>
      </c>
      <c r="U985" s="828">
        <v>1</v>
      </c>
    </row>
    <row r="986" spans="1:21" ht="14.45" customHeight="1" x14ac:dyDescent="0.2">
      <c r="A986" s="821">
        <v>5</v>
      </c>
      <c r="B986" s="822" t="s">
        <v>2025</v>
      </c>
      <c r="C986" s="822" t="s">
        <v>2034</v>
      </c>
      <c r="D986" s="823" t="s">
        <v>3455</v>
      </c>
      <c r="E986" s="824" t="s">
        <v>2045</v>
      </c>
      <c r="F986" s="822" t="s">
        <v>2026</v>
      </c>
      <c r="G986" s="822" t="s">
        <v>2639</v>
      </c>
      <c r="H986" s="822" t="s">
        <v>329</v>
      </c>
      <c r="I986" s="822" t="s">
        <v>2640</v>
      </c>
      <c r="J986" s="822" t="s">
        <v>2641</v>
      </c>
      <c r="K986" s="822" t="s">
        <v>2642</v>
      </c>
      <c r="L986" s="825">
        <v>132.97999999999999</v>
      </c>
      <c r="M986" s="825">
        <v>664.89999999999986</v>
      </c>
      <c r="N986" s="822">
        <v>5</v>
      </c>
      <c r="O986" s="826">
        <v>2</v>
      </c>
      <c r="P986" s="825">
        <v>265.95999999999998</v>
      </c>
      <c r="Q986" s="827">
        <v>0.40000000000000008</v>
      </c>
      <c r="R986" s="822">
        <v>2</v>
      </c>
      <c r="S986" s="827">
        <v>0.4</v>
      </c>
      <c r="T986" s="826">
        <v>1</v>
      </c>
      <c r="U986" s="828">
        <v>0.5</v>
      </c>
    </row>
    <row r="987" spans="1:21" ht="14.45" customHeight="1" x14ac:dyDescent="0.2">
      <c r="A987" s="821">
        <v>5</v>
      </c>
      <c r="B987" s="822" t="s">
        <v>2025</v>
      </c>
      <c r="C987" s="822" t="s">
        <v>2034</v>
      </c>
      <c r="D987" s="823" t="s">
        <v>3455</v>
      </c>
      <c r="E987" s="824" t="s">
        <v>2045</v>
      </c>
      <c r="F987" s="822" t="s">
        <v>2026</v>
      </c>
      <c r="G987" s="822" t="s">
        <v>2061</v>
      </c>
      <c r="H987" s="822" t="s">
        <v>611</v>
      </c>
      <c r="I987" s="822" t="s">
        <v>2062</v>
      </c>
      <c r="J987" s="822" t="s">
        <v>1611</v>
      </c>
      <c r="K987" s="822" t="s">
        <v>2063</v>
      </c>
      <c r="L987" s="825">
        <v>93.43</v>
      </c>
      <c r="M987" s="825">
        <v>2429.1800000000003</v>
      </c>
      <c r="N987" s="822">
        <v>26</v>
      </c>
      <c r="O987" s="826">
        <v>11.5</v>
      </c>
      <c r="P987" s="825">
        <v>1775.17</v>
      </c>
      <c r="Q987" s="827">
        <v>0.73076923076923073</v>
      </c>
      <c r="R987" s="822">
        <v>19</v>
      </c>
      <c r="S987" s="827">
        <v>0.73076923076923073</v>
      </c>
      <c r="T987" s="826">
        <v>8.5</v>
      </c>
      <c r="U987" s="828">
        <v>0.73913043478260865</v>
      </c>
    </row>
    <row r="988" spans="1:21" ht="14.45" customHeight="1" x14ac:dyDescent="0.2">
      <c r="A988" s="821">
        <v>5</v>
      </c>
      <c r="B988" s="822" t="s">
        <v>2025</v>
      </c>
      <c r="C988" s="822" t="s">
        <v>2034</v>
      </c>
      <c r="D988" s="823" t="s">
        <v>3455</v>
      </c>
      <c r="E988" s="824" t="s">
        <v>2045</v>
      </c>
      <c r="F988" s="822" t="s">
        <v>2026</v>
      </c>
      <c r="G988" s="822" t="s">
        <v>2061</v>
      </c>
      <c r="H988" s="822" t="s">
        <v>611</v>
      </c>
      <c r="I988" s="822" t="s">
        <v>1610</v>
      </c>
      <c r="J988" s="822" t="s">
        <v>1611</v>
      </c>
      <c r="K988" s="822" t="s">
        <v>1612</v>
      </c>
      <c r="L988" s="825">
        <v>186.87</v>
      </c>
      <c r="M988" s="825">
        <v>17565.779999999995</v>
      </c>
      <c r="N988" s="822">
        <v>94</v>
      </c>
      <c r="O988" s="826">
        <v>46</v>
      </c>
      <c r="P988" s="825">
        <v>11399.069999999996</v>
      </c>
      <c r="Q988" s="827">
        <v>0.64893617021276595</v>
      </c>
      <c r="R988" s="822">
        <v>61</v>
      </c>
      <c r="S988" s="827">
        <v>0.64893617021276595</v>
      </c>
      <c r="T988" s="826">
        <v>31.5</v>
      </c>
      <c r="U988" s="828">
        <v>0.68478260869565222</v>
      </c>
    </row>
    <row r="989" spans="1:21" ht="14.45" customHeight="1" x14ac:dyDescent="0.2">
      <c r="A989" s="821">
        <v>5</v>
      </c>
      <c r="B989" s="822" t="s">
        <v>2025</v>
      </c>
      <c r="C989" s="822" t="s">
        <v>2034</v>
      </c>
      <c r="D989" s="823" t="s">
        <v>3455</v>
      </c>
      <c r="E989" s="824" t="s">
        <v>2045</v>
      </c>
      <c r="F989" s="822" t="s">
        <v>2026</v>
      </c>
      <c r="G989" s="822" t="s">
        <v>2064</v>
      </c>
      <c r="H989" s="822" t="s">
        <v>329</v>
      </c>
      <c r="I989" s="822" t="s">
        <v>2087</v>
      </c>
      <c r="J989" s="822" t="s">
        <v>630</v>
      </c>
      <c r="K989" s="822" t="s">
        <v>2088</v>
      </c>
      <c r="L989" s="825">
        <v>31.65</v>
      </c>
      <c r="M989" s="825">
        <v>917.84999999999991</v>
      </c>
      <c r="N989" s="822">
        <v>29</v>
      </c>
      <c r="O989" s="826">
        <v>15</v>
      </c>
      <c r="P989" s="825">
        <v>443.09999999999997</v>
      </c>
      <c r="Q989" s="827">
        <v>0.48275862068965519</v>
      </c>
      <c r="R989" s="822">
        <v>14</v>
      </c>
      <c r="S989" s="827">
        <v>0.48275862068965519</v>
      </c>
      <c r="T989" s="826">
        <v>6.5</v>
      </c>
      <c r="U989" s="828">
        <v>0.43333333333333335</v>
      </c>
    </row>
    <row r="990" spans="1:21" ht="14.45" customHeight="1" x14ac:dyDescent="0.2">
      <c r="A990" s="821">
        <v>5</v>
      </c>
      <c r="B990" s="822" t="s">
        <v>2025</v>
      </c>
      <c r="C990" s="822" t="s">
        <v>2034</v>
      </c>
      <c r="D990" s="823" t="s">
        <v>3455</v>
      </c>
      <c r="E990" s="824" t="s">
        <v>2045</v>
      </c>
      <c r="F990" s="822" t="s">
        <v>2026</v>
      </c>
      <c r="G990" s="822" t="s">
        <v>2064</v>
      </c>
      <c r="H990" s="822" t="s">
        <v>329</v>
      </c>
      <c r="I990" s="822" t="s">
        <v>2382</v>
      </c>
      <c r="J990" s="822" t="s">
        <v>2383</v>
      </c>
      <c r="K990" s="822" t="s">
        <v>2384</v>
      </c>
      <c r="L990" s="825">
        <v>26.37</v>
      </c>
      <c r="M990" s="825">
        <v>26.37</v>
      </c>
      <c r="N990" s="822">
        <v>1</v>
      </c>
      <c r="O990" s="826">
        <v>1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5</v>
      </c>
      <c r="B991" s="822" t="s">
        <v>2025</v>
      </c>
      <c r="C991" s="822" t="s">
        <v>2034</v>
      </c>
      <c r="D991" s="823" t="s">
        <v>3455</v>
      </c>
      <c r="E991" s="824" t="s">
        <v>2045</v>
      </c>
      <c r="F991" s="822" t="s">
        <v>2026</v>
      </c>
      <c r="G991" s="822" t="s">
        <v>2064</v>
      </c>
      <c r="H991" s="822" t="s">
        <v>329</v>
      </c>
      <c r="I991" s="822" t="s">
        <v>2385</v>
      </c>
      <c r="J991" s="822" t="s">
        <v>2383</v>
      </c>
      <c r="K991" s="822" t="s">
        <v>2386</v>
      </c>
      <c r="L991" s="825">
        <v>52.75</v>
      </c>
      <c r="M991" s="825">
        <v>1055</v>
      </c>
      <c r="N991" s="822">
        <v>20</v>
      </c>
      <c r="O991" s="826">
        <v>17.5</v>
      </c>
      <c r="P991" s="825">
        <v>791.25</v>
      </c>
      <c r="Q991" s="827">
        <v>0.75</v>
      </c>
      <c r="R991" s="822">
        <v>15</v>
      </c>
      <c r="S991" s="827">
        <v>0.75</v>
      </c>
      <c r="T991" s="826">
        <v>13.5</v>
      </c>
      <c r="U991" s="828">
        <v>0.77142857142857146</v>
      </c>
    </row>
    <row r="992" spans="1:21" ht="14.45" customHeight="1" x14ac:dyDescent="0.2">
      <c r="A992" s="821">
        <v>5</v>
      </c>
      <c r="B992" s="822" t="s">
        <v>2025</v>
      </c>
      <c r="C992" s="822" t="s">
        <v>2034</v>
      </c>
      <c r="D992" s="823" t="s">
        <v>3455</v>
      </c>
      <c r="E992" s="824" t="s">
        <v>2045</v>
      </c>
      <c r="F992" s="822" t="s">
        <v>2026</v>
      </c>
      <c r="G992" s="822" t="s">
        <v>2064</v>
      </c>
      <c r="H992" s="822" t="s">
        <v>329</v>
      </c>
      <c r="I992" s="822" t="s">
        <v>2065</v>
      </c>
      <c r="J992" s="822" t="s">
        <v>630</v>
      </c>
      <c r="K992" s="822" t="s">
        <v>2066</v>
      </c>
      <c r="L992" s="825">
        <v>10.55</v>
      </c>
      <c r="M992" s="825">
        <v>10.55</v>
      </c>
      <c r="N992" s="822">
        <v>1</v>
      </c>
      <c r="O992" s="826">
        <v>1</v>
      </c>
      <c r="P992" s="825">
        <v>10.55</v>
      </c>
      <c r="Q992" s="827">
        <v>1</v>
      </c>
      <c r="R992" s="822">
        <v>1</v>
      </c>
      <c r="S992" s="827">
        <v>1</v>
      </c>
      <c r="T992" s="826">
        <v>1</v>
      </c>
      <c r="U992" s="828">
        <v>1</v>
      </c>
    </row>
    <row r="993" spans="1:21" ht="14.45" customHeight="1" x14ac:dyDescent="0.2">
      <c r="A993" s="821">
        <v>5</v>
      </c>
      <c r="B993" s="822" t="s">
        <v>2025</v>
      </c>
      <c r="C993" s="822" t="s">
        <v>2034</v>
      </c>
      <c r="D993" s="823" t="s">
        <v>3455</v>
      </c>
      <c r="E993" s="824" t="s">
        <v>2045</v>
      </c>
      <c r="F993" s="822" t="s">
        <v>2026</v>
      </c>
      <c r="G993" s="822" t="s">
        <v>2064</v>
      </c>
      <c r="H993" s="822" t="s">
        <v>329</v>
      </c>
      <c r="I993" s="822" t="s">
        <v>2645</v>
      </c>
      <c r="J993" s="822" t="s">
        <v>2106</v>
      </c>
      <c r="K993" s="822" t="s">
        <v>2646</v>
      </c>
      <c r="L993" s="825">
        <v>52.75</v>
      </c>
      <c r="M993" s="825">
        <v>211</v>
      </c>
      <c r="N993" s="822">
        <v>4</v>
      </c>
      <c r="O993" s="826">
        <v>3</v>
      </c>
      <c r="P993" s="825">
        <v>158.25</v>
      </c>
      <c r="Q993" s="827">
        <v>0.75</v>
      </c>
      <c r="R993" s="822">
        <v>3</v>
      </c>
      <c r="S993" s="827">
        <v>0.75</v>
      </c>
      <c r="T993" s="826">
        <v>2</v>
      </c>
      <c r="U993" s="828">
        <v>0.66666666666666663</v>
      </c>
    </row>
    <row r="994" spans="1:21" ht="14.45" customHeight="1" x14ac:dyDescent="0.2">
      <c r="A994" s="821">
        <v>5</v>
      </c>
      <c r="B994" s="822" t="s">
        <v>2025</v>
      </c>
      <c r="C994" s="822" t="s">
        <v>2034</v>
      </c>
      <c r="D994" s="823" t="s">
        <v>3455</v>
      </c>
      <c r="E994" s="824" t="s">
        <v>2045</v>
      </c>
      <c r="F994" s="822" t="s">
        <v>2026</v>
      </c>
      <c r="G994" s="822" t="s">
        <v>2064</v>
      </c>
      <c r="H994" s="822" t="s">
        <v>329</v>
      </c>
      <c r="I994" s="822" t="s">
        <v>2743</v>
      </c>
      <c r="J994" s="822" t="s">
        <v>630</v>
      </c>
      <c r="K994" s="822" t="s">
        <v>623</v>
      </c>
      <c r="L994" s="825">
        <v>58.62</v>
      </c>
      <c r="M994" s="825">
        <v>175.85999999999999</v>
      </c>
      <c r="N994" s="822">
        <v>3</v>
      </c>
      <c r="O994" s="826">
        <v>3</v>
      </c>
      <c r="P994" s="825">
        <v>175.85999999999999</v>
      </c>
      <c r="Q994" s="827">
        <v>1</v>
      </c>
      <c r="R994" s="822">
        <v>3</v>
      </c>
      <c r="S994" s="827">
        <v>1</v>
      </c>
      <c r="T994" s="826">
        <v>3</v>
      </c>
      <c r="U994" s="828">
        <v>1</v>
      </c>
    </row>
    <row r="995" spans="1:21" ht="14.45" customHeight="1" x14ac:dyDescent="0.2">
      <c r="A995" s="821">
        <v>5</v>
      </c>
      <c r="B995" s="822" t="s">
        <v>2025</v>
      </c>
      <c r="C995" s="822" t="s">
        <v>2034</v>
      </c>
      <c r="D995" s="823" t="s">
        <v>3455</v>
      </c>
      <c r="E995" s="824" t="s">
        <v>2045</v>
      </c>
      <c r="F995" s="822" t="s">
        <v>2026</v>
      </c>
      <c r="G995" s="822" t="s">
        <v>2064</v>
      </c>
      <c r="H995" s="822" t="s">
        <v>329</v>
      </c>
      <c r="I995" s="822" t="s">
        <v>2105</v>
      </c>
      <c r="J995" s="822" t="s">
        <v>2106</v>
      </c>
      <c r="K995" s="822" t="s">
        <v>2107</v>
      </c>
      <c r="L995" s="825">
        <v>31.65</v>
      </c>
      <c r="M995" s="825">
        <v>31.65</v>
      </c>
      <c r="N995" s="822">
        <v>1</v>
      </c>
      <c r="O995" s="826">
        <v>1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5</v>
      </c>
      <c r="B996" s="822" t="s">
        <v>2025</v>
      </c>
      <c r="C996" s="822" t="s">
        <v>2034</v>
      </c>
      <c r="D996" s="823" t="s">
        <v>3455</v>
      </c>
      <c r="E996" s="824" t="s">
        <v>2045</v>
      </c>
      <c r="F996" s="822" t="s">
        <v>2026</v>
      </c>
      <c r="G996" s="822" t="s">
        <v>2064</v>
      </c>
      <c r="H996" s="822" t="s">
        <v>329</v>
      </c>
      <c r="I996" s="822" t="s">
        <v>2647</v>
      </c>
      <c r="J996" s="822" t="s">
        <v>630</v>
      </c>
      <c r="K996" s="822" t="s">
        <v>2088</v>
      </c>
      <c r="L996" s="825">
        <v>31.65</v>
      </c>
      <c r="M996" s="825">
        <v>221.55</v>
      </c>
      <c r="N996" s="822">
        <v>7</v>
      </c>
      <c r="O996" s="826">
        <v>4</v>
      </c>
      <c r="P996" s="825">
        <v>158.25</v>
      </c>
      <c r="Q996" s="827">
        <v>0.7142857142857143</v>
      </c>
      <c r="R996" s="822">
        <v>5</v>
      </c>
      <c r="S996" s="827">
        <v>0.7142857142857143</v>
      </c>
      <c r="T996" s="826">
        <v>3</v>
      </c>
      <c r="U996" s="828">
        <v>0.75</v>
      </c>
    </row>
    <row r="997" spans="1:21" ht="14.45" customHeight="1" x14ac:dyDescent="0.2">
      <c r="A997" s="821">
        <v>5</v>
      </c>
      <c r="B997" s="822" t="s">
        <v>2025</v>
      </c>
      <c r="C997" s="822" t="s">
        <v>2034</v>
      </c>
      <c r="D997" s="823" t="s">
        <v>3455</v>
      </c>
      <c r="E997" s="824" t="s">
        <v>2045</v>
      </c>
      <c r="F997" s="822" t="s">
        <v>2026</v>
      </c>
      <c r="G997" s="822" t="s">
        <v>2064</v>
      </c>
      <c r="H997" s="822" t="s">
        <v>329</v>
      </c>
      <c r="I997" s="822" t="s">
        <v>2648</v>
      </c>
      <c r="J997" s="822" t="s">
        <v>630</v>
      </c>
      <c r="K997" s="822" t="s">
        <v>631</v>
      </c>
      <c r="L997" s="825">
        <v>31.65</v>
      </c>
      <c r="M997" s="825">
        <v>31.65</v>
      </c>
      <c r="N997" s="822">
        <v>1</v>
      </c>
      <c r="O997" s="826">
        <v>1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5</v>
      </c>
      <c r="B998" s="822" t="s">
        <v>2025</v>
      </c>
      <c r="C998" s="822" t="s">
        <v>2034</v>
      </c>
      <c r="D998" s="823" t="s">
        <v>3455</v>
      </c>
      <c r="E998" s="824" t="s">
        <v>2045</v>
      </c>
      <c r="F998" s="822" t="s">
        <v>2026</v>
      </c>
      <c r="G998" s="822" t="s">
        <v>2067</v>
      </c>
      <c r="H998" s="822" t="s">
        <v>611</v>
      </c>
      <c r="I998" s="822" t="s">
        <v>1605</v>
      </c>
      <c r="J998" s="822" t="s">
        <v>755</v>
      </c>
      <c r="K998" s="822" t="s">
        <v>1606</v>
      </c>
      <c r="L998" s="825">
        <v>736.33</v>
      </c>
      <c r="M998" s="825">
        <v>736.33</v>
      </c>
      <c r="N998" s="822">
        <v>1</v>
      </c>
      <c r="O998" s="826">
        <v>1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5</v>
      </c>
      <c r="B999" s="822" t="s">
        <v>2025</v>
      </c>
      <c r="C999" s="822" t="s">
        <v>2034</v>
      </c>
      <c r="D999" s="823" t="s">
        <v>3455</v>
      </c>
      <c r="E999" s="824" t="s">
        <v>2045</v>
      </c>
      <c r="F999" s="822" t="s">
        <v>2026</v>
      </c>
      <c r="G999" s="822" t="s">
        <v>2067</v>
      </c>
      <c r="H999" s="822" t="s">
        <v>611</v>
      </c>
      <c r="I999" s="822" t="s">
        <v>1601</v>
      </c>
      <c r="J999" s="822" t="s">
        <v>759</v>
      </c>
      <c r="K999" s="822" t="s">
        <v>1602</v>
      </c>
      <c r="L999" s="825">
        <v>1847.49</v>
      </c>
      <c r="M999" s="825">
        <v>3694.98</v>
      </c>
      <c r="N999" s="822">
        <v>2</v>
      </c>
      <c r="O999" s="826">
        <v>1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5</v>
      </c>
      <c r="B1000" s="822" t="s">
        <v>2025</v>
      </c>
      <c r="C1000" s="822" t="s">
        <v>2034</v>
      </c>
      <c r="D1000" s="823" t="s">
        <v>3455</v>
      </c>
      <c r="E1000" s="824" t="s">
        <v>2045</v>
      </c>
      <c r="F1000" s="822" t="s">
        <v>2026</v>
      </c>
      <c r="G1000" s="822" t="s">
        <v>2067</v>
      </c>
      <c r="H1000" s="822" t="s">
        <v>611</v>
      </c>
      <c r="I1000" s="822" t="s">
        <v>1832</v>
      </c>
      <c r="J1000" s="822" t="s">
        <v>755</v>
      </c>
      <c r="K1000" s="822" t="s">
        <v>1833</v>
      </c>
      <c r="L1000" s="825">
        <v>1154.68</v>
      </c>
      <c r="M1000" s="825">
        <v>3464.04</v>
      </c>
      <c r="N1000" s="822">
        <v>3</v>
      </c>
      <c r="O1000" s="826">
        <v>1</v>
      </c>
      <c r="P1000" s="825">
        <v>3464.04</v>
      </c>
      <c r="Q1000" s="827">
        <v>1</v>
      </c>
      <c r="R1000" s="822">
        <v>3</v>
      </c>
      <c r="S1000" s="827">
        <v>1</v>
      </c>
      <c r="T1000" s="826">
        <v>1</v>
      </c>
      <c r="U1000" s="828">
        <v>1</v>
      </c>
    </row>
    <row r="1001" spans="1:21" ht="14.45" customHeight="1" x14ac:dyDescent="0.2">
      <c r="A1001" s="821">
        <v>5</v>
      </c>
      <c r="B1001" s="822" t="s">
        <v>2025</v>
      </c>
      <c r="C1001" s="822" t="s">
        <v>2034</v>
      </c>
      <c r="D1001" s="823" t="s">
        <v>3455</v>
      </c>
      <c r="E1001" s="824" t="s">
        <v>2045</v>
      </c>
      <c r="F1001" s="822" t="s">
        <v>2026</v>
      </c>
      <c r="G1001" s="822" t="s">
        <v>2108</v>
      </c>
      <c r="H1001" s="822" t="s">
        <v>329</v>
      </c>
      <c r="I1001" s="822" t="s">
        <v>2109</v>
      </c>
      <c r="J1001" s="822" t="s">
        <v>2110</v>
      </c>
      <c r="K1001" s="822" t="s">
        <v>2111</v>
      </c>
      <c r="L1001" s="825">
        <v>134.47999999999999</v>
      </c>
      <c r="M1001" s="825">
        <v>6992.9599999999991</v>
      </c>
      <c r="N1001" s="822">
        <v>52</v>
      </c>
      <c r="O1001" s="826">
        <v>15</v>
      </c>
      <c r="P1001" s="825">
        <v>5648.16</v>
      </c>
      <c r="Q1001" s="827">
        <v>0.80769230769230782</v>
      </c>
      <c r="R1001" s="822">
        <v>42</v>
      </c>
      <c r="S1001" s="827">
        <v>0.80769230769230771</v>
      </c>
      <c r="T1001" s="826">
        <v>12</v>
      </c>
      <c r="U1001" s="828">
        <v>0.8</v>
      </c>
    </row>
    <row r="1002" spans="1:21" ht="14.45" customHeight="1" x14ac:dyDescent="0.2">
      <c r="A1002" s="821">
        <v>5</v>
      </c>
      <c r="B1002" s="822" t="s">
        <v>2025</v>
      </c>
      <c r="C1002" s="822" t="s">
        <v>2034</v>
      </c>
      <c r="D1002" s="823" t="s">
        <v>3455</v>
      </c>
      <c r="E1002" s="824" t="s">
        <v>2045</v>
      </c>
      <c r="F1002" s="822" t="s">
        <v>2026</v>
      </c>
      <c r="G1002" s="822" t="s">
        <v>2108</v>
      </c>
      <c r="H1002" s="822" t="s">
        <v>329</v>
      </c>
      <c r="I1002" s="822" t="s">
        <v>2109</v>
      </c>
      <c r="J1002" s="822" t="s">
        <v>2110</v>
      </c>
      <c r="K1002" s="822" t="s">
        <v>2111</v>
      </c>
      <c r="L1002" s="825">
        <v>88.07</v>
      </c>
      <c r="M1002" s="825">
        <v>19111.189999999991</v>
      </c>
      <c r="N1002" s="822">
        <v>217</v>
      </c>
      <c r="O1002" s="826">
        <v>69</v>
      </c>
      <c r="P1002" s="825">
        <v>10920.679999999995</v>
      </c>
      <c r="Q1002" s="827">
        <v>0.5714285714285714</v>
      </c>
      <c r="R1002" s="822">
        <v>124</v>
      </c>
      <c r="S1002" s="827">
        <v>0.5714285714285714</v>
      </c>
      <c r="T1002" s="826">
        <v>40</v>
      </c>
      <c r="U1002" s="828">
        <v>0.57971014492753625</v>
      </c>
    </row>
    <row r="1003" spans="1:21" ht="14.45" customHeight="1" x14ac:dyDescent="0.2">
      <c r="A1003" s="821">
        <v>5</v>
      </c>
      <c r="B1003" s="822" t="s">
        <v>2025</v>
      </c>
      <c r="C1003" s="822" t="s">
        <v>2034</v>
      </c>
      <c r="D1003" s="823" t="s">
        <v>3455</v>
      </c>
      <c r="E1003" s="824" t="s">
        <v>2045</v>
      </c>
      <c r="F1003" s="822" t="s">
        <v>2026</v>
      </c>
      <c r="G1003" s="822" t="s">
        <v>2544</v>
      </c>
      <c r="H1003" s="822" t="s">
        <v>329</v>
      </c>
      <c r="I1003" s="822" t="s">
        <v>2545</v>
      </c>
      <c r="J1003" s="822" t="s">
        <v>2546</v>
      </c>
      <c r="K1003" s="822" t="s">
        <v>2547</v>
      </c>
      <c r="L1003" s="825">
        <v>0</v>
      </c>
      <c r="M1003" s="825">
        <v>0</v>
      </c>
      <c r="N1003" s="822">
        <v>2</v>
      </c>
      <c r="O1003" s="826">
        <v>1</v>
      </c>
      <c r="P1003" s="825">
        <v>0</v>
      </c>
      <c r="Q1003" s="827"/>
      <c r="R1003" s="822">
        <v>2</v>
      </c>
      <c r="S1003" s="827">
        <v>1</v>
      </c>
      <c r="T1003" s="826">
        <v>1</v>
      </c>
      <c r="U1003" s="828">
        <v>1</v>
      </c>
    </row>
    <row r="1004" spans="1:21" ht="14.45" customHeight="1" x14ac:dyDescent="0.2">
      <c r="A1004" s="821">
        <v>5</v>
      </c>
      <c r="B1004" s="822" t="s">
        <v>2025</v>
      </c>
      <c r="C1004" s="822" t="s">
        <v>2034</v>
      </c>
      <c r="D1004" s="823" t="s">
        <v>3455</v>
      </c>
      <c r="E1004" s="824" t="s">
        <v>2045</v>
      </c>
      <c r="F1004" s="822" t="s">
        <v>2026</v>
      </c>
      <c r="G1004" s="822" t="s">
        <v>2112</v>
      </c>
      <c r="H1004" s="822" t="s">
        <v>329</v>
      </c>
      <c r="I1004" s="822" t="s">
        <v>2548</v>
      </c>
      <c r="J1004" s="822" t="s">
        <v>935</v>
      </c>
      <c r="K1004" s="822" t="s">
        <v>2183</v>
      </c>
      <c r="L1004" s="825">
        <v>35.25</v>
      </c>
      <c r="M1004" s="825">
        <v>141</v>
      </c>
      <c r="N1004" s="822">
        <v>4</v>
      </c>
      <c r="O1004" s="826">
        <v>3</v>
      </c>
      <c r="P1004" s="825">
        <v>70.5</v>
      </c>
      <c r="Q1004" s="827">
        <v>0.5</v>
      </c>
      <c r="R1004" s="822">
        <v>2</v>
      </c>
      <c r="S1004" s="827">
        <v>0.5</v>
      </c>
      <c r="T1004" s="826">
        <v>2</v>
      </c>
      <c r="U1004" s="828">
        <v>0.66666666666666663</v>
      </c>
    </row>
    <row r="1005" spans="1:21" ht="14.45" customHeight="1" x14ac:dyDescent="0.2">
      <c r="A1005" s="821">
        <v>5</v>
      </c>
      <c r="B1005" s="822" t="s">
        <v>2025</v>
      </c>
      <c r="C1005" s="822" t="s">
        <v>2034</v>
      </c>
      <c r="D1005" s="823" t="s">
        <v>3455</v>
      </c>
      <c r="E1005" s="824" t="s">
        <v>2045</v>
      </c>
      <c r="F1005" s="822" t="s">
        <v>2026</v>
      </c>
      <c r="G1005" s="822" t="s">
        <v>2089</v>
      </c>
      <c r="H1005" s="822" t="s">
        <v>611</v>
      </c>
      <c r="I1005" s="822" t="s">
        <v>1573</v>
      </c>
      <c r="J1005" s="822" t="s">
        <v>682</v>
      </c>
      <c r="K1005" s="822" t="s">
        <v>1574</v>
      </c>
      <c r="L1005" s="825">
        <v>102.93</v>
      </c>
      <c r="M1005" s="825">
        <v>102.93</v>
      </c>
      <c r="N1005" s="822">
        <v>1</v>
      </c>
      <c r="O1005" s="826">
        <v>0.5</v>
      </c>
      <c r="P1005" s="825">
        <v>102.93</v>
      </c>
      <c r="Q1005" s="827">
        <v>1</v>
      </c>
      <c r="R1005" s="822">
        <v>1</v>
      </c>
      <c r="S1005" s="827">
        <v>1</v>
      </c>
      <c r="T1005" s="826">
        <v>0.5</v>
      </c>
      <c r="U1005" s="828">
        <v>1</v>
      </c>
    </row>
    <row r="1006" spans="1:21" ht="14.45" customHeight="1" x14ac:dyDescent="0.2">
      <c r="A1006" s="821">
        <v>5</v>
      </c>
      <c r="B1006" s="822" t="s">
        <v>2025</v>
      </c>
      <c r="C1006" s="822" t="s">
        <v>2034</v>
      </c>
      <c r="D1006" s="823" t="s">
        <v>3455</v>
      </c>
      <c r="E1006" s="824" t="s">
        <v>2045</v>
      </c>
      <c r="F1006" s="822" t="s">
        <v>2026</v>
      </c>
      <c r="G1006" s="822" t="s">
        <v>2089</v>
      </c>
      <c r="H1006" s="822" t="s">
        <v>611</v>
      </c>
      <c r="I1006" s="822" t="s">
        <v>1573</v>
      </c>
      <c r="J1006" s="822" t="s">
        <v>682</v>
      </c>
      <c r="K1006" s="822" t="s">
        <v>1574</v>
      </c>
      <c r="L1006" s="825">
        <v>48.89</v>
      </c>
      <c r="M1006" s="825">
        <v>195.56</v>
      </c>
      <c r="N1006" s="822">
        <v>4</v>
      </c>
      <c r="O1006" s="826">
        <v>4</v>
      </c>
      <c r="P1006" s="825">
        <v>146.67000000000002</v>
      </c>
      <c r="Q1006" s="827">
        <v>0.75000000000000011</v>
      </c>
      <c r="R1006" s="822">
        <v>3</v>
      </c>
      <c r="S1006" s="827">
        <v>0.75</v>
      </c>
      <c r="T1006" s="826">
        <v>3</v>
      </c>
      <c r="U1006" s="828">
        <v>0.75</v>
      </c>
    </row>
    <row r="1007" spans="1:21" ht="14.45" customHeight="1" x14ac:dyDescent="0.2">
      <c r="A1007" s="821">
        <v>5</v>
      </c>
      <c r="B1007" s="822" t="s">
        <v>2025</v>
      </c>
      <c r="C1007" s="822" t="s">
        <v>2034</v>
      </c>
      <c r="D1007" s="823" t="s">
        <v>3455</v>
      </c>
      <c r="E1007" s="824" t="s">
        <v>2045</v>
      </c>
      <c r="F1007" s="822" t="s">
        <v>2026</v>
      </c>
      <c r="G1007" s="822" t="s">
        <v>2089</v>
      </c>
      <c r="H1007" s="822" t="s">
        <v>611</v>
      </c>
      <c r="I1007" s="822" t="s">
        <v>1571</v>
      </c>
      <c r="J1007" s="822" t="s">
        <v>682</v>
      </c>
      <c r="K1007" s="822" t="s">
        <v>1572</v>
      </c>
      <c r="L1007" s="825">
        <v>13.68</v>
      </c>
      <c r="M1007" s="825">
        <v>13.68</v>
      </c>
      <c r="N1007" s="822">
        <v>1</v>
      </c>
      <c r="O1007" s="826">
        <v>1</v>
      </c>
      <c r="P1007" s="825">
        <v>13.68</v>
      </c>
      <c r="Q1007" s="827">
        <v>1</v>
      </c>
      <c r="R1007" s="822">
        <v>1</v>
      </c>
      <c r="S1007" s="827">
        <v>1</v>
      </c>
      <c r="T1007" s="826">
        <v>1</v>
      </c>
      <c r="U1007" s="828">
        <v>1</v>
      </c>
    </row>
    <row r="1008" spans="1:21" ht="14.45" customHeight="1" x14ac:dyDescent="0.2">
      <c r="A1008" s="821">
        <v>5</v>
      </c>
      <c r="B1008" s="822" t="s">
        <v>2025</v>
      </c>
      <c r="C1008" s="822" t="s">
        <v>2034</v>
      </c>
      <c r="D1008" s="823" t="s">
        <v>3455</v>
      </c>
      <c r="E1008" s="824" t="s">
        <v>2045</v>
      </c>
      <c r="F1008" s="822" t="s">
        <v>2026</v>
      </c>
      <c r="G1008" s="822" t="s">
        <v>3200</v>
      </c>
      <c r="H1008" s="822" t="s">
        <v>611</v>
      </c>
      <c r="I1008" s="822" t="s">
        <v>3201</v>
      </c>
      <c r="J1008" s="822" t="s">
        <v>3202</v>
      </c>
      <c r="K1008" s="822" t="s">
        <v>2993</v>
      </c>
      <c r="L1008" s="825">
        <v>41.63</v>
      </c>
      <c r="M1008" s="825">
        <v>124.89000000000001</v>
      </c>
      <c r="N1008" s="822">
        <v>3</v>
      </c>
      <c r="O1008" s="826">
        <v>1</v>
      </c>
      <c r="P1008" s="825">
        <v>124.89000000000001</v>
      </c>
      <c r="Q1008" s="827">
        <v>1</v>
      </c>
      <c r="R1008" s="822">
        <v>3</v>
      </c>
      <c r="S1008" s="827">
        <v>1</v>
      </c>
      <c r="T1008" s="826">
        <v>1</v>
      </c>
      <c r="U1008" s="828">
        <v>1</v>
      </c>
    </row>
    <row r="1009" spans="1:21" ht="14.45" customHeight="1" x14ac:dyDescent="0.2">
      <c r="A1009" s="821">
        <v>5</v>
      </c>
      <c r="B1009" s="822" t="s">
        <v>2025</v>
      </c>
      <c r="C1009" s="822" t="s">
        <v>2034</v>
      </c>
      <c r="D1009" s="823" t="s">
        <v>3455</v>
      </c>
      <c r="E1009" s="824" t="s">
        <v>2045</v>
      </c>
      <c r="F1009" s="822" t="s">
        <v>2026</v>
      </c>
      <c r="G1009" s="822" t="s">
        <v>2115</v>
      </c>
      <c r="H1009" s="822" t="s">
        <v>611</v>
      </c>
      <c r="I1009" s="822" t="s">
        <v>1798</v>
      </c>
      <c r="J1009" s="822" t="s">
        <v>938</v>
      </c>
      <c r="K1009" s="822" t="s">
        <v>939</v>
      </c>
      <c r="L1009" s="825">
        <v>0</v>
      </c>
      <c r="M1009" s="825">
        <v>0</v>
      </c>
      <c r="N1009" s="822">
        <v>4</v>
      </c>
      <c r="O1009" s="826">
        <v>4</v>
      </c>
      <c r="P1009" s="825">
        <v>0</v>
      </c>
      <c r="Q1009" s="827"/>
      <c r="R1009" s="822">
        <v>4</v>
      </c>
      <c r="S1009" s="827">
        <v>1</v>
      </c>
      <c r="T1009" s="826">
        <v>4</v>
      </c>
      <c r="U1009" s="828">
        <v>1</v>
      </c>
    </row>
    <row r="1010" spans="1:21" ht="14.45" customHeight="1" x14ac:dyDescent="0.2">
      <c r="A1010" s="821">
        <v>5</v>
      </c>
      <c r="B1010" s="822" t="s">
        <v>2025</v>
      </c>
      <c r="C1010" s="822" t="s">
        <v>2034</v>
      </c>
      <c r="D1010" s="823" t="s">
        <v>3455</v>
      </c>
      <c r="E1010" s="824" t="s">
        <v>2045</v>
      </c>
      <c r="F1010" s="822" t="s">
        <v>2026</v>
      </c>
      <c r="G1010" s="822" t="s">
        <v>2059</v>
      </c>
      <c r="H1010" s="822" t="s">
        <v>329</v>
      </c>
      <c r="I1010" s="822" t="s">
        <v>2060</v>
      </c>
      <c r="J1010" s="822" t="s">
        <v>1032</v>
      </c>
      <c r="K1010" s="822" t="s">
        <v>1033</v>
      </c>
      <c r="L1010" s="825">
        <v>657.67</v>
      </c>
      <c r="M1010" s="825">
        <v>340015.38999999978</v>
      </c>
      <c r="N1010" s="822">
        <v>517</v>
      </c>
      <c r="O1010" s="826">
        <v>98.5</v>
      </c>
      <c r="P1010" s="825">
        <v>157183.12999999995</v>
      </c>
      <c r="Q1010" s="827">
        <v>0.46228239845261138</v>
      </c>
      <c r="R1010" s="822">
        <v>239</v>
      </c>
      <c r="S1010" s="827">
        <v>0.46228239845261121</v>
      </c>
      <c r="T1010" s="826">
        <v>44.5</v>
      </c>
      <c r="U1010" s="828">
        <v>0.45177664974619292</v>
      </c>
    </row>
    <row r="1011" spans="1:21" ht="14.45" customHeight="1" x14ac:dyDescent="0.2">
      <c r="A1011" s="821">
        <v>5</v>
      </c>
      <c r="B1011" s="822" t="s">
        <v>2025</v>
      </c>
      <c r="C1011" s="822" t="s">
        <v>2034</v>
      </c>
      <c r="D1011" s="823" t="s">
        <v>3455</v>
      </c>
      <c r="E1011" s="824" t="s">
        <v>2045</v>
      </c>
      <c r="F1011" s="822" t="s">
        <v>2026</v>
      </c>
      <c r="G1011" s="822" t="s">
        <v>2579</v>
      </c>
      <c r="H1011" s="822" t="s">
        <v>611</v>
      </c>
      <c r="I1011" s="822" t="s">
        <v>2580</v>
      </c>
      <c r="J1011" s="822" t="s">
        <v>751</v>
      </c>
      <c r="K1011" s="822" t="s">
        <v>2581</v>
      </c>
      <c r="L1011" s="825">
        <v>44.86</v>
      </c>
      <c r="M1011" s="825">
        <v>44.86</v>
      </c>
      <c r="N1011" s="822">
        <v>1</v>
      </c>
      <c r="O1011" s="826">
        <v>1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5</v>
      </c>
      <c r="B1012" s="822" t="s">
        <v>2025</v>
      </c>
      <c r="C1012" s="822" t="s">
        <v>2034</v>
      </c>
      <c r="D1012" s="823" t="s">
        <v>3455</v>
      </c>
      <c r="E1012" s="824" t="s">
        <v>2045</v>
      </c>
      <c r="F1012" s="822" t="s">
        <v>2026</v>
      </c>
      <c r="G1012" s="822" t="s">
        <v>3203</v>
      </c>
      <c r="H1012" s="822" t="s">
        <v>329</v>
      </c>
      <c r="I1012" s="822" t="s">
        <v>3204</v>
      </c>
      <c r="J1012" s="822" t="s">
        <v>1296</v>
      </c>
      <c r="K1012" s="822" t="s">
        <v>3205</v>
      </c>
      <c r="L1012" s="825">
        <v>0</v>
      </c>
      <c r="M1012" s="825">
        <v>0</v>
      </c>
      <c r="N1012" s="822">
        <v>1</v>
      </c>
      <c r="O1012" s="826">
        <v>1</v>
      </c>
      <c r="P1012" s="825">
        <v>0</v>
      </c>
      <c r="Q1012" s="827"/>
      <c r="R1012" s="822">
        <v>1</v>
      </c>
      <c r="S1012" s="827">
        <v>1</v>
      </c>
      <c r="T1012" s="826">
        <v>1</v>
      </c>
      <c r="U1012" s="828">
        <v>1</v>
      </c>
    </row>
    <row r="1013" spans="1:21" ht="14.45" customHeight="1" x14ac:dyDescent="0.2">
      <c r="A1013" s="821">
        <v>5</v>
      </c>
      <c r="B1013" s="822" t="s">
        <v>2025</v>
      </c>
      <c r="C1013" s="822" t="s">
        <v>2034</v>
      </c>
      <c r="D1013" s="823" t="s">
        <v>3455</v>
      </c>
      <c r="E1013" s="824" t="s">
        <v>2045</v>
      </c>
      <c r="F1013" s="822" t="s">
        <v>2026</v>
      </c>
      <c r="G1013" s="822" t="s">
        <v>2586</v>
      </c>
      <c r="H1013" s="822" t="s">
        <v>611</v>
      </c>
      <c r="I1013" s="822" t="s">
        <v>1820</v>
      </c>
      <c r="J1013" s="822" t="s">
        <v>1054</v>
      </c>
      <c r="K1013" s="822" t="s">
        <v>1821</v>
      </c>
      <c r="L1013" s="825">
        <v>0</v>
      </c>
      <c r="M1013" s="825">
        <v>0</v>
      </c>
      <c r="N1013" s="822">
        <v>3</v>
      </c>
      <c r="O1013" s="826">
        <v>1</v>
      </c>
      <c r="P1013" s="825">
        <v>0</v>
      </c>
      <c r="Q1013" s="827"/>
      <c r="R1013" s="822">
        <v>3</v>
      </c>
      <c r="S1013" s="827">
        <v>1</v>
      </c>
      <c r="T1013" s="826">
        <v>1</v>
      </c>
      <c r="U1013" s="828">
        <v>1</v>
      </c>
    </row>
    <row r="1014" spans="1:21" ht="14.45" customHeight="1" x14ac:dyDescent="0.2">
      <c r="A1014" s="821">
        <v>5</v>
      </c>
      <c r="B1014" s="822" t="s">
        <v>2025</v>
      </c>
      <c r="C1014" s="822" t="s">
        <v>2034</v>
      </c>
      <c r="D1014" s="823" t="s">
        <v>3455</v>
      </c>
      <c r="E1014" s="824" t="s">
        <v>2045</v>
      </c>
      <c r="F1014" s="822" t="s">
        <v>2026</v>
      </c>
      <c r="G1014" s="822" t="s">
        <v>3206</v>
      </c>
      <c r="H1014" s="822" t="s">
        <v>611</v>
      </c>
      <c r="I1014" s="822" t="s">
        <v>1614</v>
      </c>
      <c r="J1014" s="822" t="s">
        <v>1615</v>
      </c>
      <c r="K1014" s="822" t="s">
        <v>1616</v>
      </c>
      <c r="L1014" s="825">
        <v>1906.97</v>
      </c>
      <c r="M1014" s="825">
        <v>1906.97</v>
      </c>
      <c r="N1014" s="822">
        <v>1</v>
      </c>
      <c r="O1014" s="826">
        <v>1</v>
      </c>
      <c r="P1014" s="825">
        <v>1906.97</v>
      </c>
      <c r="Q1014" s="827">
        <v>1</v>
      </c>
      <c r="R1014" s="822">
        <v>1</v>
      </c>
      <c r="S1014" s="827">
        <v>1</v>
      </c>
      <c r="T1014" s="826">
        <v>1</v>
      </c>
      <c r="U1014" s="828">
        <v>1</v>
      </c>
    </row>
    <row r="1015" spans="1:21" ht="14.45" customHeight="1" x14ac:dyDescent="0.2">
      <c r="A1015" s="821">
        <v>5</v>
      </c>
      <c r="B1015" s="822" t="s">
        <v>2025</v>
      </c>
      <c r="C1015" s="822" t="s">
        <v>2034</v>
      </c>
      <c r="D1015" s="823" t="s">
        <v>3455</v>
      </c>
      <c r="E1015" s="824" t="s">
        <v>2045</v>
      </c>
      <c r="F1015" s="822" t="s">
        <v>2026</v>
      </c>
      <c r="G1015" s="822" t="s">
        <v>2788</v>
      </c>
      <c r="H1015" s="822" t="s">
        <v>329</v>
      </c>
      <c r="I1015" s="822" t="s">
        <v>3175</v>
      </c>
      <c r="J1015" s="822" t="s">
        <v>3176</v>
      </c>
      <c r="K1015" s="822" t="s">
        <v>623</v>
      </c>
      <c r="L1015" s="825">
        <v>433.8</v>
      </c>
      <c r="M1015" s="825">
        <v>867.6</v>
      </c>
      <c r="N1015" s="822">
        <v>2</v>
      </c>
      <c r="O1015" s="826">
        <v>1</v>
      </c>
      <c r="P1015" s="825">
        <v>867.6</v>
      </c>
      <c r="Q1015" s="827">
        <v>1</v>
      </c>
      <c r="R1015" s="822">
        <v>2</v>
      </c>
      <c r="S1015" s="827">
        <v>1</v>
      </c>
      <c r="T1015" s="826">
        <v>1</v>
      </c>
      <c r="U1015" s="828">
        <v>1</v>
      </c>
    </row>
    <row r="1016" spans="1:21" ht="14.45" customHeight="1" x14ac:dyDescent="0.2">
      <c r="A1016" s="821">
        <v>5</v>
      </c>
      <c r="B1016" s="822" t="s">
        <v>2025</v>
      </c>
      <c r="C1016" s="822" t="s">
        <v>2034</v>
      </c>
      <c r="D1016" s="823" t="s">
        <v>3455</v>
      </c>
      <c r="E1016" s="824" t="s">
        <v>2045</v>
      </c>
      <c r="F1016" s="822" t="s">
        <v>2026</v>
      </c>
      <c r="G1016" s="822" t="s">
        <v>2788</v>
      </c>
      <c r="H1016" s="822" t="s">
        <v>329</v>
      </c>
      <c r="I1016" s="822" t="s">
        <v>2997</v>
      </c>
      <c r="J1016" s="822" t="s">
        <v>2790</v>
      </c>
      <c r="K1016" s="822" t="s">
        <v>2998</v>
      </c>
      <c r="L1016" s="825">
        <v>258.89999999999998</v>
      </c>
      <c r="M1016" s="825">
        <v>2847.8999999999996</v>
      </c>
      <c r="N1016" s="822">
        <v>11</v>
      </c>
      <c r="O1016" s="826">
        <v>5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5</v>
      </c>
      <c r="B1017" s="822" t="s">
        <v>2025</v>
      </c>
      <c r="C1017" s="822" t="s">
        <v>2034</v>
      </c>
      <c r="D1017" s="823" t="s">
        <v>3455</v>
      </c>
      <c r="E1017" s="824" t="s">
        <v>2045</v>
      </c>
      <c r="F1017" s="822" t="s">
        <v>2026</v>
      </c>
      <c r="G1017" s="822" t="s">
        <v>2788</v>
      </c>
      <c r="H1017" s="822" t="s">
        <v>329</v>
      </c>
      <c r="I1017" s="822" t="s">
        <v>3207</v>
      </c>
      <c r="J1017" s="822" t="s">
        <v>3208</v>
      </c>
      <c r="K1017" s="822" t="s">
        <v>3209</v>
      </c>
      <c r="L1017" s="825">
        <v>425.12</v>
      </c>
      <c r="M1017" s="825">
        <v>850.24</v>
      </c>
      <c r="N1017" s="822">
        <v>2</v>
      </c>
      <c r="O1017" s="826">
        <v>1</v>
      </c>
      <c r="P1017" s="825">
        <v>850.24</v>
      </c>
      <c r="Q1017" s="827">
        <v>1</v>
      </c>
      <c r="R1017" s="822">
        <v>2</v>
      </c>
      <c r="S1017" s="827">
        <v>1</v>
      </c>
      <c r="T1017" s="826">
        <v>1</v>
      </c>
      <c r="U1017" s="828">
        <v>1</v>
      </c>
    </row>
    <row r="1018" spans="1:21" ht="14.45" customHeight="1" x14ac:dyDescent="0.2">
      <c r="A1018" s="821">
        <v>5</v>
      </c>
      <c r="B1018" s="822" t="s">
        <v>2025</v>
      </c>
      <c r="C1018" s="822" t="s">
        <v>2034</v>
      </c>
      <c r="D1018" s="823" t="s">
        <v>3455</v>
      </c>
      <c r="E1018" s="824" t="s">
        <v>2045</v>
      </c>
      <c r="F1018" s="822" t="s">
        <v>2026</v>
      </c>
      <c r="G1018" s="822" t="s">
        <v>2788</v>
      </c>
      <c r="H1018" s="822" t="s">
        <v>329</v>
      </c>
      <c r="I1018" s="822" t="s">
        <v>3207</v>
      </c>
      <c r="J1018" s="822" t="s">
        <v>3208</v>
      </c>
      <c r="K1018" s="822" t="s">
        <v>3209</v>
      </c>
      <c r="L1018" s="825">
        <v>258.89999999999998</v>
      </c>
      <c r="M1018" s="825">
        <v>2847.9</v>
      </c>
      <c r="N1018" s="822">
        <v>11</v>
      </c>
      <c r="O1018" s="826">
        <v>4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5</v>
      </c>
      <c r="B1019" s="822" t="s">
        <v>2025</v>
      </c>
      <c r="C1019" s="822" t="s">
        <v>2034</v>
      </c>
      <c r="D1019" s="823" t="s">
        <v>3455</v>
      </c>
      <c r="E1019" s="824" t="s">
        <v>2045</v>
      </c>
      <c r="F1019" s="822" t="s">
        <v>2026</v>
      </c>
      <c r="G1019" s="822" t="s">
        <v>2594</v>
      </c>
      <c r="H1019" s="822" t="s">
        <v>329</v>
      </c>
      <c r="I1019" s="822" t="s">
        <v>2683</v>
      </c>
      <c r="J1019" s="822" t="s">
        <v>1047</v>
      </c>
      <c r="K1019" s="822" t="s">
        <v>2684</v>
      </c>
      <c r="L1019" s="825">
        <v>50.32</v>
      </c>
      <c r="M1019" s="825">
        <v>50.32</v>
      </c>
      <c r="N1019" s="822">
        <v>1</v>
      </c>
      <c r="O1019" s="826">
        <v>1</v>
      </c>
      <c r="P1019" s="825">
        <v>50.32</v>
      </c>
      <c r="Q1019" s="827">
        <v>1</v>
      </c>
      <c r="R1019" s="822">
        <v>1</v>
      </c>
      <c r="S1019" s="827">
        <v>1</v>
      </c>
      <c r="T1019" s="826">
        <v>1</v>
      </c>
      <c r="U1019" s="828">
        <v>1</v>
      </c>
    </row>
    <row r="1020" spans="1:21" ht="14.45" customHeight="1" x14ac:dyDescent="0.2">
      <c r="A1020" s="821">
        <v>5</v>
      </c>
      <c r="B1020" s="822" t="s">
        <v>2025</v>
      </c>
      <c r="C1020" s="822" t="s">
        <v>2034</v>
      </c>
      <c r="D1020" s="823" t="s">
        <v>3455</v>
      </c>
      <c r="E1020" s="824" t="s">
        <v>2045</v>
      </c>
      <c r="F1020" s="822" t="s">
        <v>2026</v>
      </c>
      <c r="G1020" s="822" t="s">
        <v>2594</v>
      </c>
      <c r="H1020" s="822" t="s">
        <v>329</v>
      </c>
      <c r="I1020" s="822" t="s">
        <v>3045</v>
      </c>
      <c r="J1020" s="822" t="s">
        <v>1047</v>
      </c>
      <c r="K1020" s="822" t="s">
        <v>3046</v>
      </c>
      <c r="L1020" s="825">
        <v>16.77</v>
      </c>
      <c r="M1020" s="825">
        <v>33.54</v>
      </c>
      <c r="N1020" s="822">
        <v>2</v>
      </c>
      <c r="O1020" s="826">
        <v>1</v>
      </c>
      <c r="P1020" s="825">
        <v>33.54</v>
      </c>
      <c r="Q1020" s="827">
        <v>1</v>
      </c>
      <c r="R1020" s="822">
        <v>2</v>
      </c>
      <c r="S1020" s="827">
        <v>1</v>
      </c>
      <c r="T1020" s="826">
        <v>1</v>
      </c>
      <c r="U1020" s="828">
        <v>1</v>
      </c>
    </row>
    <row r="1021" spans="1:21" ht="14.45" customHeight="1" x14ac:dyDescent="0.2">
      <c r="A1021" s="821">
        <v>5</v>
      </c>
      <c r="B1021" s="822" t="s">
        <v>2025</v>
      </c>
      <c r="C1021" s="822" t="s">
        <v>2034</v>
      </c>
      <c r="D1021" s="823" t="s">
        <v>3455</v>
      </c>
      <c r="E1021" s="824" t="s">
        <v>2045</v>
      </c>
      <c r="F1021" s="822" t="s">
        <v>2026</v>
      </c>
      <c r="G1021" s="822" t="s">
        <v>2072</v>
      </c>
      <c r="H1021" s="822" t="s">
        <v>611</v>
      </c>
      <c r="I1021" s="822" t="s">
        <v>1729</v>
      </c>
      <c r="J1021" s="822" t="s">
        <v>1070</v>
      </c>
      <c r="K1021" s="822" t="s">
        <v>1730</v>
      </c>
      <c r="L1021" s="825">
        <v>154.36000000000001</v>
      </c>
      <c r="M1021" s="825">
        <v>617.44000000000005</v>
      </c>
      <c r="N1021" s="822">
        <v>4</v>
      </c>
      <c r="O1021" s="826">
        <v>4</v>
      </c>
      <c r="P1021" s="825">
        <v>308.72000000000003</v>
      </c>
      <c r="Q1021" s="827">
        <v>0.5</v>
      </c>
      <c r="R1021" s="822">
        <v>2</v>
      </c>
      <c r="S1021" s="827">
        <v>0.5</v>
      </c>
      <c r="T1021" s="826">
        <v>2</v>
      </c>
      <c r="U1021" s="828">
        <v>0.5</v>
      </c>
    </row>
    <row r="1022" spans="1:21" ht="14.45" customHeight="1" x14ac:dyDescent="0.2">
      <c r="A1022" s="821">
        <v>5</v>
      </c>
      <c r="B1022" s="822" t="s">
        <v>2025</v>
      </c>
      <c r="C1022" s="822" t="s">
        <v>2034</v>
      </c>
      <c r="D1022" s="823" t="s">
        <v>3455</v>
      </c>
      <c r="E1022" s="824" t="s">
        <v>2045</v>
      </c>
      <c r="F1022" s="822" t="s">
        <v>2026</v>
      </c>
      <c r="G1022" s="822" t="s">
        <v>2072</v>
      </c>
      <c r="H1022" s="822" t="s">
        <v>611</v>
      </c>
      <c r="I1022" s="822" t="s">
        <v>1731</v>
      </c>
      <c r="J1022" s="822" t="s">
        <v>1732</v>
      </c>
      <c r="K1022" s="822" t="s">
        <v>1733</v>
      </c>
      <c r="L1022" s="825">
        <v>149.52000000000001</v>
      </c>
      <c r="M1022" s="825">
        <v>149.52000000000001</v>
      </c>
      <c r="N1022" s="822">
        <v>1</v>
      </c>
      <c r="O1022" s="826">
        <v>1</v>
      </c>
      <c r="P1022" s="825">
        <v>149.52000000000001</v>
      </c>
      <c r="Q1022" s="827">
        <v>1</v>
      </c>
      <c r="R1022" s="822">
        <v>1</v>
      </c>
      <c r="S1022" s="827">
        <v>1</v>
      </c>
      <c r="T1022" s="826">
        <v>1</v>
      </c>
      <c r="U1022" s="828">
        <v>1</v>
      </c>
    </row>
    <row r="1023" spans="1:21" ht="14.45" customHeight="1" x14ac:dyDescent="0.2">
      <c r="A1023" s="821">
        <v>5</v>
      </c>
      <c r="B1023" s="822" t="s">
        <v>2025</v>
      </c>
      <c r="C1023" s="822" t="s">
        <v>2034</v>
      </c>
      <c r="D1023" s="823" t="s">
        <v>3455</v>
      </c>
      <c r="E1023" s="824" t="s">
        <v>2045</v>
      </c>
      <c r="F1023" s="822" t="s">
        <v>2026</v>
      </c>
      <c r="G1023" s="822" t="s">
        <v>2072</v>
      </c>
      <c r="H1023" s="822" t="s">
        <v>329</v>
      </c>
      <c r="I1023" s="822" t="s">
        <v>2073</v>
      </c>
      <c r="J1023" s="822" t="s">
        <v>1070</v>
      </c>
      <c r="K1023" s="822" t="s">
        <v>2074</v>
      </c>
      <c r="L1023" s="825">
        <v>225.06</v>
      </c>
      <c r="M1023" s="825">
        <v>2250.6000000000004</v>
      </c>
      <c r="N1023" s="822">
        <v>10</v>
      </c>
      <c r="O1023" s="826">
        <v>3</v>
      </c>
      <c r="P1023" s="825"/>
      <c r="Q1023" s="827">
        <v>0</v>
      </c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5</v>
      </c>
      <c r="B1024" s="822" t="s">
        <v>2025</v>
      </c>
      <c r="C1024" s="822" t="s">
        <v>2034</v>
      </c>
      <c r="D1024" s="823" t="s">
        <v>3455</v>
      </c>
      <c r="E1024" s="824" t="s">
        <v>2045</v>
      </c>
      <c r="F1024" s="822" t="s">
        <v>2026</v>
      </c>
      <c r="G1024" s="822" t="s">
        <v>2072</v>
      </c>
      <c r="H1024" s="822" t="s">
        <v>329</v>
      </c>
      <c r="I1024" s="822" t="s">
        <v>3210</v>
      </c>
      <c r="J1024" s="822" t="s">
        <v>3211</v>
      </c>
      <c r="K1024" s="822" t="s">
        <v>3212</v>
      </c>
      <c r="L1024" s="825">
        <v>135.87</v>
      </c>
      <c r="M1024" s="825">
        <v>135.87</v>
      </c>
      <c r="N1024" s="822">
        <v>1</v>
      </c>
      <c r="O1024" s="826">
        <v>1</v>
      </c>
      <c r="P1024" s="825">
        <v>135.87</v>
      </c>
      <c r="Q1024" s="827">
        <v>1</v>
      </c>
      <c r="R1024" s="822">
        <v>1</v>
      </c>
      <c r="S1024" s="827">
        <v>1</v>
      </c>
      <c r="T1024" s="826">
        <v>1</v>
      </c>
      <c r="U1024" s="828">
        <v>1</v>
      </c>
    </row>
    <row r="1025" spans="1:21" ht="14.45" customHeight="1" x14ac:dyDescent="0.2">
      <c r="A1025" s="821">
        <v>5</v>
      </c>
      <c r="B1025" s="822" t="s">
        <v>2025</v>
      </c>
      <c r="C1025" s="822" t="s">
        <v>2034</v>
      </c>
      <c r="D1025" s="823" t="s">
        <v>3455</v>
      </c>
      <c r="E1025" s="824" t="s">
        <v>2045</v>
      </c>
      <c r="F1025" s="822" t="s">
        <v>2026</v>
      </c>
      <c r="G1025" s="822" t="s">
        <v>2068</v>
      </c>
      <c r="H1025" s="822" t="s">
        <v>329</v>
      </c>
      <c r="I1025" s="822" t="s">
        <v>2069</v>
      </c>
      <c r="J1025" s="822" t="s">
        <v>2070</v>
      </c>
      <c r="K1025" s="822" t="s">
        <v>2071</v>
      </c>
      <c r="L1025" s="825">
        <v>0</v>
      </c>
      <c r="M1025" s="825">
        <v>0</v>
      </c>
      <c r="N1025" s="822">
        <v>2</v>
      </c>
      <c r="O1025" s="826">
        <v>2</v>
      </c>
      <c r="P1025" s="825">
        <v>0</v>
      </c>
      <c r="Q1025" s="827"/>
      <c r="R1025" s="822">
        <v>2</v>
      </c>
      <c r="S1025" s="827">
        <v>1</v>
      </c>
      <c r="T1025" s="826">
        <v>2</v>
      </c>
      <c r="U1025" s="828">
        <v>1</v>
      </c>
    </row>
    <row r="1026" spans="1:21" ht="14.45" customHeight="1" x14ac:dyDescent="0.2">
      <c r="A1026" s="821">
        <v>5</v>
      </c>
      <c r="B1026" s="822" t="s">
        <v>2025</v>
      </c>
      <c r="C1026" s="822" t="s">
        <v>2034</v>
      </c>
      <c r="D1026" s="823" t="s">
        <v>3455</v>
      </c>
      <c r="E1026" s="824" t="s">
        <v>2045</v>
      </c>
      <c r="F1026" s="822" t="s">
        <v>2026</v>
      </c>
      <c r="G1026" s="822" t="s">
        <v>2068</v>
      </c>
      <c r="H1026" s="822" t="s">
        <v>329</v>
      </c>
      <c r="I1026" s="822" t="s">
        <v>2075</v>
      </c>
      <c r="J1026" s="822" t="s">
        <v>2070</v>
      </c>
      <c r="K1026" s="822" t="s">
        <v>2076</v>
      </c>
      <c r="L1026" s="825">
        <v>0</v>
      </c>
      <c r="M1026" s="825">
        <v>0</v>
      </c>
      <c r="N1026" s="822">
        <v>3</v>
      </c>
      <c r="O1026" s="826">
        <v>3</v>
      </c>
      <c r="P1026" s="825">
        <v>0</v>
      </c>
      <c r="Q1026" s="827"/>
      <c r="R1026" s="822">
        <v>2</v>
      </c>
      <c r="S1026" s="827">
        <v>0.66666666666666663</v>
      </c>
      <c r="T1026" s="826">
        <v>2</v>
      </c>
      <c r="U1026" s="828">
        <v>0.66666666666666663</v>
      </c>
    </row>
    <row r="1027" spans="1:21" ht="14.45" customHeight="1" x14ac:dyDescent="0.2">
      <c r="A1027" s="821">
        <v>5</v>
      </c>
      <c r="B1027" s="822" t="s">
        <v>2025</v>
      </c>
      <c r="C1027" s="822" t="s">
        <v>2034</v>
      </c>
      <c r="D1027" s="823" t="s">
        <v>3455</v>
      </c>
      <c r="E1027" s="824" t="s">
        <v>2045</v>
      </c>
      <c r="F1027" s="822" t="s">
        <v>2026</v>
      </c>
      <c r="G1027" s="822" t="s">
        <v>3213</v>
      </c>
      <c r="H1027" s="822" t="s">
        <v>329</v>
      </c>
      <c r="I1027" s="822" t="s">
        <v>3214</v>
      </c>
      <c r="J1027" s="822" t="s">
        <v>3215</v>
      </c>
      <c r="K1027" s="822" t="s">
        <v>3216</v>
      </c>
      <c r="L1027" s="825">
        <v>494.14</v>
      </c>
      <c r="M1027" s="825">
        <v>988.28</v>
      </c>
      <c r="N1027" s="822">
        <v>2</v>
      </c>
      <c r="O1027" s="826">
        <v>1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5</v>
      </c>
      <c r="B1028" s="822" t="s">
        <v>2025</v>
      </c>
      <c r="C1028" s="822" t="s">
        <v>2034</v>
      </c>
      <c r="D1028" s="823" t="s">
        <v>3455</v>
      </c>
      <c r="E1028" s="824" t="s">
        <v>2045</v>
      </c>
      <c r="F1028" s="822" t="s">
        <v>2026</v>
      </c>
      <c r="G1028" s="822" t="s">
        <v>3217</v>
      </c>
      <c r="H1028" s="822" t="s">
        <v>329</v>
      </c>
      <c r="I1028" s="822" t="s">
        <v>3218</v>
      </c>
      <c r="J1028" s="822" t="s">
        <v>3219</v>
      </c>
      <c r="K1028" s="822" t="s">
        <v>3220</v>
      </c>
      <c r="L1028" s="825">
        <v>0</v>
      </c>
      <c r="M1028" s="825">
        <v>0</v>
      </c>
      <c r="N1028" s="822">
        <v>1</v>
      </c>
      <c r="O1028" s="826">
        <v>1</v>
      </c>
      <c r="P1028" s="825">
        <v>0</v>
      </c>
      <c r="Q1028" s="827"/>
      <c r="R1028" s="822">
        <v>1</v>
      </c>
      <c r="S1028" s="827">
        <v>1</v>
      </c>
      <c r="T1028" s="826">
        <v>1</v>
      </c>
      <c r="U1028" s="828">
        <v>1</v>
      </c>
    </row>
    <row r="1029" spans="1:21" ht="14.45" customHeight="1" x14ac:dyDescent="0.2">
      <c r="A1029" s="821">
        <v>5</v>
      </c>
      <c r="B1029" s="822" t="s">
        <v>2025</v>
      </c>
      <c r="C1029" s="822" t="s">
        <v>2034</v>
      </c>
      <c r="D1029" s="823" t="s">
        <v>3455</v>
      </c>
      <c r="E1029" s="824" t="s">
        <v>2045</v>
      </c>
      <c r="F1029" s="822" t="s">
        <v>2028</v>
      </c>
      <c r="G1029" s="822" t="s">
        <v>2077</v>
      </c>
      <c r="H1029" s="822" t="s">
        <v>329</v>
      </c>
      <c r="I1029" s="822" t="s">
        <v>2078</v>
      </c>
      <c r="J1029" s="822" t="s">
        <v>2079</v>
      </c>
      <c r="K1029" s="822" t="s">
        <v>2080</v>
      </c>
      <c r="L1029" s="825">
        <v>389.82</v>
      </c>
      <c r="M1029" s="825">
        <v>1169.46</v>
      </c>
      <c r="N1029" s="822">
        <v>3</v>
      </c>
      <c r="O1029" s="826">
        <v>3</v>
      </c>
      <c r="P1029" s="825">
        <v>779.64</v>
      </c>
      <c r="Q1029" s="827">
        <v>0.66666666666666663</v>
      </c>
      <c r="R1029" s="822">
        <v>2</v>
      </c>
      <c r="S1029" s="827">
        <v>0.66666666666666663</v>
      </c>
      <c r="T1029" s="826">
        <v>2</v>
      </c>
      <c r="U1029" s="828">
        <v>0.66666666666666663</v>
      </c>
    </row>
    <row r="1030" spans="1:21" ht="14.45" customHeight="1" x14ac:dyDescent="0.2">
      <c r="A1030" s="821">
        <v>5</v>
      </c>
      <c r="B1030" s="822" t="s">
        <v>2025</v>
      </c>
      <c r="C1030" s="822" t="s">
        <v>2034</v>
      </c>
      <c r="D1030" s="823" t="s">
        <v>3455</v>
      </c>
      <c r="E1030" s="824" t="s">
        <v>2045</v>
      </c>
      <c r="F1030" s="822" t="s">
        <v>2028</v>
      </c>
      <c r="G1030" s="822" t="s">
        <v>2077</v>
      </c>
      <c r="H1030" s="822" t="s">
        <v>329</v>
      </c>
      <c r="I1030" s="822" t="s">
        <v>2081</v>
      </c>
      <c r="J1030" s="822" t="s">
        <v>2082</v>
      </c>
      <c r="K1030" s="822" t="s">
        <v>2083</v>
      </c>
      <c r="L1030" s="825">
        <v>389.82</v>
      </c>
      <c r="M1030" s="825">
        <v>1949.1</v>
      </c>
      <c r="N1030" s="822">
        <v>5</v>
      </c>
      <c r="O1030" s="826">
        <v>5</v>
      </c>
      <c r="P1030" s="825">
        <v>389.82</v>
      </c>
      <c r="Q1030" s="827">
        <v>0.2</v>
      </c>
      <c r="R1030" s="822">
        <v>1</v>
      </c>
      <c r="S1030" s="827">
        <v>0.2</v>
      </c>
      <c r="T1030" s="826">
        <v>1</v>
      </c>
      <c r="U1030" s="828">
        <v>0.2</v>
      </c>
    </row>
    <row r="1031" spans="1:21" ht="14.45" customHeight="1" x14ac:dyDescent="0.2">
      <c r="A1031" s="821">
        <v>5</v>
      </c>
      <c r="B1031" s="822" t="s">
        <v>2025</v>
      </c>
      <c r="C1031" s="822" t="s">
        <v>2034</v>
      </c>
      <c r="D1031" s="823" t="s">
        <v>3455</v>
      </c>
      <c r="E1031" s="824" t="s">
        <v>2045</v>
      </c>
      <c r="F1031" s="822" t="s">
        <v>2028</v>
      </c>
      <c r="G1031" s="822" t="s">
        <v>2077</v>
      </c>
      <c r="H1031" s="822" t="s">
        <v>329</v>
      </c>
      <c r="I1031" s="822" t="s">
        <v>2084</v>
      </c>
      <c r="J1031" s="822" t="s">
        <v>2085</v>
      </c>
      <c r="K1031" s="822" t="s">
        <v>2086</v>
      </c>
      <c r="L1031" s="825">
        <v>389.82</v>
      </c>
      <c r="M1031" s="825">
        <v>389.82</v>
      </c>
      <c r="N1031" s="822">
        <v>1</v>
      </c>
      <c r="O1031" s="826">
        <v>1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5</v>
      </c>
      <c r="B1032" s="822" t="s">
        <v>2025</v>
      </c>
      <c r="C1032" s="822" t="s">
        <v>2034</v>
      </c>
      <c r="D1032" s="823" t="s">
        <v>3455</v>
      </c>
      <c r="E1032" s="824" t="s">
        <v>2045</v>
      </c>
      <c r="F1032" s="822" t="s">
        <v>2028</v>
      </c>
      <c r="G1032" s="822" t="s">
        <v>2077</v>
      </c>
      <c r="H1032" s="822" t="s">
        <v>329</v>
      </c>
      <c r="I1032" s="822" t="s">
        <v>2116</v>
      </c>
      <c r="J1032" s="822" t="s">
        <v>2117</v>
      </c>
      <c r="K1032" s="822" t="s">
        <v>2118</v>
      </c>
      <c r="L1032" s="825">
        <v>199.81</v>
      </c>
      <c r="M1032" s="825">
        <v>199.81</v>
      </c>
      <c r="N1032" s="822">
        <v>1</v>
      </c>
      <c r="O1032" s="826">
        <v>1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5</v>
      </c>
      <c r="B1033" s="822" t="s">
        <v>2025</v>
      </c>
      <c r="C1033" s="822" t="s">
        <v>2034</v>
      </c>
      <c r="D1033" s="823" t="s">
        <v>3455</v>
      </c>
      <c r="E1033" s="824" t="s">
        <v>2045</v>
      </c>
      <c r="F1033" s="822" t="s">
        <v>2028</v>
      </c>
      <c r="G1033" s="822" t="s">
        <v>2077</v>
      </c>
      <c r="H1033" s="822" t="s">
        <v>329</v>
      </c>
      <c r="I1033" s="822" t="s">
        <v>2119</v>
      </c>
      <c r="J1033" s="822" t="s">
        <v>2120</v>
      </c>
      <c r="K1033" s="822" t="s">
        <v>2121</v>
      </c>
      <c r="L1033" s="825">
        <v>1000.5</v>
      </c>
      <c r="M1033" s="825">
        <v>1000.5</v>
      </c>
      <c r="N1033" s="822">
        <v>1</v>
      </c>
      <c r="O1033" s="826">
        <v>1</v>
      </c>
      <c r="P1033" s="825">
        <v>1000.5</v>
      </c>
      <c r="Q1033" s="827">
        <v>1</v>
      </c>
      <c r="R1033" s="822">
        <v>1</v>
      </c>
      <c r="S1033" s="827">
        <v>1</v>
      </c>
      <c r="T1033" s="826">
        <v>1</v>
      </c>
      <c r="U1033" s="828">
        <v>1</v>
      </c>
    </row>
    <row r="1034" spans="1:21" ht="14.45" customHeight="1" x14ac:dyDescent="0.2">
      <c r="A1034" s="821">
        <v>5</v>
      </c>
      <c r="B1034" s="822" t="s">
        <v>2025</v>
      </c>
      <c r="C1034" s="822" t="s">
        <v>2034</v>
      </c>
      <c r="D1034" s="823" t="s">
        <v>3455</v>
      </c>
      <c r="E1034" s="824" t="s">
        <v>2045</v>
      </c>
      <c r="F1034" s="822" t="s">
        <v>2028</v>
      </c>
      <c r="G1034" s="822" t="s">
        <v>2077</v>
      </c>
      <c r="H1034" s="822" t="s">
        <v>329</v>
      </c>
      <c r="I1034" s="822" t="s">
        <v>2122</v>
      </c>
      <c r="J1034" s="822" t="s">
        <v>2091</v>
      </c>
      <c r="K1034" s="822" t="s">
        <v>2123</v>
      </c>
      <c r="L1034" s="825">
        <v>600</v>
      </c>
      <c r="M1034" s="825">
        <v>13800</v>
      </c>
      <c r="N1034" s="822">
        <v>23</v>
      </c>
      <c r="O1034" s="826">
        <v>23</v>
      </c>
      <c r="P1034" s="825">
        <v>3600</v>
      </c>
      <c r="Q1034" s="827">
        <v>0.2608695652173913</v>
      </c>
      <c r="R1034" s="822">
        <v>6</v>
      </c>
      <c r="S1034" s="827">
        <v>0.2608695652173913</v>
      </c>
      <c r="T1034" s="826">
        <v>6</v>
      </c>
      <c r="U1034" s="828">
        <v>0.2608695652173913</v>
      </c>
    </row>
    <row r="1035" spans="1:21" ht="14.45" customHeight="1" x14ac:dyDescent="0.2">
      <c r="A1035" s="821">
        <v>5</v>
      </c>
      <c r="B1035" s="822" t="s">
        <v>2025</v>
      </c>
      <c r="C1035" s="822" t="s">
        <v>2034</v>
      </c>
      <c r="D1035" s="823" t="s">
        <v>3455</v>
      </c>
      <c r="E1035" s="824" t="s">
        <v>2045</v>
      </c>
      <c r="F1035" s="822" t="s">
        <v>2028</v>
      </c>
      <c r="G1035" s="822" t="s">
        <v>2077</v>
      </c>
      <c r="H1035" s="822" t="s">
        <v>329</v>
      </c>
      <c r="I1035" s="822" t="s">
        <v>2122</v>
      </c>
      <c r="J1035" s="822" t="s">
        <v>2091</v>
      </c>
      <c r="K1035" s="822" t="s">
        <v>2123</v>
      </c>
      <c r="L1035" s="825">
        <v>600.29999999999995</v>
      </c>
      <c r="M1035" s="825">
        <v>3601.8</v>
      </c>
      <c r="N1035" s="822">
        <v>6</v>
      </c>
      <c r="O1035" s="826">
        <v>6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5</v>
      </c>
      <c r="B1036" s="822" t="s">
        <v>2025</v>
      </c>
      <c r="C1036" s="822" t="s">
        <v>2034</v>
      </c>
      <c r="D1036" s="823" t="s">
        <v>3455</v>
      </c>
      <c r="E1036" s="824" t="s">
        <v>2045</v>
      </c>
      <c r="F1036" s="822" t="s">
        <v>2028</v>
      </c>
      <c r="G1036" s="822" t="s">
        <v>2077</v>
      </c>
      <c r="H1036" s="822" t="s">
        <v>329</v>
      </c>
      <c r="I1036" s="822" t="s">
        <v>2414</v>
      </c>
      <c r="J1036" s="822" t="s">
        <v>2091</v>
      </c>
      <c r="K1036" s="822" t="s">
        <v>2415</v>
      </c>
      <c r="L1036" s="825">
        <v>600</v>
      </c>
      <c r="M1036" s="825">
        <v>3000</v>
      </c>
      <c r="N1036" s="822">
        <v>5</v>
      </c>
      <c r="O1036" s="826">
        <v>5</v>
      </c>
      <c r="P1036" s="825">
        <v>600</v>
      </c>
      <c r="Q1036" s="827">
        <v>0.2</v>
      </c>
      <c r="R1036" s="822">
        <v>1</v>
      </c>
      <c r="S1036" s="827">
        <v>0.2</v>
      </c>
      <c r="T1036" s="826">
        <v>1</v>
      </c>
      <c r="U1036" s="828">
        <v>0.2</v>
      </c>
    </row>
    <row r="1037" spans="1:21" ht="14.45" customHeight="1" x14ac:dyDescent="0.2">
      <c r="A1037" s="821">
        <v>5</v>
      </c>
      <c r="B1037" s="822" t="s">
        <v>2025</v>
      </c>
      <c r="C1037" s="822" t="s">
        <v>2034</v>
      </c>
      <c r="D1037" s="823" t="s">
        <v>3455</v>
      </c>
      <c r="E1037" s="824" t="s">
        <v>2045</v>
      </c>
      <c r="F1037" s="822" t="s">
        <v>2028</v>
      </c>
      <c r="G1037" s="822" t="s">
        <v>2077</v>
      </c>
      <c r="H1037" s="822" t="s">
        <v>329</v>
      </c>
      <c r="I1037" s="822" t="s">
        <v>2090</v>
      </c>
      <c r="J1037" s="822" t="s">
        <v>2091</v>
      </c>
      <c r="K1037" s="822" t="s">
        <v>2092</v>
      </c>
      <c r="L1037" s="825">
        <v>600.29999999999995</v>
      </c>
      <c r="M1037" s="825">
        <v>2401.1999999999998</v>
      </c>
      <c r="N1037" s="822">
        <v>4</v>
      </c>
      <c r="O1037" s="826">
        <v>4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5</v>
      </c>
      <c r="B1038" s="822" t="s">
        <v>2025</v>
      </c>
      <c r="C1038" s="822" t="s">
        <v>2034</v>
      </c>
      <c r="D1038" s="823" t="s">
        <v>3455</v>
      </c>
      <c r="E1038" s="824" t="s">
        <v>2045</v>
      </c>
      <c r="F1038" s="822" t="s">
        <v>2028</v>
      </c>
      <c r="G1038" s="822" t="s">
        <v>2077</v>
      </c>
      <c r="H1038" s="822" t="s">
        <v>329</v>
      </c>
      <c r="I1038" s="822" t="s">
        <v>2090</v>
      </c>
      <c r="J1038" s="822" t="s">
        <v>2091</v>
      </c>
      <c r="K1038" s="822" t="s">
        <v>2124</v>
      </c>
      <c r="L1038" s="825">
        <v>600</v>
      </c>
      <c r="M1038" s="825">
        <v>7800</v>
      </c>
      <c r="N1038" s="822">
        <v>13</v>
      </c>
      <c r="O1038" s="826">
        <v>13</v>
      </c>
      <c r="P1038" s="825">
        <v>4800</v>
      </c>
      <c r="Q1038" s="827">
        <v>0.61538461538461542</v>
      </c>
      <c r="R1038" s="822">
        <v>8</v>
      </c>
      <c r="S1038" s="827">
        <v>0.61538461538461542</v>
      </c>
      <c r="T1038" s="826">
        <v>8</v>
      </c>
      <c r="U1038" s="828">
        <v>0.61538461538461542</v>
      </c>
    </row>
    <row r="1039" spans="1:21" ht="14.45" customHeight="1" x14ac:dyDescent="0.2">
      <c r="A1039" s="821">
        <v>5</v>
      </c>
      <c r="B1039" s="822" t="s">
        <v>2025</v>
      </c>
      <c r="C1039" s="822" t="s">
        <v>2034</v>
      </c>
      <c r="D1039" s="823" t="s">
        <v>3455</v>
      </c>
      <c r="E1039" s="824" t="s">
        <v>2045</v>
      </c>
      <c r="F1039" s="822" t="s">
        <v>2028</v>
      </c>
      <c r="G1039" s="822" t="s">
        <v>2077</v>
      </c>
      <c r="H1039" s="822" t="s">
        <v>329</v>
      </c>
      <c r="I1039" s="822" t="s">
        <v>2125</v>
      </c>
      <c r="J1039" s="822" t="s">
        <v>2126</v>
      </c>
      <c r="K1039" s="822" t="s">
        <v>2127</v>
      </c>
      <c r="L1039" s="825">
        <v>180.39</v>
      </c>
      <c r="M1039" s="825">
        <v>180.39</v>
      </c>
      <c r="N1039" s="822">
        <v>1</v>
      </c>
      <c r="O1039" s="826">
        <v>1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5</v>
      </c>
      <c r="B1040" s="822" t="s">
        <v>2025</v>
      </c>
      <c r="C1040" s="822" t="s">
        <v>2034</v>
      </c>
      <c r="D1040" s="823" t="s">
        <v>3455</v>
      </c>
      <c r="E1040" s="824" t="s">
        <v>2045</v>
      </c>
      <c r="F1040" s="822" t="s">
        <v>2028</v>
      </c>
      <c r="G1040" s="822" t="s">
        <v>2077</v>
      </c>
      <c r="H1040" s="822" t="s">
        <v>329</v>
      </c>
      <c r="I1040" s="822" t="s">
        <v>2422</v>
      </c>
      <c r="J1040" s="822" t="s">
        <v>2423</v>
      </c>
      <c r="K1040" s="822" t="s">
        <v>2424</v>
      </c>
      <c r="L1040" s="825">
        <v>410</v>
      </c>
      <c r="M1040" s="825">
        <v>2460</v>
      </c>
      <c r="N1040" s="822">
        <v>6</v>
      </c>
      <c r="O1040" s="826">
        <v>6</v>
      </c>
      <c r="P1040" s="825">
        <v>410</v>
      </c>
      <c r="Q1040" s="827">
        <v>0.16666666666666666</v>
      </c>
      <c r="R1040" s="822">
        <v>1</v>
      </c>
      <c r="S1040" s="827">
        <v>0.16666666666666666</v>
      </c>
      <c r="T1040" s="826">
        <v>1</v>
      </c>
      <c r="U1040" s="828">
        <v>0.16666666666666666</v>
      </c>
    </row>
    <row r="1041" spans="1:21" ht="14.45" customHeight="1" x14ac:dyDescent="0.2">
      <c r="A1041" s="821">
        <v>5</v>
      </c>
      <c r="B1041" s="822" t="s">
        <v>2025</v>
      </c>
      <c r="C1041" s="822" t="s">
        <v>2034</v>
      </c>
      <c r="D1041" s="823" t="s">
        <v>3455</v>
      </c>
      <c r="E1041" s="824" t="s">
        <v>2045</v>
      </c>
      <c r="F1041" s="822" t="s">
        <v>2028</v>
      </c>
      <c r="G1041" s="822" t="s">
        <v>2077</v>
      </c>
      <c r="H1041" s="822" t="s">
        <v>329</v>
      </c>
      <c r="I1041" s="822" t="s">
        <v>2128</v>
      </c>
      <c r="J1041" s="822" t="s">
        <v>2129</v>
      </c>
      <c r="K1041" s="822" t="s">
        <v>2130</v>
      </c>
      <c r="L1041" s="825">
        <v>49.02</v>
      </c>
      <c r="M1041" s="825">
        <v>245.10000000000002</v>
      </c>
      <c r="N1041" s="822">
        <v>5</v>
      </c>
      <c r="O1041" s="826">
        <v>2</v>
      </c>
      <c r="P1041" s="825">
        <v>245.10000000000002</v>
      </c>
      <c r="Q1041" s="827">
        <v>1</v>
      </c>
      <c r="R1041" s="822">
        <v>5</v>
      </c>
      <c r="S1041" s="827">
        <v>1</v>
      </c>
      <c r="T1041" s="826">
        <v>2</v>
      </c>
      <c r="U1041" s="828">
        <v>1</v>
      </c>
    </row>
    <row r="1042" spans="1:21" ht="14.45" customHeight="1" x14ac:dyDescent="0.2">
      <c r="A1042" s="821">
        <v>5</v>
      </c>
      <c r="B1042" s="822" t="s">
        <v>2025</v>
      </c>
      <c r="C1042" s="822" t="s">
        <v>2034</v>
      </c>
      <c r="D1042" s="823" t="s">
        <v>3455</v>
      </c>
      <c r="E1042" s="824" t="s">
        <v>2045</v>
      </c>
      <c r="F1042" s="822" t="s">
        <v>2028</v>
      </c>
      <c r="G1042" s="822" t="s">
        <v>2077</v>
      </c>
      <c r="H1042" s="822" t="s">
        <v>329</v>
      </c>
      <c r="I1042" s="822" t="s">
        <v>3016</v>
      </c>
      <c r="J1042" s="822" t="s">
        <v>2423</v>
      </c>
      <c r="K1042" s="822" t="s">
        <v>3017</v>
      </c>
      <c r="L1042" s="825">
        <v>410.55</v>
      </c>
      <c r="M1042" s="825">
        <v>410.55</v>
      </c>
      <c r="N1042" s="822">
        <v>1</v>
      </c>
      <c r="O1042" s="826">
        <v>1</v>
      </c>
      <c r="P1042" s="825">
        <v>410.55</v>
      </c>
      <c r="Q1042" s="827">
        <v>1</v>
      </c>
      <c r="R1042" s="822">
        <v>1</v>
      </c>
      <c r="S1042" s="827">
        <v>1</v>
      </c>
      <c r="T1042" s="826">
        <v>1</v>
      </c>
      <c r="U1042" s="828">
        <v>1</v>
      </c>
    </row>
    <row r="1043" spans="1:21" ht="14.45" customHeight="1" x14ac:dyDescent="0.2">
      <c r="A1043" s="821">
        <v>5</v>
      </c>
      <c r="B1043" s="822" t="s">
        <v>2025</v>
      </c>
      <c r="C1043" s="822" t="s">
        <v>2034</v>
      </c>
      <c r="D1043" s="823" t="s">
        <v>3455</v>
      </c>
      <c r="E1043" s="824" t="s">
        <v>2045</v>
      </c>
      <c r="F1043" s="822" t="s">
        <v>2028</v>
      </c>
      <c r="G1043" s="822" t="s">
        <v>2077</v>
      </c>
      <c r="H1043" s="822" t="s">
        <v>329</v>
      </c>
      <c r="I1043" s="822" t="s">
        <v>3221</v>
      </c>
      <c r="J1043" s="822" t="s">
        <v>3222</v>
      </c>
      <c r="K1043" s="822" t="s">
        <v>3223</v>
      </c>
      <c r="L1043" s="825">
        <v>600.29999999999995</v>
      </c>
      <c r="M1043" s="825">
        <v>1200.5999999999999</v>
      </c>
      <c r="N1043" s="822">
        <v>2</v>
      </c>
      <c r="O1043" s="826">
        <v>2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5</v>
      </c>
      <c r="B1044" s="822" t="s">
        <v>2025</v>
      </c>
      <c r="C1044" s="822" t="s">
        <v>2034</v>
      </c>
      <c r="D1044" s="823" t="s">
        <v>3455</v>
      </c>
      <c r="E1044" s="824" t="s">
        <v>2045</v>
      </c>
      <c r="F1044" s="822" t="s">
        <v>2028</v>
      </c>
      <c r="G1044" s="822" t="s">
        <v>2077</v>
      </c>
      <c r="H1044" s="822" t="s">
        <v>329</v>
      </c>
      <c r="I1044" s="822" t="s">
        <v>3224</v>
      </c>
      <c r="J1044" s="822" t="s">
        <v>2360</v>
      </c>
      <c r="K1044" s="822" t="s">
        <v>3225</v>
      </c>
      <c r="L1044" s="825">
        <v>300.14999999999998</v>
      </c>
      <c r="M1044" s="825">
        <v>1200.5999999999999</v>
      </c>
      <c r="N1044" s="822">
        <v>4</v>
      </c>
      <c r="O1044" s="826">
        <v>2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5</v>
      </c>
      <c r="B1045" s="822" t="s">
        <v>2025</v>
      </c>
      <c r="C1045" s="822" t="s">
        <v>2034</v>
      </c>
      <c r="D1045" s="823" t="s">
        <v>3455</v>
      </c>
      <c r="E1045" s="824" t="s">
        <v>2046</v>
      </c>
      <c r="F1045" s="822" t="s">
        <v>2026</v>
      </c>
      <c r="G1045" s="822" t="s">
        <v>2338</v>
      </c>
      <c r="H1045" s="822" t="s">
        <v>329</v>
      </c>
      <c r="I1045" s="822" t="s">
        <v>3226</v>
      </c>
      <c r="J1045" s="822" t="s">
        <v>698</v>
      </c>
      <c r="K1045" s="822" t="s">
        <v>3032</v>
      </c>
      <c r="L1045" s="825">
        <v>45.56</v>
      </c>
      <c r="M1045" s="825">
        <v>45.56</v>
      </c>
      <c r="N1045" s="822">
        <v>1</v>
      </c>
      <c r="O1045" s="826">
        <v>1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5</v>
      </c>
      <c r="B1046" s="822" t="s">
        <v>2025</v>
      </c>
      <c r="C1046" s="822" t="s">
        <v>2034</v>
      </c>
      <c r="D1046" s="823" t="s">
        <v>3455</v>
      </c>
      <c r="E1046" s="824" t="s">
        <v>2046</v>
      </c>
      <c r="F1046" s="822" t="s">
        <v>2026</v>
      </c>
      <c r="G1046" s="822" t="s">
        <v>2338</v>
      </c>
      <c r="H1046" s="822" t="s">
        <v>329</v>
      </c>
      <c r="I1046" s="822" t="s">
        <v>2339</v>
      </c>
      <c r="J1046" s="822" t="s">
        <v>698</v>
      </c>
      <c r="K1046" s="822" t="s">
        <v>702</v>
      </c>
      <c r="L1046" s="825">
        <v>273.33</v>
      </c>
      <c r="M1046" s="825">
        <v>273.33</v>
      </c>
      <c r="N1046" s="822">
        <v>1</v>
      </c>
      <c r="O1046" s="826">
        <v>1</v>
      </c>
      <c r="P1046" s="825">
        <v>273.33</v>
      </c>
      <c r="Q1046" s="827">
        <v>1</v>
      </c>
      <c r="R1046" s="822">
        <v>1</v>
      </c>
      <c r="S1046" s="827">
        <v>1</v>
      </c>
      <c r="T1046" s="826">
        <v>1</v>
      </c>
      <c r="U1046" s="828">
        <v>1</v>
      </c>
    </row>
    <row r="1047" spans="1:21" ht="14.45" customHeight="1" x14ac:dyDescent="0.2">
      <c r="A1047" s="821">
        <v>5</v>
      </c>
      <c r="B1047" s="822" t="s">
        <v>2025</v>
      </c>
      <c r="C1047" s="822" t="s">
        <v>2034</v>
      </c>
      <c r="D1047" s="823" t="s">
        <v>3455</v>
      </c>
      <c r="E1047" s="824" t="s">
        <v>2046</v>
      </c>
      <c r="F1047" s="822" t="s">
        <v>2026</v>
      </c>
      <c r="G1047" s="822" t="s">
        <v>2338</v>
      </c>
      <c r="H1047" s="822" t="s">
        <v>329</v>
      </c>
      <c r="I1047" s="822" t="s">
        <v>2476</v>
      </c>
      <c r="J1047" s="822" t="s">
        <v>698</v>
      </c>
      <c r="K1047" s="822" t="s">
        <v>2477</v>
      </c>
      <c r="L1047" s="825">
        <v>273.33</v>
      </c>
      <c r="M1047" s="825">
        <v>273.33</v>
      </c>
      <c r="N1047" s="822">
        <v>1</v>
      </c>
      <c r="O1047" s="826">
        <v>1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5</v>
      </c>
      <c r="B1048" s="822" t="s">
        <v>2025</v>
      </c>
      <c r="C1048" s="822" t="s">
        <v>2034</v>
      </c>
      <c r="D1048" s="823" t="s">
        <v>3455</v>
      </c>
      <c r="E1048" s="824" t="s">
        <v>2046</v>
      </c>
      <c r="F1048" s="822" t="s">
        <v>2026</v>
      </c>
      <c r="G1048" s="822" t="s">
        <v>2405</v>
      </c>
      <c r="H1048" s="822" t="s">
        <v>329</v>
      </c>
      <c r="I1048" s="822" t="s">
        <v>2406</v>
      </c>
      <c r="J1048" s="822" t="s">
        <v>1100</v>
      </c>
      <c r="K1048" s="822" t="s">
        <v>2407</v>
      </c>
      <c r="L1048" s="825">
        <v>64.36</v>
      </c>
      <c r="M1048" s="825">
        <v>64.36</v>
      </c>
      <c r="N1048" s="822">
        <v>1</v>
      </c>
      <c r="O1048" s="826">
        <v>1</v>
      </c>
      <c r="P1048" s="825">
        <v>64.36</v>
      </c>
      <c r="Q1048" s="827">
        <v>1</v>
      </c>
      <c r="R1048" s="822">
        <v>1</v>
      </c>
      <c r="S1048" s="827">
        <v>1</v>
      </c>
      <c r="T1048" s="826">
        <v>1</v>
      </c>
      <c r="U1048" s="828">
        <v>1</v>
      </c>
    </row>
    <row r="1049" spans="1:21" ht="14.45" customHeight="1" x14ac:dyDescent="0.2">
      <c r="A1049" s="821">
        <v>5</v>
      </c>
      <c r="B1049" s="822" t="s">
        <v>2025</v>
      </c>
      <c r="C1049" s="822" t="s">
        <v>2034</v>
      </c>
      <c r="D1049" s="823" t="s">
        <v>3455</v>
      </c>
      <c r="E1049" s="824" t="s">
        <v>2046</v>
      </c>
      <c r="F1049" s="822" t="s">
        <v>2026</v>
      </c>
      <c r="G1049" s="822" t="s">
        <v>3227</v>
      </c>
      <c r="H1049" s="822" t="s">
        <v>329</v>
      </c>
      <c r="I1049" s="822" t="s">
        <v>3228</v>
      </c>
      <c r="J1049" s="822" t="s">
        <v>3229</v>
      </c>
      <c r="K1049" s="822" t="s">
        <v>3230</v>
      </c>
      <c r="L1049" s="825">
        <v>0</v>
      </c>
      <c r="M1049" s="825">
        <v>0</v>
      </c>
      <c r="N1049" s="822">
        <v>2</v>
      </c>
      <c r="O1049" s="826">
        <v>0.5</v>
      </c>
      <c r="P1049" s="825">
        <v>0</v>
      </c>
      <c r="Q1049" s="827"/>
      <c r="R1049" s="822">
        <v>2</v>
      </c>
      <c r="S1049" s="827">
        <v>1</v>
      </c>
      <c r="T1049" s="826">
        <v>0.5</v>
      </c>
      <c r="U1049" s="828">
        <v>1</v>
      </c>
    </row>
    <row r="1050" spans="1:21" ht="14.45" customHeight="1" x14ac:dyDescent="0.2">
      <c r="A1050" s="821">
        <v>5</v>
      </c>
      <c r="B1050" s="822" t="s">
        <v>2025</v>
      </c>
      <c r="C1050" s="822" t="s">
        <v>2034</v>
      </c>
      <c r="D1050" s="823" t="s">
        <v>3455</v>
      </c>
      <c r="E1050" s="824" t="s">
        <v>2046</v>
      </c>
      <c r="F1050" s="822" t="s">
        <v>2026</v>
      </c>
      <c r="G1050" s="822" t="s">
        <v>2639</v>
      </c>
      <c r="H1050" s="822" t="s">
        <v>329</v>
      </c>
      <c r="I1050" s="822" t="s">
        <v>2640</v>
      </c>
      <c r="J1050" s="822" t="s">
        <v>2641</v>
      </c>
      <c r="K1050" s="822" t="s">
        <v>2642</v>
      </c>
      <c r="L1050" s="825">
        <v>132.97999999999999</v>
      </c>
      <c r="M1050" s="825">
        <v>132.97999999999999</v>
      </c>
      <c r="N1050" s="822">
        <v>1</v>
      </c>
      <c r="O1050" s="826">
        <v>1</v>
      </c>
      <c r="P1050" s="825">
        <v>132.97999999999999</v>
      </c>
      <c r="Q1050" s="827">
        <v>1</v>
      </c>
      <c r="R1050" s="822">
        <v>1</v>
      </c>
      <c r="S1050" s="827">
        <v>1</v>
      </c>
      <c r="T1050" s="826">
        <v>1</v>
      </c>
      <c r="U1050" s="828">
        <v>1</v>
      </c>
    </row>
    <row r="1051" spans="1:21" ht="14.45" customHeight="1" x14ac:dyDescent="0.2">
      <c r="A1051" s="821">
        <v>5</v>
      </c>
      <c r="B1051" s="822" t="s">
        <v>2025</v>
      </c>
      <c r="C1051" s="822" t="s">
        <v>2034</v>
      </c>
      <c r="D1051" s="823" t="s">
        <v>3455</v>
      </c>
      <c r="E1051" s="824" t="s">
        <v>2046</v>
      </c>
      <c r="F1051" s="822" t="s">
        <v>2026</v>
      </c>
      <c r="G1051" s="822" t="s">
        <v>2061</v>
      </c>
      <c r="H1051" s="822" t="s">
        <v>611</v>
      </c>
      <c r="I1051" s="822" t="s">
        <v>2062</v>
      </c>
      <c r="J1051" s="822" t="s">
        <v>1611</v>
      </c>
      <c r="K1051" s="822" t="s">
        <v>2063</v>
      </c>
      <c r="L1051" s="825">
        <v>93.43</v>
      </c>
      <c r="M1051" s="825">
        <v>186.86</v>
      </c>
      <c r="N1051" s="822">
        <v>2</v>
      </c>
      <c r="O1051" s="826">
        <v>1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5</v>
      </c>
      <c r="B1052" s="822" t="s">
        <v>2025</v>
      </c>
      <c r="C1052" s="822" t="s">
        <v>2034</v>
      </c>
      <c r="D1052" s="823" t="s">
        <v>3455</v>
      </c>
      <c r="E1052" s="824" t="s">
        <v>2046</v>
      </c>
      <c r="F1052" s="822" t="s">
        <v>2026</v>
      </c>
      <c r="G1052" s="822" t="s">
        <v>2064</v>
      </c>
      <c r="H1052" s="822" t="s">
        <v>329</v>
      </c>
      <c r="I1052" s="822" t="s">
        <v>2385</v>
      </c>
      <c r="J1052" s="822" t="s">
        <v>2383</v>
      </c>
      <c r="K1052" s="822" t="s">
        <v>2386</v>
      </c>
      <c r="L1052" s="825">
        <v>52.75</v>
      </c>
      <c r="M1052" s="825">
        <v>52.75</v>
      </c>
      <c r="N1052" s="822">
        <v>1</v>
      </c>
      <c r="O1052" s="826">
        <v>1</v>
      </c>
      <c r="P1052" s="825">
        <v>52.75</v>
      </c>
      <c r="Q1052" s="827">
        <v>1</v>
      </c>
      <c r="R1052" s="822">
        <v>1</v>
      </c>
      <c r="S1052" s="827">
        <v>1</v>
      </c>
      <c r="T1052" s="826">
        <v>1</v>
      </c>
      <c r="U1052" s="828">
        <v>1</v>
      </c>
    </row>
    <row r="1053" spans="1:21" ht="14.45" customHeight="1" x14ac:dyDescent="0.2">
      <c r="A1053" s="821">
        <v>5</v>
      </c>
      <c r="B1053" s="822" t="s">
        <v>2025</v>
      </c>
      <c r="C1053" s="822" t="s">
        <v>2034</v>
      </c>
      <c r="D1053" s="823" t="s">
        <v>3455</v>
      </c>
      <c r="E1053" s="824" t="s">
        <v>2046</v>
      </c>
      <c r="F1053" s="822" t="s">
        <v>2026</v>
      </c>
      <c r="G1053" s="822" t="s">
        <v>2064</v>
      </c>
      <c r="H1053" s="822" t="s">
        <v>329</v>
      </c>
      <c r="I1053" s="822" t="s">
        <v>2065</v>
      </c>
      <c r="J1053" s="822" t="s">
        <v>630</v>
      </c>
      <c r="K1053" s="822" t="s">
        <v>2066</v>
      </c>
      <c r="L1053" s="825">
        <v>10.55</v>
      </c>
      <c r="M1053" s="825">
        <v>10.55</v>
      </c>
      <c r="N1053" s="822">
        <v>1</v>
      </c>
      <c r="O1053" s="826">
        <v>0.5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5</v>
      </c>
      <c r="B1054" s="822" t="s">
        <v>2025</v>
      </c>
      <c r="C1054" s="822" t="s">
        <v>2034</v>
      </c>
      <c r="D1054" s="823" t="s">
        <v>3455</v>
      </c>
      <c r="E1054" s="824" t="s">
        <v>2046</v>
      </c>
      <c r="F1054" s="822" t="s">
        <v>2026</v>
      </c>
      <c r="G1054" s="822" t="s">
        <v>2064</v>
      </c>
      <c r="H1054" s="822" t="s">
        <v>329</v>
      </c>
      <c r="I1054" s="822" t="s">
        <v>3036</v>
      </c>
      <c r="J1054" s="822" t="s">
        <v>2383</v>
      </c>
      <c r="K1054" s="822" t="s">
        <v>3037</v>
      </c>
      <c r="L1054" s="825">
        <v>10.55</v>
      </c>
      <c r="M1054" s="825">
        <v>10.55</v>
      </c>
      <c r="N1054" s="822">
        <v>1</v>
      </c>
      <c r="O1054" s="826">
        <v>0.5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5</v>
      </c>
      <c r="B1055" s="822" t="s">
        <v>2025</v>
      </c>
      <c r="C1055" s="822" t="s">
        <v>2034</v>
      </c>
      <c r="D1055" s="823" t="s">
        <v>3455</v>
      </c>
      <c r="E1055" s="824" t="s">
        <v>2046</v>
      </c>
      <c r="F1055" s="822" t="s">
        <v>2026</v>
      </c>
      <c r="G1055" s="822" t="s">
        <v>2108</v>
      </c>
      <c r="H1055" s="822" t="s">
        <v>329</v>
      </c>
      <c r="I1055" s="822" t="s">
        <v>2109</v>
      </c>
      <c r="J1055" s="822" t="s">
        <v>2110</v>
      </c>
      <c r="K1055" s="822" t="s">
        <v>2111</v>
      </c>
      <c r="L1055" s="825">
        <v>88.07</v>
      </c>
      <c r="M1055" s="825">
        <v>88.07</v>
      </c>
      <c r="N1055" s="822">
        <v>1</v>
      </c>
      <c r="O1055" s="826">
        <v>1</v>
      </c>
      <c r="P1055" s="825">
        <v>88.07</v>
      </c>
      <c r="Q1055" s="827">
        <v>1</v>
      </c>
      <c r="R1055" s="822">
        <v>1</v>
      </c>
      <c r="S1055" s="827">
        <v>1</v>
      </c>
      <c r="T1055" s="826">
        <v>1</v>
      </c>
      <c r="U1055" s="828">
        <v>1</v>
      </c>
    </row>
    <row r="1056" spans="1:21" ht="14.45" customHeight="1" x14ac:dyDescent="0.2">
      <c r="A1056" s="821">
        <v>5</v>
      </c>
      <c r="B1056" s="822" t="s">
        <v>2025</v>
      </c>
      <c r="C1056" s="822" t="s">
        <v>2034</v>
      </c>
      <c r="D1056" s="823" t="s">
        <v>3455</v>
      </c>
      <c r="E1056" s="824" t="s">
        <v>2046</v>
      </c>
      <c r="F1056" s="822" t="s">
        <v>2026</v>
      </c>
      <c r="G1056" s="822" t="s">
        <v>2134</v>
      </c>
      <c r="H1056" s="822" t="s">
        <v>329</v>
      </c>
      <c r="I1056" s="822" t="s">
        <v>2135</v>
      </c>
      <c r="J1056" s="822" t="s">
        <v>2136</v>
      </c>
      <c r="K1056" s="822" t="s">
        <v>2137</v>
      </c>
      <c r="L1056" s="825">
        <v>97.76</v>
      </c>
      <c r="M1056" s="825">
        <v>97.76</v>
      </c>
      <c r="N1056" s="822">
        <v>1</v>
      </c>
      <c r="O1056" s="826">
        <v>0.5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5</v>
      </c>
      <c r="B1057" s="822" t="s">
        <v>2025</v>
      </c>
      <c r="C1057" s="822" t="s">
        <v>2034</v>
      </c>
      <c r="D1057" s="823" t="s">
        <v>3455</v>
      </c>
      <c r="E1057" s="824" t="s">
        <v>2046</v>
      </c>
      <c r="F1057" s="822" t="s">
        <v>2026</v>
      </c>
      <c r="G1057" s="822" t="s">
        <v>2550</v>
      </c>
      <c r="H1057" s="822" t="s">
        <v>329</v>
      </c>
      <c r="I1057" s="822" t="s">
        <v>2653</v>
      </c>
      <c r="J1057" s="822" t="s">
        <v>2552</v>
      </c>
      <c r="K1057" s="822" t="s">
        <v>2654</v>
      </c>
      <c r="L1057" s="825">
        <v>21.92</v>
      </c>
      <c r="M1057" s="825">
        <v>43.84</v>
      </c>
      <c r="N1057" s="822">
        <v>2</v>
      </c>
      <c r="O1057" s="826">
        <v>2</v>
      </c>
      <c r="P1057" s="825">
        <v>43.84</v>
      </c>
      <c r="Q1057" s="827">
        <v>1</v>
      </c>
      <c r="R1057" s="822">
        <v>2</v>
      </c>
      <c r="S1057" s="827">
        <v>1</v>
      </c>
      <c r="T1057" s="826">
        <v>2</v>
      </c>
      <c r="U1057" s="828">
        <v>1</v>
      </c>
    </row>
    <row r="1058" spans="1:21" ht="14.45" customHeight="1" x14ac:dyDescent="0.2">
      <c r="A1058" s="821">
        <v>5</v>
      </c>
      <c r="B1058" s="822" t="s">
        <v>2025</v>
      </c>
      <c r="C1058" s="822" t="s">
        <v>2034</v>
      </c>
      <c r="D1058" s="823" t="s">
        <v>3455</v>
      </c>
      <c r="E1058" s="824" t="s">
        <v>2046</v>
      </c>
      <c r="F1058" s="822" t="s">
        <v>2026</v>
      </c>
      <c r="G1058" s="822" t="s">
        <v>2059</v>
      </c>
      <c r="H1058" s="822" t="s">
        <v>329</v>
      </c>
      <c r="I1058" s="822" t="s">
        <v>2060</v>
      </c>
      <c r="J1058" s="822" t="s">
        <v>1032</v>
      </c>
      <c r="K1058" s="822" t="s">
        <v>1033</v>
      </c>
      <c r="L1058" s="825">
        <v>657.67</v>
      </c>
      <c r="M1058" s="825">
        <v>657.67</v>
      </c>
      <c r="N1058" s="822">
        <v>1</v>
      </c>
      <c r="O1058" s="826">
        <v>1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5</v>
      </c>
      <c r="B1059" s="822" t="s">
        <v>2025</v>
      </c>
      <c r="C1059" s="822" t="s">
        <v>2034</v>
      </c>
      <c r="D1059" s="823" t="s">
        <v>3455</v>
      </c>
      <c r="E1059" s="824" t="s">
        <v>2046</v>
      </c>
      <c r="F1059" s="822" t="s">
        <v>2026</v>
      </c>
      <c r="G1059" s="822" t="s">
        <v>2140</v>
      </c>
      <c r="H1059" s="822" t="s">
        <v>611</v>
      </c>
      <c r="I1059" s="822" t="s">
        <v>2141</v>
      </c>
      <c r="J1059" s="822" t="s">
        <v>849</v>
      </c>
      <c r="K1059" s="822" t="s">
        <v>2142</v>
      </c>
      <c r="L1059" s="825">
        <v>414.07</v>
      </c>
      <c r="M1059" s="825">
        <v>414.07</v>
      </c>
      <c r="N1059" s="822">
        <v>1</v>
      </c>
      <c r="O1059" s="826">
        <v>0.5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5</v>
      </c>
      <c r="B1060" s="822" t="s">
        <v>2025</v>
      </c>
      <c r="C1060" s="822" t="s">
        <v>2034</v>
      </c>
      <c r="D1060" s="823" t="s">
        <v>3455</v>
      </c>
      <c r="E1060" s="824" t="s">
        <v>2046</v>
      </c>
      <c r="F1060" s="822" t="s">
        <v>2026</v>
      </c>
      <c r="G1060" s="822" t="s">
        <v>2819</v>
      </c>
      <c r="H1060" s="822" t="s">
        <v>329</v>
      </c>
      <c r="I1060" s="822" t="s">
        <v>2820</v>
      </c>
      <c r="J1060" s="822" t="s">
        <v>1449</v>
      </c>
      <c r="K1060" s="822" t="s">
        <v>2821</v>
      </c>
      <c r="L1060" s="825">
        <v>266.77</v>
      </c>
      <c r="M1060" s="825">
        <v>533.54</v>
      </c>
      <c r="N1060" s="822">
        <v>2</v>
      </c>
      <c r="O1060" s="826">
        <v>0.5</v>
      </c>
      <c r="P1060" s="825">
        <v>533.54</v>
      </c>
      <c r="Q1060" s="827">
        <v>1</v>
      </c>
      <c r="R1060" s="822">
        <v>2</v>
      </c>
      <c r="S1060" s="827">
        <v>1</v>
      </c>
      <c r="T1060" s="826">
        <v>0.5</v>
      </c>
      <c r="U1060" s="828">
        <v>1</v>
      </c>
    </row>
    <row r="1061" spans="1:21" ht="14.45" customHeight="1" x14ac:dyDescent="0.2">
      <c r="A1061" s="821">
        <v>5</v>
      </c>
      <c r="B1061" s="822" t="s">
        <v>2025</v>
      </c>
      <c r="C1061" s="822" t="s">
        <v>2034</v>
      </c>
      <c r="D1061" s="823" t="s">
        <v>3455</v>
      </c>
      <c r="E1061" s="824" t="s">
        <v>2046</v>
      </c>
      <c r="F1061" s="822" t="s">
        <v>2028</v>
      </c>
      <c r="G1061" s="822" t="s">
        <v>2077</v>
      </c>
      <c r="H1061" s="822" t="s">
        <v>329</v>
      </c>
      <c r="I1061" s="822" t="s">
        <v>2078</v>
      </c>
      <c r="J1061" s="822" t="s">
        <v>2079</v>
      </c>
      <c r="K1061" s="822" t="s">
        <v>2080</v>
      </c>
      <c r="L1061" s="825">
        <v>389.82</v>
      </c>
      <c r="M1061" s="825">
        <v>389.82</v>
      </c>
      <c r="N1061" s="822">
        <v>1</v>
      </c>
      <c r="O1061" s="826">
        <v>1</v>
      </c>
      <c r="P1061" s="825">
        <v>389.82</v>
      </c>
      <c r="Q1061" s="827">
        <v>1</v>
      </c>
      <c r="R1061" s="822">
        <v>1</v>
      </c>
      <c r="S1061" s="827">
        <v>1</v>
      </c>
      <c r="T1061" s="826">
        <v>1</v>
      </c>
      <c r="U1061" s="828">
        <v>1</v>
      </c>
    </row>
    <row r="1062" spans="1:21" ht="14.45" customHeight="1" x14ac:dyDescent="0.2">
      <c r="A1062" s="821">
        <v>5</v>
      </c>
      <c r="B1062" s="822" t="s">
        <v>2025</v>
      </c>
      <c r="C1062" s="822" t="s">
        <v>2034</v>
      </c>
      <c r="D1062" s="823" t="s">
        <v>3455</v>
      </c>
      <c r="E1062" s="824" t="s">
        <v>2046</v>
      </c>
      <c r="F1062" s="822" t="s">
        <v>2028</v>
      </c>
      <c r="G1062" s="822" t="s">
        <v>2077</v>
      </c>
      <c r="H1062" s="822" t="s">
        <v>329</v>
      </c>
      <c r="I1062" s="822" t="s">
        <v>2122</v>
      </c>
      <c r="J1062" s="822" t="s">
        <v>2091</v>
      </c>
      <c r="K1062" s="822" t="s">
        <v>2123</v>
      </c>
      <c r="L1062" s="825">
        <v>600</v>
      </c>
      <c r="M1062" s="825">
        <v>1200</v>
      </c>
      <c r="N1062" s="822">
        <v>2</v>
      </c>
      <c r="O1062" s="826">
        <v>2</v>
      </c>
      <c r="P1062" s="825">
        <v>600</v>
      </c>
      <c r="Q1062" s="827">
        <v>0.5</v>
      </c>
      <c r="R1062" s="822">
        <v>1</v>
      </c>
      <c r="S1062" s="827">
        <v>0.5</v>
      </c>
      <c r="T1062" s="826">
        <v>1</v>
      </c>
      <c r="U1062" s="828">
        <v>0.5</v>
      </c>
    </row>
    <row r="1063" spans="1:21" ht="14.45" customHeight="1" x14ac:dyDescent="0.2">
      <c r="A1063" s="821">
        <v>5</v>
      </c>
      <c r="B1063" s="822" t="s">
        <v>2025</v>
      </c>
      <c r="C1063" s="822" t="s">
        <v>2034</v>
      </c>
      <c r="D1063" s="823" t="s">
        <v>3455</v>
      </c>
      <c r="E1063" s="824" t="s">
        <v>2046</v>
      </c>
      <c r="F1063" s="822" t="s">
        <v>2028</v>
      </c>
      <c r="G1063" s="822" t="s">
        <v>2077</v>
      </c>
      <c r="H1063" s="822" t="s">
        <v>329</v>
      </c>
      <c r="I1063" s="822" t="s">
        <v>2122</v>
      </c>
      <c r="J1063" s="822" t="s">
        <v>2091</v>
      </c>
      <c r="K1063" s="822" t="s">
        <v>2123</v>
      </c>
      <c r="L1063" s="825">
        <v>600.29999999999995</v>
      </c>
      <c r="M1063" s="825">
        <v>1200.5999999999999</v>
      </c>
      <c r="N1063" s="822">
        <v>2</v>
      </c>
      <c r="O1063" s="826">
        <v>2</v>
      </c>
      <c r="P1063" s="825">
        <v>600.29999999999995</v>
      </c>
      <c r="Q1063" s="827">
        <v>0.5</v>
      </c>
      <c r="R1063" s="822">
        <v>1</v>
      </c>
      <c r="S1063" s="827">
        <v>0.5</v>
      </c>
      <c r="T1063" s="826">
        <v>1</v>
      </c>
      <c r="U1063" s="828">
        <v>0.5</v>
      </c>
    </row>
    <row r="1064" spans="1:21" ht="14.45" customHeight="1" x14ac:dyDescent="0.2">
      <c r="A1064" s="821">
        <v>5</v>
      </c>
      <c r="B1064" s="822" t="s">
        <v>2025</v>
      </c>
      <c r="C1064" s="822" t="s">
        <v>2034</v>
      </c>
      <c r="D1064" s="823" t="s">
        <v>3455</v>
      </c>
      <c r="E1064" s="824" t="s">
        <v>2046</v>
      </c>
      <c r="F1064" s="822" t="s">
        <v>2028</v>
      </c>
      <c r="G1064" s="822" t="s">
        <v>2077</v>
      </c>
      <c r="H1064" s="822" t="s">
        <v>329</v>
      </c>
      <c r="I1064" s="822" t="s">
        <v>2422</v>
      </c>
      <c r="J1064" s="822" t="s">
        <v>2423</v>
      </c>
      <c r="K1064" s="822" t="s">
        <v>2424</v>
      </c>
      <c r="L1064" s="825">
        <v>410</v>
      </c>
      <c r="M1064" s="825">
        <v>410</v>
      </c>
      <c r="N1064" s="822">
        <v>1</v>
      </c>
      <c r="O1064" s="826">
        <v>1</v>
      </c>
      <c r="P1064" s="825">
        <v>410</v>
      </c>
      <c r="Q1064" s="827">
        <v>1</v>
      </c>
      <c r="R1064" s="822">
        <v>1</v>
      </c>
      <c r="S1064" s="827">
        <v>1</v>
      </c>
      <c r="T1064" s="826">
        <v>1</v>
      </c>
      <c r="U1064" s="828">
        <v>1</v>
      </c>
    </row>
    <row r="1065" spans="1:21" ht="14.45" customHeight="1" x14ac:dyDescent="0.2">
      <c r="A1065" s="821">
        <v>5</v>
      </c>
      <c r="B1065" s="822" t="s">
        <v>2025</v>
      </c>
      <c r="C1065" s="822" t="s">
        <v>2034</v>
      </c>
      <c r="D1065" s="823" t="s">
        <v>3455</v>
      </c>
      <c r="E1065" s="824" t="s">
        <v>2046</v>
      </c>
      <c r="F1065" s="822" t="s">
        <v>2028</v>
      </c>
      <c r="G1065" s="822" t="s">
        <v>2077</v>
      </c>
      <c r="H1065" s="822" t="s">
        <v>329</v>
      </c>
      <c r="I1065" s="822" t="s">
        <v>2128</v>
      </c>
      <c r="J1065" s="822" t="s">
        <v>2129</v>
      </c>
      <c r="K1065" s="822" t="s">
        <v>2130</v>
      </c>
      <c r="L1065" s="825">
        <v>49.02</v>
      </c>
      <c r="M1065" s="825">
        <v>441.18000000000006</v>
      </c>
      <c r="N1065" s="822">
        <v>9</v>
      </c>
      <c r="O1065" s="826">
        <v>4</v>
      </c>
      <c r="P1065" s="825">
        <v>441.18000000000006</v>
      </c>
      <c r="Q1065" s="827">
        <v>1</v>
      </c>
      <c r="R1065" s="822">
        <v>9</v>
      </c>
      <c r="S1065" s="827">
        <v>1</v>
      </c>
      <c r="T1065" s="826">
        <v>4</v>
      </c>
      <c r="U1065" s="828">
        <v>1</v>
      </c>
    </row>
    <row r="1066" spans="1:21" ht="14.45" customHeight="1" x14ac:dyDescent="0.2">
      <c r="A1066" s="821">
        <v>5</v>
      </c>
      <c r="B1066" s="822" t="s">
        <v>2025</v>
      </c>
      <c r="C1066" s="822" t="s">
        <v>2034</v>
      </c>
      <c r="D1066" s="823" t="s">
        <v>3455</v>
      </c>
      <c r="E1066" s="824" t="s">
        <v>2046</v>
      </c>
      <c r="F1066" s="822" t="s">
        <v>2028</v>
      </c>
      <c r="G1066" s="822" t="s">
        <v>2077</v>
      </c>
      <c r="H1066" s="822" t="s">
        <v>329</v>
      </c>
      <c r="I1066" s="822" t="s">
        <v>3231</v>
      </c>
      <c r="J1066" s="822" t="s">
        <v>3222</v>
      </c>
      <c r="K1066" s="822" t="s">
        <v>3232</v>
      </c>
      <c r="L1066" s="825">
        <v>600.29999999999995</v>
      </c>
      <c r="M1066" s="825">
        <v>1200.5999999999999</v>
      </c>
      <c r="N1066" s="822">
        <v>2</v>
      </c>
      <c r="O1066" s="826">
        <v>2</v>
      </c>
      <c r="P1066" s="825">
        <v>600.29999999999995</v>
      </c>
      <c r="Q1066" s="827">
        <v>0.5</v>
      </c>
      <c r="R1066" s="822">
        <v>1</v>
      </c>
      <c r="S1066" s="827">
        <v>0.5</v>
      </c>
      <c r="T1066" s="826">
        <v>1</v>
      </c>
      <c r="U1066" s="828">
        <v>0.5</v>
      </c>
    </row>
    <row r="1067" spans="1:21" ht="14.45" customHeight="1" x14ac:dyDescent="0.2">
      <c r="A1067" s="821">
        <v>5</v>
      </c>
      <c r="B1067" s="822" t="s">
        <v>2025</v>
      </c>
      <c r="C1067" s="822" t="s">
        <v>2034</v>
      </c>
      <c r="D1067" s="823" t="s">
        <v>3455</v>
      </c>
      <c r="E1067" s="824" t="s">
        <v>2046</v>
      </c>
      <c r="F1067" s="822" t="s">
        <v>2028</v>
      </c>
      <c r="G1067" s="822" t="s">
        <v>2077</v>
      </c>
      <c r="H1067" s="822" t="s">
        <v>329</v>
      </c>
      <c r="I1067" s="822" t="s">
        <v>2430</v>
      </c>
      <c r="J1067" s="822" t="s">
        <v>2431</v>
      </c>
      <c r="K1067" s="822" t="s">
        <v>2432</v>
      </c>
      <c r="L1067" s="825">
        <v>389.82</v>
      </c>
      <c r="M1067" s="825">
        <v>389.82</v>
      </c>
      <c r="N1067" s="822">
        <v>1</v>
      </c>
      <c r="O1067" s="826">
        <v>1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5</v>
      </c>
      <c r="B1068" s="822" t="s">
        <v>2025</v>
      </c>
      <c r="C1068" s="822" t="s">
        <v>2034</v>
      </c>
      <c r="D1068" s="823" t="s">
        <v>3455</v>
      </c>
      <c r="E1068" s="824" t="s">
        <v>2047</v>
      </c>
      <c r="F1068" s="822" t="s">
        <v>2026</v>
      </c>
      <c r="G1068" s="822" t="s">
        <v>3053</v>
      </c>
      <c r="H1068" s="822" t="s">
        <v>329</v>
      </c>
      <c r="I1068" s="822" t="s">
        <v>3054</v>
      </c>
      <c r="J1068" s="822" t="s">
        <v>3055</v>
      </c>
      <c r="K1068" s="822" t="s">
        <v>3056</v>
      </c>
      <c r="L1068" s="825">
        <v>97.96</v>
      </c>
      <c r="M1068" s="825">
        <v>195.92</v>
      </c>
      <c r="N1068" s="822">
        <v>2</v>
      </c>
      <c r="O1068" s="826">
        <v>1</v>
      </c>
      <c r="P1068" s="825">
        <v>195.92</v>
      </c>
      <c r="Q1068" s="827">
        <v>1</v>
      </c>
      <c r="R1068" s="822">
        <v>2</v>
      </c>
      <c r="S1068" s="827">
        <v>1</v>
      </c>
      <c r="T1068" s="826">
        <v>1</v>
      </c>
      <c r="U1068" s="828">
        <v>1</v>
      </c>
    </row>
    <row r="1069" spans="1:21" ht="14.45" customHeight="1" x14ac:dyDescent="0.2">
      <c r="A1069" s="821">
        <v>5</v>
      </c>
      <c r="B1069" s="822" t="s">
        <v>2025</v>
      </c>
      <c r="C1069" s="822" t="s">
        <v>2034</v>
      </c>
      <c r="D1069" s="823" t="s">
        <v>3455</v>
      </c>
      <c r="E1069" s="824" t="s">
        <v>2047</v>
      </c>
      <c r="F1069" s="822" t="s">
        <v>2026</v>
      </c>
      <c r="G1069" s="822" t="s">
        <v>2611</v>
      </c>
      <c r="H1069" s="822" t="s">
        <v>611</v>
      </c>
      <c r="I1069" s="822" t="s">
        <v>1742</v>
      </c>
      <c r="J1069" s="822" t="s">
        <v>1045</v>
      </c>
      <c r="K1069" s="822" t="s">
        <v>677</v>
      </c>
      <c r="L1069" s="825">
        <v>96.04</v>
      </c>
      <c r="M1069" s="825">
        <v>192.08</v>
      </c>
      <c r="N1069" s="822">
        <v>2</v>
      </c>
      <c r="O1069" s="826">
        <v>1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5</v>
      </c>
      <c r="B1070" s="822" t="s">
        <v>2025</v>
      </c>
      <c r="C1070" s="822" t="s">
        <v>2034</v>
      </c>
      <c r="D1070" s="823" t="s">
        <v>3455</v>
      </c>
      <c r="E1070" s="824" t="s">
        <v>2047</v>
      </c>
      <c r="F1070" s="822" t="s">
        <v>2026</v>
      </c>
      <c r="G1070" s="822" t="s">
        <v>2611</v>
      </c>
      <c r="H1070" s="822" t="s">
        <v>611</v>
      </c>
      <c r="I1070" s="822" t="s">
        <v>1742</v>
      </c>
      <c r="J1070" s="822" t="s">
        <v>1045</v>
      </c>
      <c r="K1070" s="822" t="s">
        <v>677</v>
      </c>
      <c r="L1070" s="825">
        <v>168.41</v>
      </c>
      <c r="M1070" s="825">
        <v>168.41</v>
      </c>
      <c r="N1070" s="822">
        <v>1</v>
      </c>
      <c r="O1070" s="826">
        <v>0.5</v>
      </c>
      <c r="P1070" s="825">
        <v>168.41</v>
      </c>
      <c r="Q1070" s="827">
        <v>1</v>
      </c>
      <c r="R1070" s="822">
        <v>1</v>
      </c>
      <c r="S1070" s="827">
        <v>1</v>
      </c>
      <c r="T1070" s="826">
        <v>0.5</v>
      </c>
      <c r="U1070" s="828">
        <v>1</v>
      </c>
    </row>
    <row r="1071" spans="1:21" ht="14.45" customHeight="1" x14ac:dyDescent="0.2">
      <c r="A1071" s="821">
        <v>5</v>
      </c>
      <c r="B1071" s="822" t="s">
        <v>2025</v>
      </c>
      <c r="C1071" s="822" t="s">
        <v>2034</v>
      </c>
      <c r="D1071" s="823" t="s">
        <v>3455</v>
      </c>
      <c r="E1071" s="824" t="s">
        <v>2047</v>
      </c>
      <c r="F1071" s="822" t="s">
        <v>2026</v>
      </c>
      <c r="G1071" s="822" t="s">
        <v>2611</v>
      </c>
      <c r="H1071" s="822" t="s">
        <v>611</v>
      </c>
      <c r="I1071" s="822" t="s">
        <v>1740</v>
      </c>
      <c r="J1071" s="822" t="s">
        <v>1045</v>
      </c>
      <c r="K1071" s="822" t="s">
        <v>1741</v>
      </c>
      <c r="L1071" s="825">
        <v>48.01</v>
      </c>
      <c r="M1071" s="825">
        <v>48.01</v>
      </c>
      <c r="N1071" s="822">
        <v>1</v>
      </c>
      <c r="O1071" s="826">
        <v>1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5</v>
      </c>
      <c r="B1072" s="822" t="s">
        <v>2025</v>
      </c>
      <c r="C1072" s="822" t="s">
        <v>2034</v>
      </c>
      <c r="D1072" s="823" t="s">
        <v>3455</v>
      </c>
      <c r="E1072" s="824" t="s">
        <v>2047</v>
      </c>
      <c r="F1072" s="822" t="s">
        <v>2026</v>
      </c>
      <c r="G1072" s="822" t="s">
        <v>2611</v>
      </c>
      <c r="H1072" s="822" t="s">
        <v>611</v>
      </c>
      <c r="I1072" s="822" t="s">
        <v>1740</v>
      </c>
      <c r="J1072" s="822" t="s">
        <v>1045</v>
      </c>
      <c r="K1072" s="822" t="s">
        <v>1741</v>
      </c>
      <c r="L1072" s="825">
        <v>84.21</v>
      </c>
      <c r="M1072" s="825">
        <v>84.21</v>
      </c>
      <c r="N1072" s="822">
        <v>1</v>
      </c>
      <c r="O1072" s="826">
        <v>1</v>
      </c>
      <c r="P1072" s="825">
        <v>84.21</v>
      </c>
      <c r="Q1072" s="827">
        <v>1</v>
      </c>
      <c r="R1072" s="822">
        <v>1</v>
      </c>
      <c r="S1072" s="827">
        <v>1</v>
      </c>
      <c r="T1072" s="826">
        <v>1</v>
      </c>
      <c r="U1072" s="828">
        <v>1</v>
      </c>
    </row>
    <row r="1073" spans="1:21" ht="14.45" customHeight="1" x14ac:dyDescent="0.2">
      <c r="A1073" s="821">
        <v>5</v>
      </c>
      <c r="B1073" s="822" t="s">
        <v>2025</v>
      </c>
      <c r="C1073" s="822" t="s">
        <v>2034</v>
      </c>
      <c r="D1073" s="823" t="s">
        <v>3455</v>
      </c>
      <c r="E1073" s="824" t="s">
        <v>2047</v>
      </c>
      <c r="F1073" s="822" t="s">
        <v>2026</v>
      </c>
      <c r="G1073" s="822" t="s">
        <v>2338</v>
      </c>
      <c r="H1073" s="822" t="s">
        <v>329</v>
      </c>
      <c r="I1073" s="822" t="s">
        <v>2715</v>
      </c>
      <c r="J1073" s="822" t="s">
        <v>698</v>
      </c>
      <c r="K1073" s="822" t="s">
        <v>2475</v>
      </c>
      <c r="L1073" s="825">
        <v>91.11</v>
      </c>
      <c r="M1073" s="825">
        <v>182.22</v>
      </c>
      <c r="N1073" s="822">
        <v>2</v>
      </c>
      <c r="O1073" s="826">
        <v>1.5</v>
      </c>
      <c r="P1073" s="825">
        <v>182.22</v>
      </c>
      <c r="Q1073" s="827">
        <v>1</v>
      </c>
      <c r="R1073" s="822">
        <v>2</v>
      </c>
      <c r="S1073" s="827">
        <v>1</v>
      </c>
      <c r="T1073" s="826">
        <v>1.5</v>
      </c>
      <c r="U1073" s="828">
        <v>1</v>
      </c>
    </row>
    <row r="1074" spans="1:21" ht="14.45" customHeight="1" x14ac:dyDescent="0.2">
      <c r="A1074" s="821">
        <v>5</v>
      </c>
      <c r="B1074" s="822" t="s">
        <v>2025</v>
      </c>
      <c r="C1074" s="822" t="s">
        <v>2034</v>
      </c>
      <c r="D1074" s="823" t="s">
        <v>3455</v>
      </c>
      <c r="E1074" s="824" t="s">
        <v>2047</v>
      </c>
      <c r="F1074" s="822" t="s">
        <v>2026</v>
      </c>
      <c r="G1074" s="822" t="s">
        <v>2629</v>
      </c>
      <c r="H1074" s="822" t="s">
        <v>611</v>
      </c>
      <c r="I1074" s="822" t="s">
        <v>1858</v>
      </c>
      <c r="J1074" s="822" t="s">
        <v>1637</v>
      </c>
      <c r="K1074" s="822" t="s">
        <v>1644</v>
      </c>
      <c r="L1074" s="825">
        <v>42.51</v>
      </c>
      <c r="M1074" s="825">
        <v>42.51</v>
      </c>
      <c r="N1074" s="822">
        <v>1</v>
      </c>
      <c r="O1074" s="826">
        <v>1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5</v>
      </c>
      <c r="B1075" s="822" t="s">
        <v>2025</v>
      </c>
      <c r="C1075" s="822" t="s">
        <v>2034</v>
      </c>
      <c r="D1075" s="823" t="s">
        <v>3455</v>
      </c>
      <c r="E1075" s="824" t="s">
        <v>2047</v>
      </c>
      <c r="F1075" s="822" t="s">
        <v>2026</v>
      </c>
      <c r="G1075" s="822" t="s">
        <v>2405</v>
      </c>
      <c r="H1075" s="822" t="s">
        <v>329</v>
      </c>
      <c r="I1075" s="822" t="s">
        <v>2406</v>
      </c>
      <c r="J1075" s="822" t="s">
        <v>1100</v>
      </c>
      <c r="K1075" s="822" t="s">
        <v>2407</v>
      </c>
      <c r="L1075" s="825">
        <v>64.36</v>
      </c>
      <c r="M1075" s="825">
        <v>64.36</v>
      </c>
      <c r="N1075" s="822">
        <v>1</v>
      </c>
      <c r="O1075" s="826">
        <v>1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5</v>
      </c>
      <c r="B1076" s="822" t="s">
        <v>2025</v>
      </c>
      <c r="C1076" s="822" t="s">
        <v>2034</v>
      </c>
      <c r="D1076" s="823" t="s">
        <v>3455</v>
      </c>
      <c r="E1076" s="824" t="s">
        <v>2047</v>
      </c>
      <c r="F1076" s="822" t="s">
        <v>2026</v>
      </c>
      <c r="G1076" s="822" t="s">
        <v>2639</v>
      </c>
      <c r="H1076" s="822" t="s">
        <v>329</v>
      </c>
      <c r="I1076" s="822" t="s">
        <v>2640</v>
      </c>
      <c r="J1076" s="822" t="s">
        <v>2641</v>
      </c>
      <c r="K1076" s="822" t="s">
        <v>2642</v>
      </c>
      <c r="L1076" s="825">
        <v>132.97999999999999</v>
      </c>
      <c r="M1076" s="825">
        <v>132.97999999999999</v>
      </c>
      <c r="N1076" s="822">
        <v>1</v>
      </c>
      <c r="O1076" s="826">
        <v>0.5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5</v>
      </c>
      <c r="B1077" s="822" t="s">
        <v>2025</v>
      </c>
      <c r="C1077" s="822" t="s">
        <v>2034</v>
      </c>
      <c r="D1077" s="823" t="s">
        <v>3455</v>
      </c>
      <c r="E1077" s="824" t="s">
        <v>2047</v>
      </c>
      <c r="F1077" s="822" t="s">
        <v>2026</v>
      </c>
      <c r="G1077" s="822" t="s">
        <v>2061</v>
      </c>
      <c r="H1077" s="822" t="s">
        <v>611</v>
      </c>
      <c r="I1077" s="822" t="s">
        <v>2062</v>
      </c>
      <c r="J1077" s="822" t="s">
        <v>1611</v>
      </c>
      <c r="K1077" s="822" t="s">
        <v>2063</v>
      </c>
      <c r="L1077" s="825">
        <v>93.43</v>
      </c>
      <c r="M1077" s="825">
        <v>467.15000000000003</v>
      </c>
      <c r="N1077" s="822">
        <v>5</v>
      </c>
      <c r="O1077" s="826">
        <v>3</v>
      </c>
      <c r="P1077" s="825">
        <v>93.43</v>
      </c>
      <c r="Q1077" s="827">
        <v>0.2</v>
      </c>
      <c r="R1077" s="822">
        <v>1</v>
      </c>
      <c r="S1077" s="827">
        <v>0.2</v>
      </c>
      <c r="T1077" s="826">
        <v>1</v>
      </c>
      <c r="U1077" s="828">
        <v>0.33333333333333331</v>
      </c>
    </row>
    <row r="1078" spans="1:21" ht="14.45" customHeight="1" x14ac:dyDescent="0.2">
      <c r="A1078" s="821">
        <v>5</v>
      </c>
      <c r="B1078" s="822" t="s">
        <v>2025</v>
      </c>
      <c r="C1078" s="822" t="s">
        <v>2034</v>
      </c>
      <c r="D1078" s="823" t="s">
        <v>3455</v>
      </c>
      <c r="E1078" s="824" t="s">
        <v>2047</v>
      </c>
      <c r="F1078" s="822" t="s">
        <v>2026</v>
      </c>
      <c r="G1078" s="822" t="s">
        <v>2061</v>
      </c>
      <c r="H1078" s="822" t="s">
        <v>329</v>
      </c>
      <c r="I1078" s="822" t="s">
        <v>2740</v>
      </c>
      <c r="J1078" s="822" t="s">
        <v>2741</v>
      </c>
      <c r="K1078" s="822" t="s">
        <v>2742</v>
      </c>
      <c r="L1078" s="825">
        <v>300.33</v>
      </c>
      <c r="M1078" s="825">
        <v>300.33</v>
      </c>
      <c r="N1078" s="822">
        <v>1</v>
      </c>
      <c r="O1078" s="826">
        <v>1</v>
      </c>
      <c r="P1078" s="825">
        <v>300.33</v>
      </c>
      <c r="Q1078" s="827">
        <v>1</v>
      </c>
      <c r="R1078" s="822">
        <v>1</v>
      </c>
      <c r="S1078" s="827">
        <v>1</v>
      </c>
      <c r="T1078" s="826">
        <v>1</v>
      </c>
      <c r="U1078" s="828">
        <v>1</v>
      </c>
    </row>
    <row r="1079" spans="1:21" ht="14.45" customHeight="1" x14ac:dyDescent="0.2">
      <c r="A1079" s="821">
        <v>5</v>
      </c>
      <c r="B1079" s="822" t="s">
        <v>2025</v>
      </c>
      <c r="C1079" s="822" t="s">
        <v>2034</v>
      </c>
      <c r="D1079" s="823" t="s">
        <v>3455</v>
      </c>
      <c r="E1079" s="824" t="s">
        <v>2047</v>
      </c>
      <c r="F1079" s="822" t="s">
        <v>2026</v>
      </c>
      <c r="G1079" s="822" t="s">
        <v>2061</v>
      </c>
      <c r="H1079" s="822" t="s">
        <v>611</v>
      </c>
      <c r="I1079" s="822" t="s">
        <v>1610</v>
      </c>
      <c r="J1079" s="822" t="s">
        <v>1611</v>
      </c>
      <c r="K1079" s="822" t="s">
        <v>1612</v>
      </c>
      <c r="L1079" s="825">
        <v>186.87</v>
      </c>
      <c r="M1079" s="825">
        <v>1868.7</v>
      </c>
      <c r="N1079" s="822">
        <v>10</v>
      </c>
      <c r="O1079" s="826">
        <v>7</v>
      </c>
      <c r="P1079" s="825">
        <v>1121.22</v>
      </c>
      <c r="Q1079" s="827">
        <v>0.6</v>
      </c>
      <c r="R1079" s="822">
        <v>6</v>
      </c>
      <c r="S1079" s="827">
        <v>0.6</v>
      </c>
      <c r="T1079" s="826">
        <v>3.5</v>
      </c>
      <c r="U1079" s="828">
        <v>0.5</v>
      </c>
    </row>
    <row r="1080" spans="1:21" ht="14.45" customHeight="1" x14ac:dyDescent="0.2">
      <c r="A1080" s="821">
        <v>5</v>
      </c>
      <c r="B1080" s="822" t="s">
        <v>2025</v>
      </c>
      <c r="C1080" s="822" t="s">
        <v>2034</v>
      </c>
      <c r="D1080" s="823" t="s">
        <v>3455</v>
      </c>
      <c r="E1080" s="824" t="s">
        <v>2047</v>
      </c>
      <c r="F1080" s="822" t="s">
        <v>2026</v>
      </c>
      <c r="G1080" s="822" t="s">
        <v>2064</v>
      </c>
      <c r="H1080" s="822" t="s">
        <v>329</v>
      </c>
      <c r="I1080" s="822" t="s">
        <v>2065</v>
      </c>
      <c r="J1080" s="822" t="s">
        <v>630</v>
      </c>
      <c r="K1080" s="822" t="s">
        <v>2066</v>
      </c>
      <c r="L1080" s="825">
        <v>10.55</v>
      </c>
      <c r="M1080" s="825">
        <v>42.2</v>
      </c>
      <c r="N1080" s="822">
        <v>4</v>
      </c>
      <c r="O1080" s="826">
        <v>3.5</v>
      </c>
      <c r="P1080" s="825">
        <v>21.1</v>
      </c>
      <c r="Q1080" s="827">
        <v>0.5</v>
      </c>
      <c r="R1080" s="822">
        <v>2</v>
      </c>
      <c r="S1080" s="827">
        <v>0.5</v>
      </c>
      <c r="T1080" s="826">
        <v>2</v>
      </c>
      <c r="U1080" s="828">
        <v>0.5714285714285714</v>
      </c>
    </row>
    <row r="1081" spans="1:21" ht="14.45" customHeight="1" x14ac:dyDescent="0.2">
      <c r="A1081" s="821">
        <v>5</v>
      </c>
      <c r="B1081" s="822" t="s">
        <v>2025</v>
      </c>
      <c r="C1081" s="822" t="s">
        <v>2034</v>
      </c>
      <c r="D1081" s="823" t="s">
        <v>3455</v>
      </c>
      <c r="E1081" s="824" t="s">
        <v>2047</v>
      </c>
      <c r="F1081" s="822" t="s">
        <v>2026</v>
      </c>
      <c r="G1081" s="822" t="s">
        <v>2064</v>
      </c>
      <c r="H1081" s="822" t="s">
        <v>329</v>
      </c>
      <c r="I1081" s="822" t="s">
        <v>2743</v>
      </c>
      <c r="J1081" s="822" t="s">
        <v>630</v>
      </c>
      <c r="K1081" s="822" t="s">
        <v>623</v>
      </c>
      <c r="L1081" s="825">
        <v>58.62</v>
      </c>
      <c r="M1081" s="825">
        <v>58.62</v>
      </c>
      <c r="N1081" s="822">
        <v>1</v>
      </c>
      <c r="O1081" s="826">
        <v>1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5</v>
      </c>
      <c r="B1082" s="822" t="s">
        <v>2025</v>
      </c>
      <c r="C1082" s="822" t="s">
        <v>2034</v>
      </c>
      <c r="D1082" s="823" t="s">
        <v>3455</v>
      </c>
      <c r="E1082" s="824" t="s">
        <v>2047</v>
      </c>
      <c r="F1082" s="822" t="s">
        <v>2026</v>
      </c>
      <c r="G1082" s="822" t="s">
        <v>2064</v>
      </c>
      <c r="H1082" s="822" t="s">
        <v>329</v>
      </c>
      <c r="I1082" s="822" t="s">
        <v>2105</v>
      </c>
      <c r="J1082" s="822" t="s">
        <v>2106</v>
      </c>
      <c r="K1082" s="822" t="s">
        <v>2107</v>
      </c>
      <c r="L1082" s="825">
        <v>31.65</v>
      </c>
      <c r="M1082" s="825">
        <v>63.3</v>
      </c>
      <c r="N1082" s="822">
        <v>2</v>
      </c>
      <c r="O1082" s="826">
        <v>1.5</v>
      </c>
      <c r="P1082" s="825">
        <v>63.3</v>
      </c>
      <c r="Q1082" s="827">
        <v>1</v>
      </c>
      <c r="R1082" s="822">
        <v>2</v>
      </c>
      <c r="S1082" s="827">
        <v>1</v>
      </c>
      <c r="T1082" s="826">
        <v>1.5</v>
      </c>
      <c r="U1082" s="828">
        <v>1</v>
      </c>
    </row>
    <row r="1083" spans="1:21" ht="14.45" customHeight="1" x14ac:dyDescent="0.2">
      <c r="A1083" s="821">
        <v>5</v>
      </c>
      <c r="B1083" s="822" t="s">
        <v>2025</v>
      </c>
      <c r="C1083" s="822" t="s">
        <v>2034</v>
      </c>
      <c r="D1083" s="823" t="s">
        <v>3455</v>
      </c>
      <c r="E1083" s="824" t="s">
        <v>2047</v>
      </c>
      <c r="F1083" s="822" t="s">
        <v>2026</v>
      </c>
      <c r="G1083" s="822" t="s">
        <v>2064</v>
      </c>
      <c r="H1083" s="822" t="s">
        <v>329</v>
      </c>
      <c r="I1083" s="822" t="s">
        <v>2648</v>
      </c>
      <c r="J1083" s="822" t="s">
        <v>630</v>
      </c>
      <c r="K1083" s="822" t="s">
        <v>631</v>
      </c>
      <c r="L1083" s="825">
        <v>31.65</v>
      </c>
      <c r="M1083" s="825">
        <v>31.65</v>
      </c>
      <c r="N1083" s="822">
        <v>1</v>
      </c>
      <c r="O1083" s="826">
        <v>0.5</v>
      </c>
      <c r="P1083" s="825">
        <v>31.65</v>
      </c>
      <c r="Q1083" s="827">
        <v>1</v>
      </c>
      <c r="R1083" s="822">
        <v>1</v>
      </c>
      <c r="S1083" s="827">
        <v>1</v>
      </c>
      <c r="T1083" s="826">
        <v>0.5</v>
      </c>
      <c r="U1083" s="828">
        <v>1</v>
      </c>
    </row>
    <row r="1084" spans="1:21" ht="14.45" customHeight="1" x14ac:dyDescent="0.2">
      <c r="A1084" s="821">
        <v>5</v>
      </c>
      <c r="B1084" s="822" t="s">
        <v>2025</v>
      </c>
      <c r="C1084" s="822" t="s">
        <v>2034</v>
      </c>
      <c r="D1084" s="823" t="s">
        <v>3455</v>
      </c>
      <c r="E1084" s="824" t="s">
        <v>2047</v>
      </c>
      <c r="F1084" s="822" t="s">
        <v>2026</v>
      </c>
      <c r="G1084" s="822" t="s">
        <v>3233</v>
      </c>
      <c r="H1084" s="822" t="s">
        <v>329</v>
      </c>
      <c r="I1084" s="822" t="s">
        <v>3234</v>
      </c>
      <c r="J1084" s="822" t="s">
        <v>3235</v>
      </c>
      <c r="K1084" s="822" t="s">
        <v>1812</v>
      </c>
      <c r="L1084" s="825">
        <v>0</v>
      </c>
      <c r="M1084" s="825">
        <v>0</v>
      </c>
      <c r="N1084" s="822">
        <v>1</v>
      </c>
      <c r="O1084" s="826">
        <v>0.5</v>
      </c>
      <c r="P1084" s="825"/>
      <c r="Q1084" s="827"/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5</v>
      </c>
      <c r="B1085" s="822" t="s">
        <v>2025</v>
      </c>
      <c r="C1085" s="822" t="s">
        <v>2034</v>
      </c>
      <c r="D1085" s="823" t="s">
        <v>3455</v>
      </c>
      <c r="E1085" s="824" t="s">
        <v>2047</v>
      </c>
      <c r="F1085" s="822" t="s">
        <v>2026</v>
      </c>
      <c r="G1085" s="822" t="s">
        <v>2067</v>
      </c>
      <c r="H1085" s="822" t="s">
        <v>611</v>
      </c>
      <c r="I1085" s="822" t="s">
        <v>1605</v>
      </c>
      <c r="J1085" s="822" t="s">
        <v>755</v>
      </c>
      <c r="K1085" s="822" t="s">
        <v>1606</v>
      </c>
      <c r="L1085" s="825">
        <v>736.33</v>
      </c>
      <c r="M1085" s="825">
        <v>1472.66</v>
      </c>
      <c r="N1085" s="822">
        <v>2</v>
      </c>
      <c r="O1085" s="826">
        <v>1.5</v>
      </c>
      <c r="P1085" s="825"/>
      <c r="Q1085" s="827">
        <v>0</v>
      </c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5</v>
      </c>
      <c r="B1086" s="822" t="s">
        <v>2025</v>
      </c>
      <c r="C1086" s="822" t="s">
        <v>2034</v>
      </c>
      <c r="D1086" s="823" t="s">
        <v>3455</v>
      </c>
      <c r="E1086" s="824" t="s">
        <v>2047</v>
      </c>
      <c r="F1086" s="822" t="s">
        <v>2026</v>
      </c>
      <c r="G1086" s="822" t="s">
        <v>2067</v>
      </c>
      <c r="H1086" s="822" t="s">
        <v>611</v>
      </c>
      <c r="I1086" s="822" t="s">
        <v>1832</v>
      </c>
      <c r="J1086" s="822" t="s">
        <v>755</v>
      </c>
      <c r="K1086" s="822" t="s">
        <v>1833</v>
      </c>
      <c r="L1086" s="825">
        <v>1154.68</v>
      </c>
      <c r="M1086" s="825">
        <v>1154.68</v>
      </c>
      <c r="N1086" s="822">
        <v>1</v>
      </c>
      <c r="O1086" s="826">
        <v>0.5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5</v>
      </c>
      <c r="B1087" s="822" t="s">
        <v>2025</v>
      </c>
      <c r="C1087" s="822" t="s">
        <v>2034</v>
      </c>
      <c r="D1087" s="823" t="s">
        <v>3455</v>
      </c>
      <c r="E1087" s="824" t="s">
        <v>2047</v>
      </c>
      <c r="F1087" s="822" t="s">
        <v>2026</v>
      </c>
      <c r="G1087" s="822" t="s">
        <v>2067</v>
      </c>
      <c r="H1087" s="822" t="s">
        <v>611</v>
      </c>
      <c r="I1087" s="822" t="s">
        <v>1849</v>
      </c>
      <c r="J1087" s="822" t="s">
        <v>755</v>
      </c>
      <c r="K1087" s="822" t="s">
        <v>1850</v>
      </c>
      <c r="L1087" s="825">
        <v>923.74</v>
      </c>
      <c r="M1087" s="825">
        <v>923.74</v>
      </c>
      <c r="N1087" s="822">
        <v>1</v>
      </c>
      <c r="O1087" s="826">
        <v>1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5</v>
      </c>
      <c r="B1088" s="822" t="s">
        <v>2025</v>
      </c>
      <c r="C1088" s="822" t="s">
        <v>2034</v>
      </c>
      <c r="D1088" s="823" t="s">
        <v>3455</v>
      </c>
      <c r="E1088" s="824" t="s">
        <v>2047</v>
      </c>
      <c r="F1088" s="822" t="s">
        <v>2026</v>
      </c>
      <c r="G1088" s="822" t="s">
        <v>2112</v>
      </c>
      <c r="H1088" s="822" t="s">
        <v>329</v>
      </c>
      <c r="I1088" s="822" t="s">
        <v>2748</v>
      </c>
      <c r="J1088" s="822" t="s">
        <v>1187</v>
      </c>
      <c r="K1088" s="822" t="s">
        <v>1867</v>
      </c>
      <c r="L1088" s="825">
        <v>35.25</v>
      </c>
      <c r="M1088" s="825">
        <v>35.25</v>
      </c>
      <c r="N1088" s="822">
        <v>1</v>
      </c>
      <c r="O1088" s="826">
        <v>0.5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5</v>
      </c>
      <c r="B1089" s="822" t="s">
        <v>2025</v>
      </c>
      <c r="C1089" s="822" t="s">
        <v>2034</v>
      </c>
      <c r="D1089" s="823" t="s">
        <v>3455</v>
      </c>
      <c r="E1089" s="824" t="s">
        <v>2047</v>
      </c>
      <c r="F1089" s="822" t="s">
        <v>2026</v>
      </c>
      <c r="G1089" s="822" t="s">
        <v>2112</v>
      </c>
      <c r="H1089" s="822" t="s">
        <v>329</v>
      </c>
      <c r="I1089" s="822" t="s">
        <v>2548</v>
      </c>
      <c r="J1089" s="822" t="s">
        <v>935</v>
      </c>
      <c r="K1089" s="822" t="s">
        <v>2183</v>
      </c>
      <c r="L1089" s="825">
        <v>35.25</v>
      </c>
      <c r="M1089" s="825">
        <v>35.25</v>
      </c>
      <c r="N1089" s="822">
        <v>1</v>
      </c>
      <c r="O1089" s="826">
        <v>0.5</v>
      </c>
      <c r="P1089" s="825">
        <v>35.25</v>
      </c>
      <c r="Q1089" s="827">
        <v>1</v>
      </c>
      <c r="R1089" s="822">
        <v>1</v>
      </c>
      <c r="S1089" s="827">
        <v>1</v>
      </c>
      <c r="T1089" s="826">
        <v>0.5</v>
      </c>
      <c r="U1089" s="828">
        <v>1</v>
      </c>
    </row>
    <row r="1090" spans="1:21" ht="14.45" customHeight="1" x14ac:dyDescent="0.2">
      <c r="A1090" s="821">
        <v>5</v>
      </c>
      <c r="B1090" s="822" t="s">
        <v>2025</v>
      </c>
      <c r="C1090" s="822" t="s">
        <v>2034</v>
      </c>
      <c r="D1090" s="823" t="s">
        <v>3455</v>
      </c>
      <c r="E1090" s="824" t="s">
        <v>2047</v>
      </c>
      <c r="F1090" s="822" t="s">
        <v>2026</v>
      </c>
      <c r="G1090" s="822" t="s">
        <v>2089</v>
      </c>
      <c r="H1090" s="822" t="s">
        <v>611</v>
      </c>
      <c r="I1090" s="822" t="s">
        <v>1573</v>
      </c>
      <c r="J1090" s="822" t="s">
        <v>682</v>
      </c>
      <c r="K1090" s="822" t="s">
        <v>1574</v>
      </c>
      <c r="L1090" s="825">
        <v>48.89</v>
      </c>
      <c r="M1090" s="825">
        <v>195.56</v>
      </c>
      <c r="N1090" s="822">
        <v>4</v>
      </c>
      <c r="O1090" s="826">
        <v>2.5</v>
      </c>
      <c r="P1090" s="825">
        <v>48.89</v>
      </c>
      <c r="Q1090" s="827">
        <v>0.25</v>
      </c>
      <c r="R1090" s="822">
        <v>1</v>
      </c>
      <c r="S1090" s="827">
        <v>0.25</v>
      </c>
      <c r="T1090" s="826">
        <v>0.5</v>
      </c>
      <c r="U1090" s="828">
        <v>0.2</v>
      </c>
    </row>
    <row r="1091" spans="1:21" ht="14.45" customHeight="1" x14ac:dyDescent="0.2">
      <c r="A1091" s="821">
        <v>5</v>
      </c>
      <c r="B1091" s="822" t="s">
        <v>2025</v>
      </c>
      <c r="C1091" s="822" t="s">
        <v>2034</v>
      </c>
      <c r="D1091" s="823" t="s">
        <v>3455</v>
      </c>
      <c r="E1091" s="824" t="s">
        <v>2047</v>
      </c>
      <c r="F1091" s="822" t="s">
        <v>2026</v>
      </c>
      <c r="G1091" s="822" t="s">
        <v>2089</v>
      </c>
      <c r="H1091" s="822" t="s">
        <v>611</v>
      </c>
      <c r="I1091" s="822" t="s">
        <v>1571</v>
      </c>
      <c r="J1091" s="822" t="s">
        <v>682</v>
      </c>
      <c r="K1091" s="822" t="s">
        <v>1572</v>
      </c>
      <c r="L1091" s="825">
        <v>13.68</v>
      </c>
      <c r="M1091" s="825">
        <v>54.72</v>
      </c>
      <c r="N1091" s="822">
        <v>4</v>
      </c>
      <c r="O1091" s="826">
        <v>3</v>
      </c>
      <c r="P1091" s="825">
        <v>41.04</v>
      </c>
      <c r="Q1091" s="827">
        <v>0.75</v>
      </c>
      <c r="R1091" s="822">
        <v>3</v>
      </c>
      <c r="S1091" s="827">
        <v>0.75</v>
      </c>
      <c r="T1091" s="826">
        <v>2.5</v>
      </c>
      <c r="U1091" s="828">
        <v>0.83333333333333337</v>
      </c>
    </row>
    <row r="1092" spans="1:21" ht="14.45" customHeight="1" x14ac:dyDescent="0.2">
      <c r="A1092" s="821">
        <v>5</v>
      </c>
      <c r="B1092" s="822" t="s">
        <v>2025</v>
      </c>
      <c r="C1092" s="822" t="s">
        <v>2034</v>
      </c>
      <c r="D1092" s="823" t="s">
        <v>3455</v>
      </c>
      <c r="E1092" s="824" t="s">
        <v>2047</v>
      </c>
      <c r="F1092" s="822" t="s">
        <v>2026</v>
      </c>
      <c r="G1092" s="822" t="s">
        <v>2059</v>
      </c>
      <c r="H1092" s="822" t="s">
        <v>329</v>
      </c>
      <c r="I1092" s="822" t="s">
        <v>2138</v>
      </c>
      <c r="J1092" s="822" t="s">
        <v>1032</v>
      </c>
      <c r="K1092" s="822" t="s">
        <v>2139</v>
      </c>
      <c r="L1092" s="825">
        <v>789.2</v>
      </c>
      <c r="M1092" s="825">
        <v>1578.4</v>
      </c>
      <c r="N1092" s="822">
        <v>2</v>
      </c>
      <c r="O1092" s="826">
        <v>1.5</v>
      </c>
      <c r="P1092" s="825">
        <v>1578.4</v>
      </c>
      <c r="Q1092" s="827">
        <v>1</v>
      </c>
      <c r="R1092" s="822">
        <v>2</v>
      </c>
      <c r="S1092" s="827">
        <v>1</v>
      </c>
      <c r="T1092" s="826">
        <v>1.5</v>
      </c>
      <c r="U1092" s="828">
        <v>1</v>
      </c>
    </row>
    <row r="1093" spans="1:21" ht="14.45" customHeight="1" x14ac:dyDescent="0.2">
      <c r="A1093" s="821">
        <v>5</v>
      </c>
      <c r="B1093" s="822" t="s">
        <v>2025</v>
      </c>
      <c r="C1093" s="822" t="s">
        <v>2034</v>
      </c>
      <c r="D1093" s="823" t="s">
        <v>3455</v>
      </c>
      <c r="E1093" s="824" t="s">
        <v>2047</v>
      </c>
      <c r="F1093" s="822" t="s">
        <v>2026</v>
      </c>
      <c r="G1093" s="822" t="s">
        <v>2059</v>
      </c>
      <c r="H1093" s="822" t="s">
        <v>329</v>
      </c>
      <c r="I1093" s="822" t="s">
        <v>2771</v>
      </c>
      <c r="J1093" s="822" t="s">
        <v>1032</v>
      </c>
      <c r="K1093" s="822" t="s">
        <v>2139</v>
      </c>
      <c r="L1093" s="825">
        <v>789.2</v>
      </c>
      <c r="M1093" s="825">
        <v>789.2</v>
      </c>
      <c r="N1093" s="822">
        <v>1</v>
      </c>
      <c r="O1093" s="826">
        <v>0.5</v>
      </c>
      <c r="P1093" s="825"/>
      <c r="Q1093" s="827">
        <v>0</v>
      </c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5</v>
      </c>
      <c r="B1094" s="822" t="s">
        <v>2025</v>
      </c>
      <c r="C1094" s="822" t="s">
        <v>2034</v>
      </c>
      <c r="D1094" s="823" t="s">
        <v>3455</v>
      </c>
      <c r="E1094" s="824" t="s">
        <v>2047</v>
      </c>
      <c r="F1094" s="822" t="s">
        <v>2026</v>
      </c>
      <c r="G1094" s="822" t="s">
        <v>2671</v>
      </c>
      <c r="H1094" s="822" t="s">
        <v>329</v>
      </c>
      <c r="I1094" s="822" t="s">
        <v>2672</v>
      </c>
      <c r="J1094" s="822" t="s">
        <v>2673</v>
      </c>
      <c r="K1094" s="822" t="s">
        <v>1028</v>
      </c>
      <c r="L1094" s="825">
        <v>43.94</v>
      </c>
      <c r="M1094" s="825">
        <v>43.94</v>
      </c>
      <c r="N1094" s="822">
        <v>1</v>
      </c>
      <c r="O1094" s="826">
        <v>1</v>
      </c>
      <c r="P1094" s="825">
        <v>43.94</v>
      </c>
      <c r="Q1094" s="827">
        <v>1</v>
      </c>
      <c r="R1094" s="822">
        <v>1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5</v>
      </c>
      <c r="B1095" s="822" t="s">
        <v>2025</v>
      </c>
      <c r="C1095" s="822" t="s">
        <v>2034</v>
      </c>
      <c r="D1095" s="823" t="s">
        <v>3455</v>
      </c>
      <c r="E1095" s="824" t="s">
        <v>2047</v>
      </c>
      <c r="F1095" s="822" t="s">
        <v>2026</v>
      </c>
      <c r="G1095" s="822" t="s">
        <v>3206</v>
      </c>
      <c r="H1095" s="822" t="s">
        <v>611</v>
      </c>
      <c r="I1095" s="822" t="s">
        <v>3236</v>
      </c>
      <c r="J1095" s="822" t="s">
        <v>1615</v>
      </c>
      <c r="K1095" s="822" t="s">
        <v>3237</v>
      </c>
      <c r="L1095" s="825">
        <v>1544.99</v>
      </c>
      <c r="M1095" s="825">
        <v>1544.99</v>
      </c>
      <c r="N1095" s="822">
        <v>1</v>
      </c>
      <c r="O1095" s="826">
        <v>0.5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5</v>
      </c>
      <c r="B1096" s="822" t="s">
        <v>2025</v>
      </c>
      <c r="C1096" s="822" t="s">
        <v>2034</v>
      </c>
      <c r="D1096" s="823" t="s">
        <v>3455</v>
      </c>
      <c r="E1096" s="824" t="s">
        <v>2047</v>
      </c>
      <c r="F1096" s="822" t="s">
        <v>2026</v>
      </c>
      <c r="G1096" s="822" t="s">
        <v>2072</v>
      </c>
      <c r="H1096" s="822" t="s">
        <v>611</v>
      </c>
      <c r="I1096" s="822" t="s">
        <v>1729</v>
      </c>
      <c r="J1096" s="822" t="s">
        <v>1070</v>
      </c>
      <c r="K1096" s="822" t="s">
        <v>1730</v>
      </c>
      <c r="L1096" s="825">
        <v>154.36000000000001</v>
      </c>
      <c r="M1096" s="825">
        <v>154.36000000000001</v>
      </c>
      <c r="N1096" s="822">
        <v>1</v>
      </c>
      <c r="O1096" s="826">
        <v>0.5</v>
      </c>
      <c r="P1096" s="825">
        <v>154.36000000000001</v>
      </c>
      <c r="Q1096" s="827">
        <v>1</v>
      </c>
      <c r="R1096" s="822">
        <v>1</v>
      </c>
      <c r="S1096" s="827">
        <v>1</v>
      </c>
      <c r="T1096" s="826">
        <v>0.5</v>
      </c>
      <c r="U1096" s="828">
        <v>1</v>
      </c>
    </row>
    <row r="1097" spans="1:21" ht="14.45" customHeight="1" x14ac:dyDescent="0.2">
      <c r="A1097" s="821">
        <v>5</v>
      </c>
      <c r="B1097" s="822" t="s">
        <v>2025</v>
      </c>
      <c r="C1097" s="822" t="s">
        <v>2034</v>
      </c>
      <c r="D1097" s="823" t="s">
        <v>3455</v>
      </c>
      <c r="E1097" s="824" t="s">
        <v>2047</v>
      </c>
      <c r="F1097" s="822" t="s">
        <v>2026</v>
      </c>
      <c r="G1097" s="822" t="s">
        <v>2072</v>
      </c>
      <c r="H1097" s="822" t="s">
        <v>329</v>
      </c>
      <c r="I1097" s="822" t="s">
        <v>3238</v>
      </c>
      <c r="J1097" s="822" t="s">
        <v>3239</v>
      </c>
      <c r="K1097" s="822" t="s">
        <v>3240</v>
      </c>
      <c r="L1097" s="825">
        <v>154.36000000000001</v>
      </c>
      <c r="M1097" s="825">
        <v>154.36000000000001</v>
      </c>
      <c r="N1097" s="822">
        <v>1</v>
      </c>
      <c r="O1097" s="826">
        <v>0.5</v>
      </c>
      <c r="P1097" s="825"/>
      <c r="Q1097" s="827">
        <v>0</v>
      </c>
      <c r="R1097" s="822"/>
      <c r="S1097" s="827">
        <v>0</v>
      </c>
      <c r="T1097" s="826"/>
      <c r="U1097" s="828">
        <v>0</v>
      </c>
    </row>
    <row r="1098" spans="1:21" ht="14.45" customHeight="1" x14ac:dyDescent="0.2">
      <c r="A1098" s="821">
        <v>5</v>
      </c>
      <c r="B1098" s="822" t="s">
        <v>2025</v>
      </c>
      <c r="C1098" s="822" t="s">
        <v>2034</v>
      </c>
      <c r="D1098" s="823" t="s">
        <v>3455</v>
      </c>
      <c r="E1098" s="824" t="s">
        <v>2047</v>
      </c>
      <c r="F1098" s="822" t="s">
        <v>2026</v>
      </c>
      <c r="G1098" s="822" t="s">
        <v>2072</v>
      </c>
      <c r="H1098" s="822" t="s">
        <v>329</v>
      </c>
      <c r="I1098" s="822" t="s">
        <v>3241</v>
      </c>
      <c r="J1098" s="822" t="s">
        <v>3242</v>
      </c>
      <c r="K1098" s="822" t="s">
        <v>3243</v>
      </c>
      <c r="L1098" s="825">
        <v>271.74</v>
      </c>
      <c r="M1098" s="825">
        <v>271.74</v>
      </c>
      <c r="N1098" s="822">
        <v>1</v>
      </c>
      <c r="O1098" s="826">
        <v>1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5</v>
      </c>
      <c r="B1099" s="822" t="s">
        <v>2025</v>
      </c>
      <c r="C1099" s="822" t="s">
        <v>2034</v>
      </c>
      <c r="D1099" s="823" t="s">
        <v>3455</v>
      </c>
      <c r="E1099" s="824" t="s">
        <v>2047</v>
      </c>
      <c r="F1099" s="822" t="s">
        <v>2026</v>
      </c>
      <c r="G1099" s="822" t="s">
        <v>2068</v>
      </c>
      <c r="H1099" s="822" t="s">
        <v>329</v>
      </c>
      <c r="I1099" s="822" t="s">
        <v>2069</v>
      </c>
      <c r="J1099" s="822" t="s">
        <v>2070</v>
      </c>
      <c r="K1099" s="822" t="s">
        <v>2071</v>
      </c>
      <c r="L1099" s="825">
        <v>0</v>
      </c>
      <c r="M1099" s="825">
        <v>0</v>
      </c>
      <c r="N1099" s="822">
        <v>1</v>
      </c>
      <c r="O1099" s="826">
        <v>0.5</v>
      </c>
      <c r="P1099" s="825"/>
      <c r="Q1099" s="827"/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5</v>
      </c>
      <c r="B1100" s="822" t="s">
        <v>2025</v>
      </c>
      <c r="C1100" s="822" t="s">
        <v>2034</v>
      </c>
      <c r="D1100" s="823" t="s">
        <v>3455</v>
      </c>
      <c r="E1100" s="824" t="s">
        <v>2048</v>
      </c>
      <c r="F1100" s="822" t="s">
        <v>2026</v>
      </c>
      <c r="G1100" s="822" t="s">
        <v>2108</v>
      </c>
      <c r="H1100" s="822" t="s">
        <v>329</v>
      </c>
      <c r="I1100" s="822" t="s">
        <v>2109</v>
      </c>
      <c r="J1100" s="822" t="s">
        <v>2110</v>
      </c>
      <c r="K1100" s="822" t="s">
        <v>2111</v>
      </c>
      <c r="L1100" s="825">
        <v>134.47999999999999</v>
      </c>
      <c r="M1100" s="825">
        <v>537.91999999999996</v>
      </c>
      <c r="N1100" s="822">
        <v>4</v>
      </c>
      <c r="O1100" s="826">
        <v>1</v>
      </c>
      <c r="P1100" s="825">
        <v>537.91999999999996</v>
      </c>
      <c r="Q1100" s="827">
        <v>1</v>
      </c>
      <c r="R1100" s="822">
        <v>4</v>
      </c>
      <c r="S1100" s="827">
        <v>1</v>
      </c>
      <c r="T1100" s="826">
        <v>1</v>
      </c>
      <c r="U1100" s="828">
        <v>1</v>
      </c>
    </row>
    <row r="1101" spans="1:21" ht="14.45" customHeight="1" x14ac:dyDescent="0.2">
      <c r="A1101" s="821">
        <v>5</v>
      </c>
      <c r="B1101" s="822" t="s">
        <v>2025</v>
      </c>
      <c r="C1101" s="822" t="s">
        <v>2034</v>
      </c>
      <c r="D1101" s="823" t="s">
        <v>3455</v>
      </c>
      <c r="E1101" s="824" t="s">
        <v>2055</v>
      </c>
      <c r="F1101" s="822" t="s">
        <v>2026</v>
      </c>
      <c r="G1101" s="822" t="s">
        <v>2696</v>
      </c>
      <c r="H1101" s="822" t="s">
        <v>329</v>
      </c>
      <c r="I1101" s="822" t="s">
        <v>2697</v>
      </c>
      <c r="J1101" s="822" t="s">
        <v>2698</v>
      </c>
      <c r="K1101" s="822" t="s">
        <v>2699</v>
      </c>
      <c r="L1101" s="825">
        <v>590.26</v>
      </c>
      <c r="M1101" s="825">
        <v>590.26</v>
      </c>
      <c r="N1101" s="822">
        <v>1</v>
      </c>
      <c r="O1101" s="826">
        <v>1</v>
      </c>
      <c r="P1101" s="825">
        <v>590.26</v>
      </c>
      <c r="Q1101" s="827">
        <v>1</v>
      </c>
      <c r="R1101" s="822">
        <v>1</v>
      </c>
      <c r="S1101" s="827">
        <v>1</v>
      </c>
      <c r="T1101" s="826">
        <v>1</v>
      </c>
      <c r="U1101" s="828">
        <v>1</v>
      </c>
    </row>
    <row r="1102" spans="1:21" ht="14.45" customHeight="1" x14ac:dyDescent="0.2">
      <c r="A1102" s="821">
        <v>5</v>
      </c>
      <c r="B1102" s="822" t="s">
        <v>2025</v>
      </c>
      <c r="C1102" s="822" t="s">
        <v>2034</v>
      </c>
      <c r="D1102" s="823" t="s">
        <v>3455</v>
      </c>
      <c r="E1102" s="824" t="s">
        <v>2055</v>
      </c>
      <c r="F1102" s="822" t="s">
        <v>2026</v>
      </c>
      <c r="G1102" s="822" t="s">
        <v>2338</v>
      </c>
      <c r="H1102" s="822" t="s">
        <v>329</v>
      </c>
      <c r="I1102" s="822" t="s">
        <v>2624</v>
      </c>
      <c r="J1102" s="822" t="s">
        <v>698</v>
      </c>
      <c r="K1102" s="822" t="s">
        <v>2400</v>
      </c>
      <c r="L1102" s="825">
        <v>182.22</v>
      </c>
      <c r="M1102" s="825">
        <v>182.22</v>
      </c>
      <c r="N1102" s="822">
        <v>1</v>
      </c>
      <c r="O1102" s="826">
        <v>1</v>
      </c>
      <c r="P1102" s="825">
        <v>182.22</v>
      </c>
      <c r="Q1102" s="827">
        <v>1</v>
      </c>
      <c r="R1102" s="822">
        <v>1</v>
      </c>
      <c r="S1102" s="827">
        <v>1</v>
      </c>
      <c r="T1102" s="826">
        <v>1</v>
      </c>
      <c r="U1102" s="828">
        <v>1</v>
      </c>
    </row>
    <row r="1103" spans="1:21" ht="14.45" customHeight="1" x14ac:dyDescent="0.2">
      <c r="A1103" s="821">
        <v>5</v>
      </c>
      <c r="B1103" s="822" t="s">
        <v>2025</v>
      </c>
      <c r="C1103" s="822" t="s">
        <v>2034</v>
      </c>
      <c r="D1103" s="823" t="s">
        <v>3455</v>
      </c>
      <c r="E1103" s="824" t="s">
        <v>2055</v>
      </c>
      <c r="F1103" s="822" t="s">
        <v>2026</v>
      </c>
      <c r="G1103" s="822" t="s">
        <v>3244</v>
      </c>
      <c r="H1103" s="822" t="s">
        <v>329</v>
      </c>
      <c r="I1103" s="822" t="s">
        <v>3245</v>
      </c>
      <c r="J1103" s="822" t="s">
        <v>3246</v>
      </c>
      <c r="K1103" s="822" t="s">
        <v>3247</v>
      </c>
      <c r="L1103" s="825">
        <v>32.81</v>
      </c>
      <c r="M1103" s="825">
        <v>196.86</v>
      </c>
      <c r="N1103" s="822">
        <v>6</v>
      </c>
      <c r="O1103" s="826">
        <v>1</v>
      </c>
      <c r="P1103" s="825">
        <v>196.86</v>
      </c>
      <c r="Q1103" s="827">
        <v>1</v>
      </c>
      <c r="R1103" s="822">
        <v>6</v>
      </c>
      <c r="S1103" s="827">
        <v>1</v>
      </c>
      <c r="T1103" s="826">
        <v>1</v>
      </c>
      <c r="U1103" s="828">
        <v>1</v>
      </c>
    </row>
    <row r="1104" spans="1:21" ht="14.45" customHeight="1" x14ac:dyDescent="0.2">
      <c r="A1104" s="821">
        <v>5</v>
      </c>
      <c r="B1104" s="822" t="s">
        <v>2025</v>
      </c>
      <c r="C1104" s="822" t="s">
        <v>2034</v>
      </c>
      <c r="D1104" s="823" t="s">
        <v>3455</v>
      </c>
      <c r="E1104" s="824" t="s">
        <v>2055</v>
      </c>
      <c r="F1104" s="822" t="s">
        <v>2026</v>
      </c>
      <c r="G1104" s="822" t="s">
        <v>3248</v>
      </c>
      <c r="H1104" s="822" t="s">
        <v>329</v>
      </c>
      <c r="I1104" s="822" t="s">
        <v>3249</v>
      </c>
      <c r="J1104" s="822" t="s">
        <v>3250</v>
      </c>
      <c r="K1104" s="822" t="s">
        <v>3251</v>
      </c>
      <c r="L1104" s="825">
        <v>79.64</v>
      </c>
      <c r="M1104" s="825">
        <v>79.64</v>
      </c>
      <c r="N1104" s="822">
        <v>1</v>
      </c>
      <c r="O1104" s="826">
        <v>1</v>
      </c>
      <c r="P1104" s="825">
        <v>79.64</v>
      </c>
      <c r="Q1104" s="827">
        <v>1</v>
      </c>
      <c r="R1104" s="822">
        <v>1</v>
      </c>
      <c r="S1104" s="827">
        <v>1</v>
      </c>
      <c r="T1104" s="826">
        <v>1</v>
      </c>
      <c r="U1104" s="828">
        <v>1</v>
      </c>
    </row>
    <row r="1105" spans="1:21" ht="14.45" customHeight="1" x14ac:dyDescent="0.2">
      <c r="A1105" s="821">
        <v>5</v>
      </c>
      <c r="B1105" s="822" t="s">
        <v>2025</v>
      </c>
      <c r="C1105" s="822" t="s">
        <v>2034</v>
      </c>
      <c r="D1105" s="823" t="s">
        <v>3455</v>
      </c>
      <c r="E1105" s="824" t="s">
        <v>2055</v>
      </c>
      <c r="F1105" s="822" t="s">
        <v>2026</v>
      </c>
      <c r="G1105" s="822" t="s">
        <v>2405</v>
      </c>
      <c r="H1105" s="822" t="s">
        <v>329</v>
      </c>
      <c r="I1105" s="822" t="s">
        <v>2734</v>
      </c>
      <c r="J1105" s="822" t="s">
        <v>1100</v>
      </c>
      <c r="K1105" s="822" t="s">
        <v>2735</v>
      </c>
      <c r="L1105" s="825">
        <v>42.14</v>
      </c>
      <c r="M1105" s="825">
        <v>42.14</v>
      </c>
      <c r="N1105" s="822">
        <v>1</v>
      </c>
      <c r="O1105" s="826">
        <v>0.5</v>
      </c>
      <c r="P1105" s="825">
        <v>42.14</v>
      </c>
      <c r="Q1105" s="827">
        <v>1</v>
      </c>
      <c r="R1105" s="822">
        <v>1</v>
      </c>
      <c r="S1105" s="827">
        <v>1</v>
      </c>
      <c r="T1105" s="826">
        <v>0.5</v>
      </c>
      <c r="U1105" s="828">
        <v>1</v>
      </c>
    </row>
    <row r="1106" spans="1:21" ht="14.45" customHeight="1" x14ac:dyDescent="0.2">
      <c r="A1106" s="821">
        <v>5</v>
      </c>
      <c r="B1106" s="822" t="s">
        <v>2025</v>
      </c>
      <c r="C1106" s="822" t="s">
        <v>2034</v>
      </c>
      <c r="D1106" s="823" t="s">
        <v>3455</v>
      </c>
      <c r="E1106" s="824" t="s">
        <v>2055</v>
      </c>
      <c r="F1106" s="822" t="s">
        <v>2026</v>
      </c>
      <c r="G1106" s="822" t="s">
        <v>2405</v>
      </c>
      <c r="H1106" s="822" t="s">
        <v>329</v>
      </c>
      <c r="I1106" s="822" t="s">
        <v>2406</v>
      </c>
      <c r="J1106" s="822" t="s">
        <v>1100</v>
      </c>
      <c r="K1106" s="822" t="s">
        <v>2407</v>
      </c>
      <c r="L1106" s="825">
        <v>64.36</v>
      </c>
      <c r="M1106" s="825">
        <v>128.72</v>
      </c>
      <c r="N1106" s="822">
        <v>2</v>
      </c>
      <c r="O1106" s="826">
        <v>0.5</v>
      </c>
      <c r="P1106" s="825">
        <v>128.72</v>
      </c>
      <c r="Q1106" s="827">
        <v>1</v>
      </c>
      <c r="R1106" s="822">
        <v>2</v>
      </c>
      <c r="S1106" s="827">
        <v>1</v>
      </c>
      <c r="T1106" s="826">
        <v>0.5</v>
      </c>
      <c r="U1106" s="828">
        <v>1</v>
      </c>
    </row>
    <row r="1107" spans="1:21" ht="14.45" customHeight="1" x14ac:dyDescent="0.2">
      <c r="A1107" s="821">
        <v>5</v>
      </c>
      <c r="B1107" s="822" t="s">
        <v>2025</v>
      </c>
      <c r="C1107" s="822" t="s">
        <v>2034</v>
      </c>
      <c r="D1107" s="823" t="s">
        <v>3455</v>
      </c>
      <c r="E1107" s="824" t="s">
        <v>2055</v>
      </c>
      <c r="F1107" s="822" t="s">
        <v>2026</v>
      </c>
      <c r="G1107" s="822" t="s">
        <v>2061</v>
      </c>
      <c r="H1107" s="822" t="s">
        <v>611</v>
      </c>
      <c r="I1107" s="822" t="s">
        <v>1610</v>
      </c>
      <c r="J1107" s="822" t="s">
        <v>1611</v>
      </c>
      <c r="K1107" s="822" t="s">
        <v>1612</v>
      </c>
      <c r="L1107" s="825">
        <v>186.87</v>
      </c>
      <c r="M1107" s="825">
        <v>1494.96</v>
      </c>
      <c r="N1107" s="822">
        <v>8</v>
      </c>
      <c r="O1107" s="826">
        <v>5</v>
      </c>
      <c r="P1107" s="825">
        <v>1308.0900000000001</v>
      </c>
      <c r="Q1107" s="827">
        <v>0.87500000000000011</v>
      </c>
      <c r="R1107" s="822">
        <v>7</v>
      </c>
      <c r="S1107" s="827">
        <v>0.875</v>
      </c>
      <c r="T1107" s="826">
        <v>4</v>
      </c>
      <c r="U1107" s="828">
        <v>0.8</v>
      </c>
    </row>
    <row r="1108" spans="1:21" ht="14.45" customHeight="1" x14ac:dyDescent="0.2">
      <c r="A1108" s="821">
        <v>5</v>
      </c>
      <c r="B1108" s="822" t="s">
        <v>2025</v>
      </c>
      <c r="C1108" s="822" t="s">
        <v>2034</v>
      </c>
      <c r="D1108" s="823" t="s">
        <v>3455</v>
      </c>
      <c r="E1108" s="824" t="s">
        <v>2055</v>
      </c>
      <c r="F1108" s="822" t="s">
        <v>2026</v>
      </c>
      <c r="G1108" s="822" t="s">
        <v>2926</v>
      </c>
      <c r="H1108" s="822" t="s">
        <v>329</v>
      </c>
      <c r="I1108" s="822" t="s">
        <v>2927</v>
      </c>
      <c r="J1108" s="822" t="s">
        <v>1484</v>
      </c>
      <c r="K1108" s="822" t="s">
        <v>2928</v>
      </c>
      <c r="L1108" s="825">
        <v>61.97</v>
      </c>
      <c r="M1108" s="825">
        <v>61.97</v>
      </c>
      <c r="N1108" s="822">
        <v>1</v>
      </c>
      <c r="O1108" s="826">
        <v>0.5</v>
      </c>
      <c r="P1108" s="825">
        <v>61.97</v>
      </c>
      <c r="Q1108" s="827">
        <v>1</v>
      </c>
      <c r="R1108" s="822">
        <v>1</v>
      </c>
      <c r="S1108" s="827">
        <v>1</v>
      </c>
      <c r="T1108" s="826">
        <v>0.5</v>
      </c>
      <c r="U1108" s="828">
        <v>1</v>
      </c>
    </row>
    <row r="1109" spans="1:21" ht="14.45" customHeight="1" x14ac:dyDescent="0.2">
      <c r="A1109" s="821">
        <v>5</v>
      </c>
      <c r="B1109" s="822" t="s">
        <v>2025</v>
      </c>
      <c r="C1109" s="822" t="s">
        <v>2034</v>
      </c>
      <c r="D1109" s="823" t="s">
        <v>3455</v>
      </c>
      <c r="E1109" s="824" t="s">
        <v>2055</v>
      </c>
      <c r="F1109" s="822" t="s">
        <v>2026</v>
      </c>
      <c r="G1109" s="822" t="s">
        <v>2064</v>
      </c>
      <c r="H1109" s="822" t="s">
        <v>329</v>
      </c>
      <c r="I1109" s="822" t="s">
        <v>2087</v>
      </c>
      <c r="J1109" s="822" t="s">
        <v>630</v>
      </c>
      <c r="K1109" s="822" t="s">
        <v>2088</v>
      </c>
      <c r="L1109" s="825">
        <v>31.65</v>
      </c>
      <c r="M1109" s="825">
        <v>31.65</v>
      </c>
      <c r="N1109" s="822">
        <v>1</v>
      </c>
      <c r="O1109" s="826">
        <v>0.5</v>
      </c>
      <c r="P1109" s="825">
        <v>31.65</v>
      </c>
      <c r="Q1109" s="827">
        <v>1</v>
      </c>
      <c r="R1109" s="822">
        <v>1</v>
      </c>
      <c r="S1109" s="827">
        <v>1</v>
      </c>
      <c r="T1109" s="826">
        <v>0.5</v>
      </c>
      <c r="U1109" s="828">
        <v>1</v>
      </c>
    </row>
    <row r="1110" spans="1:21" ht="14.45" customHeight="1" x14ac:dyDescent="0.2">
      <c r="A1110" s="821">
        <v>5</v>
      </c>
      <c r="B1110" s="822" t="s">
        <v>2025</v>
      </c>
      <c r="C1110" s="822" t="s">
        <v>2034</v>
      </c>
      <c r="D1110" s="823" t="s">
        <v>3455</v>
      </c>
      <c r="E1110" s="824" t="s">
        <v>2055</v>
      </c>
      <c r="F1110" s="822" t="s">
        <v>2026</v>
      </c>
      <c r="G1110" s="822" t="s">
        <v>2064</v>
      </c>
      <c r="H1110" s="822" t="s">
        <v>329</v>
      </c>
      <c r="I1110" s="822" t="s">
        <v>2385</v>
      </c>
      <c r="J1110" s="822" t="s">
        <v>2383</v>
      </c>
      <c r="K1110" s="822" t="s">
        <v>2386</v>
      </c>
      <c r="L1110" s="825">
        <v>52.75</v>
      </c>
      <c r="M1110" s="825">
        <v>52.75</v>
      </c>
      <c r="N1110" s="822">
        <v>1</v>
      </c>
      <c r="O1110" s="826">
        <v>0.5</v>
      </c>
      <c r="P1110" s="825">
        <v>52.75</v>
      </c>
      <c r="Q1110" s="827">
        <v>1</v>
      </c>
      <c r="R1110" s="822">
        <v>1</v>
      </c>
      <c r="S1110" s="827">
        <v>1</v>
      </c>
      <c r="T1110" s="826">
        <v>0.5</v>
      </c>
      <c r="U1110" s="828">
        <v>1</v>
      </c>
    </row>
    <row r="1111" spans="1:21" ht="14.45" customHeight="1" x14ac:dyDescent="0.2">
      <c r="A1111" s="821">
        <v>5</v>
      </c>
      <c r="B1111" s="822" t="s">
        <v>2025</v>
      </c>
      <c r="C1111" s="822" t="s">
        <v>2034</v>
      </c>
      <c r="D1111" s="823" t="s">
        <v>3455</v>
      </c>
      <c r="E1111" s="824" t="s">
        <v>2055</v>
      </c>
      <c r="F1111" s="822" t="s">
        <v>2026</v>
      </c>
      <c r="G1111" s="822" t="s">
        <v>2064</v>
      </c>
      <c r="H1111" s="822" t="s">
        <v>329</v>
      </c>
      <c r="I1111" s="822" t="s">
        <v>2743</v>
      </c>
      <c r="J1111" s="822" t="s">
        <v>630</v>
      </c>
      <c r="K1111" s="822" t="s">
        <v>623</v>
      </c>
      <c r="L1111" s="825">
        <v>58.62</v>
      </c>
      <c r="M1111" s="825">
        <v>58.62</v>
      </c>
      <c r="N1111" s="822">
        <v>1</v>
      </c>
      <c r="O1111" s="826">
        <v>0.5</v>
      </c>
      <c r="P1111" s="825">
        <v>58.62</v>
      </c>
      <c r="Q1111" s="827">
        <v>1</v>
      </c>
      <c r="R1111" s="822">
        <v>1</v>
      </c>
      <c r="S1111" s="827">
        <v>1</v>
      </c>
      <c r="T1111" s="826">
        <v>0.5</v>
      </c>
      <c r="U1111" s="828">
        <v>1</v>
      </c>
    </row>
    <row r="1112" spans="1:21" ht="14.45" customHeight="1" x14ac:dyDescent="0.2">
      <c r="A1112" s="821">
        <v>5</v>
      </c>
      <c r="B1112" s="822" t="s">
        <v>2025</v>
      </c>
      <c r="C1112" s="822" t="s">
        <v>2034</v>
      </c>
      <c r="D1112" s="823" t="s">
        <v>3455</v>
      </c>
      <c r="E1112" s="824" t="s">
        <v>2055</v>
      </c>
      <c r="F1112" s="822" t="s">
        <v>2026</v>
      </c>
      <c r="G1112" s="822" t="s">
        <v>2064</v>
      </c>
      <c r="H1112" s="822" t="s">
        <v>329</v>
      </c>
      <c r="I1112" s="822" t="s">
        <v>2647</v>
      </c>
      <c r="J1112" s="822" t="s">
        <v>630</v>
      </c>
      <c r="K1112" s="822" t="s">
        <v>2088</v>
      </c>
      <c r="L1112" s="825">
        <v>31.65</v>
      </c>
      <c r="M1112" s="825">
        <v>31.65</v>
      </c>
      <c r="N1112" s="822">
        <v>1</v>
      </c>
      <c r="O1112" s="826">
        <v>1</v>
      </c>
      <c r="P1112" s="825"/>
      <c r="Q1112" s="827">
        <v>0</v>
      </c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5</v>
      </c>
      <c r="B1113" s="822" t="s">
        <v>2025</v>
      </c>
      <c r="C1113" s="822" t="s">
        <v>2034</v>
      </c>
      <c r="D1113" s="823" t="s">
        <v>3455</v>
      </c>
      <c r="E1113" s="824" t="s">
        <v>2055</v>
      </c>
      <c r="F1113" s="822" t="s">
        <v>2026</v>
      </c>
      <c r="G1113" s="822" t="s">
        <v>2064</v>
      </c>
      <c r="H1113" s="822" t="s">
        <v>329</v>
      </c>
      <c r="I1113" s="822" t="s">
        <v>2648</v>
      </c>
      <c r="J1113" s="822" t="s">
        <v>630</v>
      </c>
      <c r="K1113" s="822" t="s">
        <v>631</v>
      </c>
      <c r="L1113" s="825">
        <v>31.65</v>
      </c>
      <c r="M1113" s="825">
        <v>31.65</v>
      </c>
      <c r="N1113" s="822">
        <v>1</v>
      </c>
      <c r="O1113" s="826">
        <v>0.5</v>
      </c>
      <c r="P1113" s="825">
        <v>31.65</v>
      </c>
      <c r="Q1113" s="827">
        <v>1</v>
      </c>
      <c r="R1113" s="822">
        <v>1</v>
      </c>
      <c r="S1113" s="827">
        <v>1</v>
      </c>
      <c r="T1113" s="826">
        <v>0.5</v>
      </c>
      <c r="U1113" s="828">
        <v>1</v>
      </c>
    </row>
    <row r="1114" spans="1:21" ht="14.45" customHeight="1" x14ac:dyDescent="0.2">
      <c r="A1114" s="821">
        <v>5</v>
      </c>
      <c r="B1114" s="822" t="s">
        <v>2025</v>
      </c>
      <c r="C1114" s="822" t="s">
        <v>2034</v>
      </c>
      <c r="D1114" s="823" t="s">
        <v>3455</v>
      </c>
      <c r="E1114" s="824" t="s">
        <v>2055</v>
      </c>
      <c r="F1114" s="822" t="s">
        <v>2026</v>
      </c>
      <c r="G1114" s="822" t="s">
        <v>2744</v>
      </c>
      <c r="H1114" s="822" t="s">
        <v>329</v>
      </c>
      <c r="I1114" s="822" t="s">
        <v>2745</v>
      </c>
      <c r="J1114" s="822" t="s">
        <v>2746</v>
      </c>
      <c r="K1114" s="822" t="s">
        <v>2747</v>
      </c>
      <c r="L1114" s="825">
        <v>23.49</v>
      </c>
      <c r="M1114" s="825">
        <v>70.47</v>
      </c>
      <c r="N1114" s="822">
        <v>3</v>
      </c>
      <c r="O1114" s="826">
        <v>1</v>
      </c>
      <c r="P1114" s="825">
        <v>70.47</v>
      </c>
      <c r="Q1114" s="827">
        <v>1</v>
      </c>
      <c r="R1114" s="822">
        <v>3</v>
      </c>
      <c r="S1114" s="827">
        <v>1</v>
      </c>
      <c r="T1114" s="826">
        <v>1</v>
      </c>
      <c r="U1114" s="828">
        <v>1</v>
      </c>
    </row>
    <row r="1115" spans="1:21" ht="14.45" customHeight="1" x14ac:dyDescent="0.2">
      <c r="A1115" s="821">
        <v>5</v>
      </c>
      <c r="B1115" s="822" t="s">
        <v>2025</v>
      </c>
      <c r="C1115" s="822" t="s">
        <v>2034</v>
      </c>
      <c r="D1115" s="823" t="s">
        <v>3455</v>
      </c>
      <c r="E1115" s="824" t="s">
        <v>2055</v>
      </c>
      <c r="F1115" s="822" t="s">
        <v>2026</v>
      </c>
      <c r="G1115" s="822" t="s">
        <v>2936</v>
      </c>
      <c r="H1115" s="822" t="s">
        <v>329</v>
      </c>
      <c r="I1115" s="822" t="s">
        <v>2937</v>
      </c>
      <c r="J1115" s="822" t="s">
        <v>2938</v>
      </c>
      <c r="K1115" s="822" t="s">
        <v>2939</v>
      </c>
      <c r="L1115" s="825">
        <v>46.03</v>
      </c>
      <c r="M1115" s="825">
        <v>92.06</v>
      </c>
      <c r="N1115" s="822">
        <v>2</v>
      </c>
      <c r="O1115" s="826">
        <v>1.5</v>
      </c>
      <c r="P1115" s="825">
        <v>46.03</v>
      </c>
      <c r="Q1115" s="827">
        <v>0.5</v>
      </c>
      <c r="R1115" s="822">
        <v>1</v>
      </c>
      <c r="S1115" s="827">
        <v>0.5</v>
      </c>
      <c r="T1115" s="826">
        <v>1</v>
      </c>
      <c r="U1115" s="828">
        <v>0.66666666666666663</v>
      </c>
    </row>
    <row r="1116" spans="1:21" ht="14.45" customHeight="1" x14ac:dyDescent="0.2">
      <c r="A1116" s="821">
        <v>5</v>
      </c>
      <c r="B1116" s="822" t="s">
        <v>2025</v>
      </c>
      <c r="C1116" s="822" t="s">
        <v>2034</v>
      </c>
      <c r="D1116" s="823" t="s">
        <v>3455</v>
      </c>
      <c r="E1116" s="824" t="s">
        <v>2055</v>
      </c>
      <c r="F1116" s="822" t="s">
        <v>2026</v>
      </c>
      <c r="G1116" s="822" t="s">
        <v>2067</v>
      </c>
      <c r="H1116" s="822" t="s">
        <v>611</v>
      </c>
      <c r="I1116" s="822" t="s">
        <v>1832</v>
      </c>
      <c r="J1116" s="822" t="s">
        <v>755</v>
      </c>
      <c r="K1116" s="822" t="s">
        <v>1833</v>
      </c>
      <c r="L1116" s="825">
        <v>1154.68</v>
      </c>
      <c r="M1116" s="825">
        <v>1154.68</v>
      </c>
      <c r="N1116" s="822">
        <v>1</v>
      </c>
      <c r="O1116" s="826">
        <v>1</v>
      </c>
      <c r="P1116" s="825">
        <v>1154.68</v>
      </c>
      <c r="Q1116" s="827">
        <v>1</v>
      </c>
      <c r="R1116" s="822">
        <v>1</v>
      </c>
      <c r="S1116" s="827">
        <v>1</v>
      </c>
      <c r="T1116" s="826">
        <v>1</v>
      </c>
      <c r="U1116" s="828">
        <v>1</v>
      </c>
    </row>
    <row r="1117" spans="1:21" ht="14.45" customHeight="1" x14ac:dyDescent="0.2">
      <c r="A1117" s="821">
        <v>5</v>
      </c>
      <c r="B1117" s="822" t="s">
        <v>2025</v>
      </c>
      <c r="C1117" s="822" t="s">
        <v>2034</v>
      </c>
      <c r="D1117" s="823" t="s">
        <v>3455</v>
      </c>
      <c r="E1117" s="824" t="s">
        <v>2055</v>
      </c>
      <c r="F1117" s="822" t="s">
        <v>2026</v>
      </c>
      <c r="G1117" s="822" t="s">
        <v>2112</v>
      </c>
      <c r="H1117" s="822" t="s">
        <v>329</v>
      </c>
      <c r="I1117" s="822" t="s">
        <v>2548</v>
      </c>
      <c r="J1117" s="822" t="s">
        <v>935</v>
      </c>
      <c r="K1117" s="822" t="s">
        <v>2183</v>
      </c>
      <c r="L1117" s="825">
        <v>35.25</v>
      </c>
      <c r="M1117" s="825">
        <v>105.75</v>
      </c>
      <c r="N1117" s="822">
        <v>3</v>
      </c>
      <c r="O1117" s="826">
        <v>1</v>
      </c>
      <c r="P1117" s="825">
        <v>105.75</v>
      </c>
      <c r="Q1117" s="827">
        <v>1</v>
      </c>
      <c r="R1117" s="822">
        <v>3</v>
      </c>
      <c r="S1117" s="827">
        <v>1</v>
      </c>
      <c r="T1117" s="826">
        <v>1</v>
      </c>
      <c r="U1117" s="828">
        <v>1</v>
      </c>
    </row>
    <row r="1118" spans="1:21" ht="14.45" customHeight="1" x14ac:dyDescent="0.2">
      <c r="A1118" s="821">
        <v>5</v>
      </c>
      <c r="B1118" s="822" t="s">
        <v>2025</v>
      </c>
      <c r="C1118" s="822" t="s">
        <v>2034</v>
      </c>
      <c r="D1118" s="823" t="s">
        <v>3455</v>
      </c>
      <c r="E1118" s="824" t="s">
        <v>2055</v>
      </c>
      <c r="F1118" s="822" t="s">
        <v>2026</v>
      </c>
      <c r="G1118" s="822" t="s">
        <v>2134</v>
      </c>
      <c r="H1118" s="822" t="s">
        <v>329</v>
      </c>
      <c r="I1118" s="822" t="s">
        <v>3252</v>
      </c>
      <c r="J1118" s="822" t="s">
        <v>2185</v>
      </c>
      <c r="K1118" s="822" t="s">
        <v>2186</v>
      </c>
      <c r="L1118" s="825">
        <v>27.37</v>
      </c>
      <c r="M1118" s="825">
        <v>27.37</v>
      </c>
      <c r="N1118" s="822">
        <v>1</v>
      </c>
      <c r="O1118" s="826">
        <v>0.5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5</v>
      </c>
      <c r="B1119" s="822" t="s">
        <v>2025</v>
      </c>
      <c r="C1119" s="822" t="s">
        <v>2034</v>
      </c>
      <c r="D1119" s="823" t="s">
        <v>3455</v>
      </c>
      <c r="E1119" s="824" t="s">
        <v>2055</v>
      </c>
      <c r="F1119" s="822" t="s">
        <v>2026</v>
      </c>
      <c r="G1119" s="822" t="s">
        <v>2089</v>
      </c>
      <c r="H1119" s="822" t="s">
        <v>611</v>
      </c>
      <c r="I1119" s="822" t="s">
        <v>1573</v>
      </c>
      <c r="J1119" s="822" t="s">
        <v>682</v>
      </c>
      <c r="K1119" s="822" t="s">
        <v>1574</v>
      </c>
      <c r="L1119" s="825">
        <v>48.89</v>
      </c>
      <c r="M1119" s="825">
        <v>146.67000000000002</v>
      </c>
      <c r="N1119" s="822">
        <v>3</v>
      </c>
      <c r="O1119" s="826">
        <v>2.5</v>
      </c>
      <c r="P1119" s="825">
        <v>146.67000000000002</v>
      </c>
      <c r="Q1119" s="827">
        <v>1</v>
      </c>
      <c r="R1119" s="822">
        <v>3</v>
      </c>
      <c r="S1119" s="827">
        <v>1</v>
      </c>
      <c r="T1119" s="826">
        <v>2.5</v>
      </c>
      <c r="U1119" s="828">
        <v>1</v>
      </c>
    </row>
    <row r="1120" spans="1:21" ht="14.45" customHeight="1" x14ac:dyDescent="0.2">
      <c r="A1120" s="821">
        <v>5</v>
      </c>
      <c r="B1120" s="822" t="s">
        <v>2025</v>
      </c>
      <c r="C1120" s="822" t="s">
        <v>2034</v>
      </c>
      <c r="D1120" s="823" t="s">
        <v>3455</v>
      </c>
      <c r="E1120" s="824" t="s">
        <v>2055</v>
      </c>
      <c r="F1120" s="822" t="s">
        <v>2026</v>
      </c>
      <c r="G1120" s="822" t="s">
        <v>2759</v>
      </c>
      <c r="H1120" s="822" t="s">
        <v>611</v>
      </c>
      <c r="I1120" s="822" t="s">
        <v>2760</v>
      </c>
      <c r="J1120" s="822" t="s">
        <v>973</v>
      </c>
      <c r="K1120" s="822" t="s">
        <v>2761</v>
      </c>
      <c r="L1120" s="825">
        <v>103.4</v>
      </c>
      <c r="M1120" s="825">
        <v>103.4</v>
      </c>
      <c r="N1120" s="822">
        <v>1</v>
      </c>
      <c r="O1120" s="826">
        <v>0.5</v>
      </c>
      <c r="P1120" s="825">
        <v>103.4</v>
      </c>
      <c r="Q1120" s="827">
        <v>1</v>
      </c>
      <c r="R1120" s="822">
        <v>1</v>
      </c>
      <c r="S1120" s="827">
        <v>1</v>
      </c>
      <c r="T1120" s="826">
        <v>0.5</v>
      </c>
      <c r="U1120" s="828">
        <v>1</v>
      </c>
    </row>
    <row r="1121" spans="1:21" ht="14.45" customHeight="1" x14ac:dyDescent="0.2">
      <c r="A1121" s="821">
        <v>5</v>
      </c>
      <c r="B1121" s="822" t="s">
        <v>2025</v>
      </c>
      <c r="C1121" s="822" t="s">
        <v>2034</v>
      </c>
      <c r="D1121" s="823" t="s">
        <v>3455</v>
      </c>
      <c r="E1121" s="824" t="s">
        <v>2055</v>
      </c>
      <c r="F1121" s="822" t="s">
        <v>2026</v>
      </c>
      <c r="G1121" s="822" t="s">
        <v>2762</v>
      </c>
      <c r="H1121" s="822" t="s">
        <v>329</v>
      </c>
      <c r="I1121" s="822" t="s">
        <v>2763</v>
      </c>
      <c r="J1121" s="822" t="s">
        <v>617</v>
      </c>
      <c r="K1121" s="822" t="s">
        <v>2764</v>
      </c>
      <c r="L1121" s="825">
        <v>127.91</v>
      </c>
      <c r="M1121" s="825">
        <v>127.91</v>
      </c>
      <c r="N1121" s="822">
        <v>1</v>
      </c>
      <c r="O1121" s="826">
        <v>0.5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5</v>
      </c>
      <c r="B1122" s="822" t="s">
        <v>2025</v>
      </c>
      <c r="C1122" s="822" t="s">
        <v>2034</v>
      </c>
      <c r="D1122" s="823" t="s">
        <v>3455</v>
      </c>
      <c r="E1122" s="824" t="s">
        <v>2055</v>
      </c>
      <c r="F1122" s="822" t="s">
        <v>2026</v>
      </c>
      <c r="G1122" s="822" t="s">
        <v>3253</v>
      </c>
      <c r="H1122" s="822" t="s">
        <v>329</v>
      </c>
      <c r="I1122" s="822" t="s">
        <v>3254</v>
      </c>
      <c r="J1122" s="822" t="s">
        <v>3255</v>
      </c>
      <c r="K1122" s="822" t="s">
        <v>3256</v>
      </c>
      <c r="L1122" s="825">
        <v>79.099999999999994</v>
      </c>
      <c r="M1122" s="825">
        <v>79.099999999999994</v>
      </c>
      <c r="N1122" s="822">
        <v>1</v>
      </c>
      <c r="O1122" s="826">
        <v>0.5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5</v>
      </c>
      <c r="B1123" s="822" t="s">
        <v>2025</v>
      </c>
      <c r="C1123" s="822" t="s">
        <v>2034</v>
      </c>
      <c r="D1123" s="823" t="s">
        <v>3455</v>
      </c>
      <c r="E1123" s="824" t="s">
        <v>2055</v>
      </c>
      <c r="F1123" s="822" t="s">
        <v>2026</v>
      </c>
      <c r="G1123" s="822" t="s">
        <v>2554</v>
      </c>
      <c r="H1123" s="822" t="s">
        <v>611</v>
      </c>
      <c r="I1123" s="822" t="s">
        <v>3257</v>
      </c>
      <c r="J1123" s="822" t="s">
        <v>1676</v>
      </c>
      <c r="K1123" s="822" t="s">
        <v>2100</v>
      </c>
      <c r="L1123" s="825">
        <v>229.76</v>
      </c>
      <c r="M1123" s="825">
        <v>229.76</v>
      </c>
      <c r="N1123" s="822">
        <v>1</v>
      </c>
      <c r="O1123" s="826">
        <v>1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5</v>
      </c>
      <c r="B1124" s="822" t="s">
        <v>2025</v>
      </c>
      <c r="C1124" s="822" t="s">
        <v>2034</v>
      </c>
      <c r="D1124" s="823" t="s">
        <v>3455</v>
      </c>
      <c r="E1124" s="824" t="s">
        <v>2055</v>
      </c>
      <c r="F1124" s="822" t="s">
        <v>2026</v>
      </c>
      <c r="G1124" s="822" t="s">
        <v>2391</v>
      </c>
      <c r="H1124" s="822" t="s">
        <v>329</v>
      </c>
      <c r="I1124" s="822" t="s">
        <v>2392</v>
      </c>
      <c r="J1124" s="822" t="s">
        <v>2393</v>
      </c>
      <c r="K1124" s="822" t="s">
        <v>2394</v>
      </c>
      <c r="L1124" s="825">
        <v>308.69</v>
      </c>
      <c r="M1124" s="825">
        <v>926.06999999999994</v>
      </c>
      <c r="N1124" s="822">
        <v>3</v>
      </c>
      <c r="O1124" s="826">
        <v>1.5</v>
      </c>
      <c r="P1124" s="825">
        <v>926.06999999999994</v>
      </c>
      <c r="Q1124" s="827">
        <v>1</v>
      </c>
      <c r="R1124" s="822">
        <v>3</v>
      </c>
      <c r="S1124" s="827">
        <v>1</v>
      </c>
      <c r="T1124" s="826">
        <v>1.5</v>
      </c>
      <c r="U1124" s="828">
        <v>1</v>
      </c>
    </row>
    <row r="1125" spans="1:21" ht="14.45" customHeight="1" x14ac:dyDescent="0.2">
      <c r="A1125" s="821">
        <v>5</v>
      </c>
      <c r="B1125" s="822" t="s">
        <v>2025</v>
      </c>
      <c r="C1125" s="822" t="s">
        <v>2034</v>
      </c>
      <c r="D1125" s="823" t="s">
        <v>3455</v>
      </c>
      <c r="E1125" s="824" t="s">
        <v>2055</v>
      </c>
      <c r="F1125" s="822" t="s">
        <v>2026</v>
      </c>
      <c r="G1125" s="822" t="s">
        <v>2059</v>
      </c>
      <c r="H1125" s="822" t="s">
        <v>329</v>
      </c>
      <c r="I1125" s="822" t="s">
        <v>2138</v>
      </c>
      <c r="J1125" s="822" t="s">
        <v>1032</v>
      </c>
      <c r="K1125" s="822" t="s">
        <v>2139</v>
      </c>
      <c r="L1125" s="825">
        <v>789.2</v>
      </c>
      <c r="M1125" s="825">
        <v>789.2</v>
      </c>
      <c r="N1125" s="822">
        <v>1</v>
      </c>
      <c r="O1125" s="826">
        <v>0.5</v>
      </c>
      <c r="P1125" s="825">
        <v>789.2</v>
      </c>
      <c r="Q1125" s="827">
        <v>1</v>
      </c>
      <c r="R1125" s="822">
        <v>1</v>
      </c>
      <c r="S1125" s="827">
        <v>1</v>
      </c>
      <c r="T1125" s="826">
        <v>0.5</v>
      </c>
      <c r="U1125" s="828">
        <v>1</v>
      </c>
    </row>
    <row r="1126" spans="1:21" ht="14.45" customHeight="1" x14ac:dyDescent="0.2">
      <c r="A1126" s="821">
        <v>5</v>
      </c>
      <c r="B1126" s="822" t="s">
        <v>2025</v>
      </c>
      <c r="C1126" s="822" t="s">
        <v>2034</v>
      </c>
      <c r="D1126" s="823" t="s">
        <v>3455</v>
      </c>
      <c r="E1126" s="824" t="s">
        <v>2055</v>
      </c>
      <c r="F1126" s="822" t="s">
        <v>2026</v>
      </c>
      <c r="G1126" s="822" t="s">
        <v>2350</v>
      </c>
      <c r="H1126" s="822" t="s">
        <v>611</v>
      </c>
      <c r="I1126" s="822" t="s">
        <v>1717</v>
      </c>
      <c r="J1126" s="822" t="s">
        <v>1715</v>
      </c>
      <c r="K1126" s="822" t="s">
        <v>1718</v>
      </c>
      <c r="L1126" s="825">
        <v>126.27</v>
      </c>
      <c r="M1126" s="825">
        <v>631.35</v>
      </c>
      <c r="N1126" s="822">
        <v>5</v>
      </c>
      <c r="O1126" s="826">
        <v>2.5</v>
      </c>
      <c r="P1126" s="825">
        <v>631.35</v>
      </c>
      <c r="Q1126" s="827">
        <v>1</v>
      </c>
      <c r="R1126" s="822">
        <v>5</v>
      </c>
      <c r="S1126" s="827">
        <v>1</v>
      </c>
      <c r="T1126" s="826">
        <v>2.5</v>
      </c>
      <c r="U1126" s="828">
        <v>1</v>
      </c>
    </row>
    <row r="1127" spans="1:21" ht="14.45" customHeight="1" x14ac:dyDescent="0.2">
      <c r="A1127" s="821">
        <v>5</v>
      </c>
      <c r="B1127" s="822" t="s">
        <v>2025</v>
      </c>
      <c r="C1127" s="822" t="s">
        <v>2034</v>
      </c>
      <c r="D1127" s="823" t="s">
        <v>3455</v>
      </c>
      <c r="E1127" s="824" t="s">
        <v>2055</v>
      </c>
      <c r="F1127" s="822" t="s">
        <v>2026</v>
      </c>
      <c r="G1127" s="822" t="s">
        <v>2350</v>
      </c>
      <c r="H1127" s="822" t="s">
        <v>611</v>
      </c>
      <c r="I1127" s="822" t="s">
        <v>1722</v>
      </c>
      <c r="J1127" s="822" t="s">
        <v>747</v>
      </c>
      <c r="K1127" s="822" t="s">
        <v>1723</v>
      </c>
      <c r="L1127" s="825">
        <v>49.08</v>
      </c>
      <c r="M1127" s="825">
        <v>49.08</v>
      </c>
      <c r="N1127" s="822">
        <v>1</v>
      </c>
      <c r="O1127" s="826">
        <v>1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5</v>
      </c>
      <c r="B1128" s="822" t="s">
        <v>2025</v>
      </c>
      <c r="C1128" s="822" t="s">
        <v>2034</v>
      </c>
      <c r="D1128" s="823" t="s">
        <v>3455</v>
      </c>
      <c r="E1128" s="824" t="s">
        <v>2055</v>
      </c>
      <c r="F1128" s="822" t="s">
        <v>2028</v>
      </c>
      <c r="G1128" s="822" t="s">
        <v>2077</v>
      </c>
      <c r="H1128" s="822" t="s">
        <v>329</v>
      </c>
      <c r="I1128" s="822" t="s">
        <v>3258</v>
      </c>
      <c r="J1128" s="822" t="s">
        <v>3259</v>
      </c>
      <c r="K1128" s="822" t="s">
        <v>3260</v>
      </c>
      <c r="L1128" s="825">
        <v>726.84</v>
      </c>
      <c r="M1128" s="825">
        <v>1453.68</v>
      </c>
      <c r="N1128" s="822">
        <v>2</v>
      </c>
      <c r="O1128" s="826">
        <v>2</v>
      </c>
      <c r="P1128" s="825">
        <v>726.84</v>
      </c>
      <c r="Q1128" s="827">
        <v>0.5</v>
      </c>
      <c r="R1128" s="822">
        <v>1</v>
      </c>
      <c r="S1128" s="827">
        <v>0.5</v>
      </c>
      <c r="T1128" s="826">
        <v>1</v>
      </c>
      <c r="U1128" s="828">
        <v>0.5</v>
      </c>
    </row>
    <row r="1129" spans="1:21" ht="14.45" customHeight="1" x14ac:dyDescent="0.2">
      <c r="A1129" s="821">
        <v>5</v>
      </c>
      <c r="B1129" s="822" t="s">
        <v>2025</v>
      </c>
      <c r="C1129" s="822" t="s">
        <v>2034</v>
      </c>
      <c r="D1129" s="823" t="s">
        <v>3455</v>
      </c>
      <c r="E1129" s="824" t="s">
        <v>2055</v>
      </c>
      <c r="F1129" s="822" t="s">
        <v>2028</v>
      </c>
      <c r="G1129" s="822" t="s">
        <v>2077</v>
      </c>
      <c r="H1129" s="822" t="s">
        <v>329</v>
      </c>
      <c r="I1129" s="822" t="s">
        <v>3261</v>
      </c>
      <c r="J1129" s="822" t="s">
        <v>3262</v>
      </c>
      <c r="K1129" s="822" t="s">
        <v>3263</v>
      </c>
      <c r="L1129" s="825">
        <v>600.29999999999995</v>
      </c>
      <c r="M1129" s="825">
        <v>1200.5999999999999</v>
      </c>
      <c r="N1129" s="822">
        <v>2</v>
      </c>
      <c r="O1129" s="826">
        <v>1</v>
      </c>
      <c r="P1129" s="825">
        <v>1200.5999999999999</v>
      </c>
      <c r="Q1129" s="827">
        <v>1</v>
      </c>
      <c r="R1129" s="822">
        <v>2</v>
      </c>
      <c r="S1129" s="827">
        <v>1</v>
      </c>
      <c r="T1129" s="826">
        <v>1</v>
      </c>
      <c r="U1129" s="828">
        <v>1</v>
      </c>
    </row>
    <row r="1130" spans="1:21" ht="14.45" customHeight="1" x14ac:dyDescent="0.2">
      <c r="A1130" s="821">
        <v>5</v>
      </c>
      <c r="B1130" s="822" t="s">
        <v>2025</v>
      </c>
      <c r="C1130" s="822" t="s">
        <v>2034</v>
      </c>
      <c r="D1130" s="823" t="s">
        <v>3455</v>
      </c>
      <c r="E1130" s="824" t="s">
        <v>2057</v>
      </c>
      <c r="F1130" s="822" t="s">
        <v>2026</v>
      </c>
      <c r="G1130" s="822" t="s">
        <v>2448</v>
      </c>
      <c r="H1130" s="822" t="s">
        <v>329</v>
      </c>
      <c r="I1130" s="822" t="s">
        <v>2874</v>
      </c>
      <c r="J1130" s="822" t="s">
        <v>2450</v>
      </c>
      <c r="K1130" s="822" t="s">
        <v>874</v>
      </c>
      <c r="L1130" s="825">
        <v>0</v>
      </c>
      <c r="M1130" s="825">
        <v>0</v>
      </c>
      <c r="N1130" s="822">
        <v>2</v>
      </c>
      <c r="O1130" s="826">
        <v>1</v>
      </c>
      <c r="P1130" s="825">
        <v>0</v>
      </c>
      <c r="Q1130" s="827"/>
      <c r="R1130" s="822">
        <v>2</v>
      </c>
      <c r="S1130" s="827">
        <v>1</v>
      </c>
      <c r="T1130" s="826">
        <v>1</v>
      </c>
      <c r="U1130" s="828">
        <v>1</v>
      </c>
    </row>
    <row r="1131" spans="1:21" ht="14.45" customHeight="1" x14ac:dyDescent="0.2">
      <c r="A1131" s="821">
        <v>5</v>
      </c>
      <c r="B1131" s="822" t="s">
        <v>2025</v>
      </c>
      <c r="C1131" s="822" t="s">
        <v>2034</v>
      </c>
      <c r="D1131" s="823" t="s">
        <v>3455</v>
      </c>
      <c r="E1131" s="824" t="s">
        <v>2057</v>
      </c>
      <c r="F1131" s="822" t="s">
        <v>2026</v>
      </c>
      <c r="G1131" s="822" t="s">
        <v>2338</v>
      </c>
      <c r="H1131" s="822" t="s">
        <v>329</v>
      </c>
      <c r="I1131" s="822" t="s">
        <v>2399</v>
      </c>
      <c r="J1131" s="822" t="s">
        <v>698</v>
      </c>
      <c r="K1131" s="822" t="s">
        <v>2400</v>
      </c>
      <c r="L1131" s="825">
        <v>182.22</v>
      </c>
      <c r="M1131" s="825">
        <v>728.88</v>
      </c>
      <c r="N1131" s="822">
        <v>4</v>
      </c>
      <c r="O1131" s="826">
        <v>4</v>
      </c>
      <c r="P1131" s="825">
        <v>546.66</v>
      </c>
      <c r="Q1131" s="827">
        <v>0.75</v>
      </c>
      <c r="R1131" s="822">
        <v>3</v>
      </c>
      <c r="S1131" s="827">
        <v>0.75</v>
      </c>
      <c r="T1131" s="826">
        <v>3</v>
      </c>
      <c r="U1131" s="828">
        <v>0.75</v>
      </c>
    </row>
    <row r="1132" spans="1:21" ht="14.45" customHeight="1" x14ac:dyDescent="0.2">
      <c r="A1132" s="821">
        <v>5</v>
      </c>
      <c r="B1132" s="822" t="s">
        <v>2025</v>
      </c>
      <c r="C1132" s="822" t="s">
        <v>2034</v>
      </c>
      <c r="D1132" s="823" t="s">
        <v>3455</v>
      </c>
      <c r="E1132" s="824" t="s">
        <v>2057</v>
      </c>
      <c r="F1132" s="822" t="s">
        <v>2026</v>
      </c>
      <c r="G1132" s="822" t="s">
        <v>2338</v>
      </c>
      <c r="H1132" s="822" t="s">
        <v>329</v>
      </c>
      <c r="I1132" s="822" t="s">
        <v>2624</v>
      </c>
      <c r="J1132" s="822" t="s">
        <v>698</v>
      </c>
      <c r="K1132" s="822" t="s">
        <v>2400</v>
      </c>
      <c r="L1132" s="825">
        <v>182.22</v>
      </c>
      <c r="M1132" s="825">
        <v>1093.32</v>
      </c>
      <c r="N1132" s="822">
        <v>6</v>
      </c>
      <c r="O1132" s="826">
        <v>6</v>
      </c>
      <c r="P1132" s="825">
        <v>546.66</v>
      </c>
      <c r="Q1132" s="827">
        <v>0.5</v>
      </c>
      <c r="R1132" s="822">
        <v>3</v>
      </c>
      <c r="S1132" s="827">
        <v>0.5</v>
      </c>
      <c r="T1132" s="826">
        <v>3</v>
      </c>
      <c r="U1132" s="828">
        <v>0.5</v>
      </c>
    </row>
    <row r="1133" spans="1:21" ht="14.45" customHeight="1" x14ac:dyDescent="0.2">
      <c r="A1133" s="821">
        <v>5</v>
      </c>
      <c r="B1133" s="822" t="s">
        <v>2025</v>
      </c>
      <c r="C1133" s="822" t="s">
        <v>2034</v>
      </c>
      <c r="D1133" s="823" t="s">
        <v>3455</v>
      </c>
      <c r="E1133" s="824" t="s">
        <v>2057</v>
      </c>
      <c r="F1133" s="822" t="s">
        <v>2026</v>
      </c>
      <c r="G1133" s="822" t="s">
        <v>2338</v>
      </c>
      <c r="H1133" s="822" t="s">
        <v>329</v>
      </c>
      <c r="I1133" s="822" t="s">
        <v>2339</v>
      </c>
      <c r="J1133" s="822" t="s">
        <v>698</v>
      </c>
      <c r="K1133" s="822" t="s">
        <v>702</v>
      </c>
      <c r="L1133" s="825">
        <v>273.33</v>
      </c>
      <c r="M1133" s="825">
        <v>546.66</v>
      </c>
      <c r="N1133" s="822">
        <v>2</v>
      </c>
      <c r="O1133" s="826">
        <v>2</v>
      </c>
      <c r="P1133" s="825">
        <v>546.66</v>
      </c>
      <c r="Q1133" s="827">
        <v>1</v>
      </c>
      <c r="R1133" s="822">
        <v>2</v>
      </c>
      <c r="S1133" s="827">
        <v>1</v>
      </c>
      <c r="T1133" s="826">
        <v>2</v>
      </c>
      <c r="U1133" s="828">
        <v>1</v>
      </c>
    </row>
    <row r="1134" spans="1:21" ht="14.45" customHeight="1" x14ac:dyDescent="0.2">
      <c r="A1134" s="821">
        <v>5</v>
      </c>
      <c r="B1134" s="822" t="s">
        <v>2025</v>
      </c>
      <c r="C1134" s="822" t="s">
        <v>2034</v>
      </c>
      <c r="D1134" s="823" t="s">
        <v>3455</v>
      </c>
      <c r="E1134" s="824" t="s">
        <v>2057</v>
      </c>
      <c r="F1134" s="822" t="s">
        <v>2026</v>
      </c>
      <c r="G1134" s="822" t="s">
        <v>2338</v>
      </c>
      <c r="H1134" s="822" t="s">
        <v>329</v>
      </c>
      <c r="I1134" s="822" t="s">
        <v>3264</v>
      </c>
      <c r="J1134" s="822" t="s">
        <v>698</v>
      </c>
      <c r="K1134" s="822" t="s">
        <v>2400</v>
      </c>
      <c r="L1134" s="825">
        <v>182.22</v>
      </c>
      <c r="M1134" s="825">
        <v>364.44</v>
      </c>
      <c r="N1134" s="822">
        <v>2</v>
      </c>
      <c r="O1134" s="826">
        <v>2</v>
      </c>
      <c r="P1134" s="825">
        <v>182.22</v>
      </c>
      <c r="Q1134" s="827">
        <v>0.5</v>
      </c>
      <c r="R1134" s="822">
        <v>1</v>
      </c>
      <c r="S1134" s="827">
        <v>0.5</v>
      </c>
      <c r="T1134" s="826">
        <v>1</v>
      </c>
      <c r="U1134" s="828">
        <v>0.5</v>
      </c>
    </row>
    <row r="1135" spans="1:21" ht="14.45" customHeight="1" x14ac:dyDescent="0.2">
      <c r="A1135" s="821">
        <v>5</v>
      </c>
      <c r="B1135" s="822" t="s">
        <v>2025</v>
      </c>
      <c r="C1135" s="822" t="s">
        <v>2034</v>
      </c>
      <c r="D1135" s="823" t="s">
        <v>3455</v>
      </c>
      <c r="E1135" s="824" t="s">
        <v>2057</v>
      </c>
      <c r="F1135" s="822" t="s">
        <v>2026</v>
      </c>
      <c r="G1135" s="822" t="s">
        <v>2338</v>
      </c>
      <c r="H1135" s="822" t="s">
        <v>329</v>
      </c>
      <c r="I1135" s="822" t="s">
        <v>2476</v>
      </c>
      <c r="J1135" s="822" t="s">
        <v>698</v>
      </c>
      <c r="K1135" s="822" t="s">
        <v>2477</v>
      </c>
      <c r="L1135" s="825">
        <v>273.33</v>
      </c>
      <c r="M1135" s="825">
        <v>546.66</v>
      </c>
      <c r="N1135" s="822">
        <v>2</v>
      </c>
      <c r="O1135" s="826">
        <v>2</v>
      </c>
      <c r="P1135" s="825">
        <v>273.33</v>
      </c>
      <c r="Q1135" s="827">
        <v>0.5</v>
      </c>
      <c r="R1135" s="822">
        <v>1</v>
      </c>
      <c r="S1135" s="827">
        <v>0.5</v>
      </c>
      <c r="T1135" s="826">
        <v>1</v>
      </c>
      <c r="U1135" s="828">
        <v>0.5</v>
      </c>
    </row>
    <row r="1136" spans="1:21" ht="14.45" customHeight="1" x14ac:dyDescent="0.2">
      <c r="A1136" s="821">
        <v>5</v>
      </c>
      <c r="B1136" s="822" t="s">
        <v>2025</v>
      </c>
      <c r="C1136" s="822" t="s">
        <v>2034</v>
      </c>
      <c r="D1136" s="823" t="s">
        <v>3455</v>
      </c>
      <c r="E1136" s="824" t="s">
        <v>2057</v>
      </c>
      <c r="F1136" s="822" t="s">
        <v>2026</v>
      </c>
      <c r="G1136" s="822" t="s">
        <v>2493</v>
      </c>
      <c r="H1136" s="822" t="s">
        <v>329</v>
      </c>
      <c r="I1136" s="822" t="s">
        <v>2634</v>
      </c>
      <c r="J1136" s="822" t="s">
        <v>2495</v>
      </c>
      <c r="K1136" s="822" t="s">
        <v>2635</v>
      </c>
      <c r="L1136" s="825">
        <v>0</v>
      </c>
      <c r="M1136" s="825">
        <v>0</v>
      </c>
      <c r="N1136" s="822">
        <v>4</v>
      </c>
      <c r="O1136" s="826">
        <v>1.5</v>
      </c>
      <c r="P1136" s="825">
        <v>0</v>
      </c>
      <c r="Q1136" s="827"/>
      <c r="R1136" s="822">
        <v>2</v>
      </c>
      <c r="S1136" s="827">
        <v>0.5</v>
      </c>
      <c r="T1136" s="826">
        <v>0.5</v>
      </c>
      <c r="U1136" s="828">
        <v>0.33333333333333331</v>
      </c>
    </row>
    <row r="1137" spans="1:21" ht="14.45" customHeight="1" x14ac:dyDescent="0.2">
      <c r="A1137" s="821">
        <v>5</v>
      </c>
      <c r="B1137" s="822" t="s">
        <v>2025</v>
      </c>
      <c r="C1137" s="822" t="s">
        <v>2034</v>
      </c>
      <c r="D1137" s="823" t="s">
        <v>3455</v>
      </c>
      <c r="E1137" s="824" t="s">
        <v>2057</v>
      </c>
      <c r="F1137" s="822" t="s">
        <v>2026</v>
      </c>
      <c r="G1137" s="822" t="s">
        <v>2405</v>
      </c>
      <c r="H1137" s="822" t="s">
        <v>329</v>
      </c>
      <c r="I1137" s="822" t="s">
        <v>2406</v>
      </c>
      <c r="J1137" s="822" t="s">
        <v>1100</v>
      </c>
      <c r="K1137" s="822" t="s">
        <v>2407</v>
      </c>
      <c r="L1137" s="825">
        <v>64.36</v>
      </c>
      <c r="M1137" s="825">
        <v>64.36</v>
      </c>
      <c r="N1137" s="822">
        <v>1</v>
      </c>
      <c r="O1137" s="826">
        <v>1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5</v>
      </c>
      <c r="B1138" s="822" t="s">
        <v>2025</v>
      </c>
      <c r="C1138" s="822" t="s">
        <v>2034</v>
      </c>
      <c r="D1138" s="823" t="s">
        <v>3455</v>
      </c>
      <c r="E1138" s="824" t="s">
        <v>2057</v>
      </c>
      <c r="F1138" s="822" t="s">
        <v>2026</v>
      </c>
      <c r="G1138" s="822" t="s">
        <v>2061</v>
      </c>
      <c r="H1138" s="822" t="s">
        <v>611</v>
      </c>
      <c r="I1138" s="822" t="s">
        <v>1610</v>
      </c>
      <c r="J1138" s="822" t="s">
        <v>1611</v>
      </c>
      <c r="K1138" s="822" t="s">
        <v>1612</v>
      </c>
      <c r="L1138" s="825">
        <v>186.87</v>
      </c>
      <c r="M1138" s="825">
        <v>6914.1899999999987</v>
      </c>
      <c r="N1138" s="822">
        <v>37</v>
      </c>
      <c r="O1138" s="826">
        <v>21.5</v>
      </c>
      <c r="P1138" s="825">
        <v>4671.7499999999991</v>
      </c>
      <c r="Q1138" s="827">
        <v>0.67567567567567566</v>
      </c>
      <c r="R1138" s="822">
        <v>25</v>
      </c>
      <c r="S1138" s="827">
        <v>0.67567567567567566</v>
      </c>
      <c r="T1138" s="826">
        <v>13</v>
      </c>
      <c r="U1138" s="828">
        <v>0.60465116279069764</v>
      </c>
    </row>
    <row r="1139" spans="1:21" ht="14.45" customHeight="1" x14ac:dyDescent="0.2">
      <c r="A1139" s="821">
        <v>5</v>
      </c>
      <c r="B1139" s="822" t="s">
        <v>2025</v>
      </c>
      <c r="C1139" s="822" t="s">
        <v>2034</v>
      </c>
      <c r="D1139" s="823" t="s">
        <v>3455</v>
      </c>
      <c r="E1139" s="824" t="s">
        <v>2057</v>
      </c>
      <c r="F1139" s="822" t="s">
        <v>2026</v>
      </c>
      <c r="G1139" s="822" t="s">
        <v>2064</v>
      </c>
      <c r="H1139" s="822" t="s">
        <v>329</v>
      </c>
      <c r="I1139" s="822" t="s">
        <v>2087</v>
      </c>
      <c r="J1139" s="822" t="s">
        <v>630</v>
      </c>
      <c r="K1139" s="822" t="s">
        <v>2088</v>
      </c>
      <c r="L1139" s="825">
        <v>31.65</v>
      </c>
      <c r="M1139" s="825">
        <v>94.949999999999989</v>
      </c>
      <c r="N1139" s="822">
        <v>3</v>
      </c>
      <c r="O1139" s="826">
        <v>2</v>
      </c>
      <c r="P1139" s="825">
        <v>63.3</v>
      </c>
      <c r="Q1139" s="827">
        <v>0.66666666666666674</v>
      </c>
      <c r="R1139" s="822">
        <v>2</v>
      </c>
      <c r="S1139" s="827">
        <v>0.66666666666666663</v>
      </c>
      <c r="T1139" s="826">
        <v>1.5</v>
      </c>
      <c r="U1139" s="828">
        <v>0.75</v>
      </c>
    </row>
    <row r="1140" spans="1:21" ht="14.45" customHeight="1" x14ac:dyDescent="0.2">
      <c r="A1140" s="821">
        <v>5</v>
      </c>
      <c r="B1140" s="822" t="s">
        <v>2025</v>
      </c>
      <c r="C1140" s="822" t="s">
        <v>2034</v>
      </c>
      <c r="D1140" s="823" t="s">
        <v>3455</v>
      </c>
      <c r="E1140" s="824" t="s">
        <v>2057</v>
      </c>
      <c r="F1140" s="822" t="s">
        <v>2026</v>
      </c>
      <c r="G1140" s="822" t="s">
        <v>2064</v>
      </c>
      <c r="H1140" s="822" t="s">
        <v>329</v>
      </c>
      <c r="I1140" s="822" t="s">
        <v>2385</v>
      </c>
      <c r="J1140" s="822" t="s">
        <v>2383</v>
      </c>
      <c r="K1140" s="822" t="s">
        <v>2386</v>
      </c>
      <c r="L1140" s="825">
        <v>52.75</v>
      </c>
      <c r="M1140" s="825">
        <v>527.5</v>
      </c>
      <c r="N1140" s="822">
        <v>10</v>
      </c>
      <c r="O1140" s="826">
        <v>8.5</v>
      </c>
      <c r="P1140" s="825">
        <v>474.75</v>
      </c>
      <c r="Q1140" s="827">
        <v>0.9</v>
      </c>
      <c r="R1140" s="822">
        <v>9</v>
      </c>
      <c r="S1140" s="827">
        <v>0.9</v>
      </c>
      <c r="T1140" s="826">
        <v>7.5</v>
      </c>
      <c r="U1140" s="828">
        <v>0.88235294117647056</v>
      </c>
    </row>
    <row r="1141" spans="1:21" ht="14.45" customHeight="1" x14ac:dyDescent="0.2">
      <c r="A1141" s="821">
        <v>5</v>
      </c>
      <c r="B1141" s="822" t="s">
        <v>2025</v>
      </c>
      <c r="C1141" s="822" t="s">
        <v>2034</v>
      </c>
      <c r="D1141" s="823" t="s">
        <v>3455</v>
      </c>
      <c r="E1141" s="824" t="s">
        <v>2057</v>
      </c>
      <c r="F1141" s="822" t="s">
        <v>2026</v>
      </c>
      <c r="G1141" s="822" t="s">
        <v>2064</v>
      </c>
      <c r="H1141" s="822" t="s">
        <v>329</v>
      </c>
      <c r="I1141" s="822" t="s">
        <v>2645</v>
      </c>
      <c r="J1141" s="822" t="s">
        <v>2106</v>
      </c>
      <c r="K1141" s="822" t="s">
        <v>2646</v>
      </c>
      <c r="L1141" s="825">
        <v>52.75</v>
      </c>
      <c r="M1141" s="825">
        <v>52.75</v>
      </c>
      <c r="N1141" s="822">
        <v>1</v>
      </c>
      <c r="O1141" s="826">
        <v>1</v>
      </c>
      <c r="P1141" s="825">
        <v>52.75</v>
      </c>
      <c r="Q1141" s="827">
        <v>1</v>
      </c>
      <c r="R1141" s="822">
        <v>1</v>
      </c>
      <c r="S1141" s="827">
        <v>1</v>
      </c>
      <c r="T1141" s="826">
        <v>1</v>
      </c>
      <c r="U1141" s="828">
        <v>1</v>
      </c>
    </row>
    <row r="1142" spans="1:21" ht="14.45" customHeight="1" x14ac:dyDescent="0.2">
      <c r="A1142" s="821">
        <v>5</v>
      </c>
      <c r="B1142" s="822" t="s">
        <v>2025</v>
      </c>
      <c r="C1142" s="822" t="s">
        <v>2034</v>
      </c>
      <c r="D1142" s="823" t="s">
        <v>3455</v>
      </c>
      <c r="E1142" s="824" t="s">
        <v>2057</v>
      </c>
      <c r="F1142" s="822" t="s">
        <v>2026</v>
      </c>
      <c r="G1142" s="822" t="s">
        <v>2064</v>
      </c>
      <c r="H1142" s="822" t="s">
        <v>329</v>
      </c>
      <c r="I1142" s="822" t="s">
        <v>2743</v>
      </c>
      <c r="J1142" s="822" t="s">
        <v>630</v>
      </c>
      <c r="K1142" s="822" t="s">
        <v>623</v>
      </c>
      <c r="L1142" s="825">
        <v>58.62</v>
      </c>
      <c r="M1142" s="825">
        <v>234.48</v>
      </c>
      <c r="N1142" s="822">
        <v>4</v>
      </c>
      <c r="O1142" s="826">
        <v>4</v>
      </c>
      <c r="P1142" s="825">
        <v>117.24</v>
      </c>
      <c r="Q1142" s="827">
        <v>0.5</v>
      </c>
      <c r="R1142" s="822">
        <v>2</v>
      </c>
      <c r="S1142" s="827">
        <v>0.5</v>
      </c>
      <c r="T1142" s="826">
        <v>2</v>
      </c>
      <c r="U1142" s="828">
        <v>0.5</v>
      </c>
    </row>
    <row r="1143" spans="1:21" ht="14.45" customHeight="1" x14ac:dyDescent="0.2">
      <c r="A1143" s="821">
        <v>5</v>
      </c>
      <c r="B1143" s="822" t="s">
        <v>2025</v>
      </c>
      <c r="C1143" s="822" t="s">
        <v>2034</v>
      </c>
      <c r="D1143" s="823" t="s">
        <v>3455</v>
      </c>
      <c r="E1143" s="824" t="s">
        <v>2057</v>
      </c>
      <c r="F1143" s="822" t="s">
        <v>2026</v>
      </c>
      <c r="G1143" s="822" t="s">
        <v>2064</v>
      </c>
      <c r="H1143" s="822" t="s">
        <v>329</v>
      </c>
      <c r="I1143" s="822" t="s">
        <v>2647</v>
      </c>
      <c r="J1143" s="822" t="s">
        <v>630</v>
      </c>
      <c r="K1143" s="822" t="s">
        <v>2088</v>
      </c>
      <c r="L1143" s="825">
        <v>31.65</v>
      </c>
      <c r="M1143" s="825">
        <v>63.3</v>
      </c>
      <c r="N1143" s="822">
        <v>2</v>
      </c>
      <c r="O1143" s="826">
        <v>1</v>
      </c>
      <c r="P1143" s="825">
        <v>31.65</v>
      </c>
      <c r="Q1143" s="827">
        <v>0.5</v>
      </c>
      <c r="R1143" s="822">
        <v>1</v>
      </c>
      <c r="S1143" s="827">
        <v>0.5</v>
      </c>
      <c r="T1143" s="826">
        <v>0.5</v>
      </c>
      <c r="U1143" s="828">
        <v>0.5</v>
      </c>
    </row>
    <row r="1144" spans="1:21" ht="14.45" customHeight="1" x14ac:dyDescent="0.2">
      <c r="A1144" s="821">
        <v>5</v>
      </c>
      <c r="B1144" s="822" t="s">
        <v>2025</v>
      </c>
      <c r="C1144" s="822" t="s">
        <v>2034</v>
      </c>
      <c r="D1144" s="823" t="s">
        <v>3455</v>
      </c>
      <c r="E1144" s="824" t="s">
        <v>2057</v>
      </c>
      <c r="F1144" s="822" t="s">
        <v>2026</v>
      </c>
      <c r="G1144" s="822" t="s">
        <v>2522</v>
      </c>
      <c r="H1144" s="822" t="s">
        <v>329</v>
      </c>
      <c r="I1144" s="822" t="s">
        <v>2930</v>
      </c>
      <c r="J1144" s="822" t="s">
        <v>2524</v>
      </c>
      <c r="K1144" s="822" t="s">
        <v>2931</v>
      </c>
      <c r="L1144" s="825">
        <v>176.32</v>
      </c>
      <c r="M1144" s="825">
        <v>352.64</v>
      </c>
      <c r="N1144" s="822">
        <v>2</v>
      </c>
      <c r="O1144" s="826">
        <v>1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5</v>
      </c>
      <c r="B1145" s="822" t="s">
        <v>2025</v>
      </c>
      <c r="C1145" s="822" t="s">
        <v>2034</v>
      </c>
      <c r="D1145" s="823" t="s">
        <v>3455</v>
      </c>
      <c r="E1145" s="824" t="s">
        <v>2057</v>
      </c>
      <c r="F1145" s="822" t="s">
        <v>2026</v>
      </c>
      <c r="G1145" s="822" t="s">
        <v>2169</v>
      </c>
      <c r="H1145" s="822" t="s">
        <v>329</v>
      </c>
      <c r="I1145" s="822" t="s">
        <v>2170</v>
      </c>
      <c r="J1145" s="822" t="s">
        <v>1214</v>
      </c>
      <c r="K1145" s="822" t="s">
        <v>1619</v>
      </c>
      <c r="L1145" s="825">
        <v>38.56</v>
      </c>
      <c r="M1145" s="825">
        <v>38.56</v>
      </c>
      <c r="N1145" s="822">
        <v>1</v>
      </c>
      <c r="O1145" s="826">
        <v>1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5</v>
      </c>
      <c r="B1146" s="822" t="s">
        <v>2025</v>
      </c>
      <c r="C1146" s="822" t="s">
        <v>2034</v>
      </c>
      <c r="D1146" s="823" t="s">
        <v>3455</v>
      </c>
      <c r="E1146" s="824" t="s">
        <v>2057</v>
      </c>
      <c r="F1146" s="822" t="s">
        <v>2026</v>
      </c>
      <c r="G1146" s="822" t="s">
        <v>2108</v>
      </c>
      <c r="H1146" s="822" t="s">
        <v>329</v>
      </c>
      <c r="I1146" s="822" t="s">
        <v>2109</v>
      </c>
      <c r="J1146" s="822" t="s">
        <v>2110</v>
      </c>
      <c r="K1146" s="822" t="s">
        <v>2111</v>
      </c>
      <c r="L1146" s="825">
        <v>88.07</v>
      </c>
      <c r="M1146" s="825">
        <v>4315.4299999999994</v>
      </c>
      <c r="N1146" s="822">
        <v>49</v>
      </c>
      <c r="O1146" s="826">
        <v>21.5</v>
      </c>
      <c r="P1146" s="825">
        <v>3434.7299999999991</v>
      </c>
      <c r="Q1146" s="827">
        <v>0.79591836734693866</v>
      </c>
      <c r="R1146" s="822">
        <v>39</v>
      </c>
      <c r="S1146" s="827">
        <v>0.79591836734693877</v>
      </c>
      <c r="T1146" s="826">
        <v>16.5</v>
      </c>
      <c r="U1146" s="828">
        <v>0.76744186046511631</v>
      </c>
    </row>
    <row r="1147" spans="1:21" ht="14.45" customHeight="1" x14ac:dyDescent="0.2">
      <c r="A1147" s="821">
        <v>5</v>
      </c>
      <c r="B1147" s="822" t="s">
        <v>2025</v>
      </c>
      <c r="C1147" s="822" t="s">
        <v>2034</v>
      </c>
      <c r="D1147" s="823" t="s">
        <v>3455</v>
      </c>
      <c r="E1147" s="824" t="s">
        <v>2057</v>
      </c>
      <c r="F1147" s="822" t="s">
        <v>2026</v>
      </c>
      <c r="G1147" s="822" t="s">
        <v>2134</v>
      </c>
      <c r="H1147" s="822" t="s">
        <v>329</v>
      </c>
      <c r="I1147" s="822" t="s">
        <v>2187</v>
      </c>
      <c r="J1147" s="822" t="s">
        <v>2185</v>
      </c>
      <c r="K1147" s="822" t="s">
        <v>2188</v>
      </c>
      <c r="L1147" s="825">
        <v>87.98</v>
      </c>
      <c r="M1147" s="825">
        <v>87.98</v>
      </c>
      <c r="N1147" s="822">
        <v>1</v>
      </c>
      <c r="O1147" s="826">
        <v>0.5</v>
      </c>
      <c r="P1147" s="825">
        <v>87.98</v>
      </c>
      <c r="Q1147" s="827">
        <v>1</v>
      </c>
      <c r="R1147" s="822">
        <v>1</v>
      </c>
      <c r="S1147" s="827">
        <v>1</v>
      </c>
      <c r="T1147" s="826">
        <v>0.5</v>
      </c>
      <c r="U1147" s="828">
        <v>1</v>
      </c>
    </row>
    <row r="1148" spans="1:21" ht="14.45" customHeight="1" x14ac:dyDescent="0.2">
      <c r="A1148" s="821">
        <v>5</v>
      </c>
      <c r="B1148" s="822" t="s">
        <v>2025</v>
      </c>
      <c r="C1148" s="822" t="s">
        <v>2034</v>
      </c>
      <c r="D1148" s="823" t="s">
        <v>3455</v>
      </c>
      <c r="E1148" s="824" t="s">
        <v>2057</v>
      </c>
      <c r="F1148" s="822" t="s">
        <v>2026</v>
      </c>
      <c r="G1148" s="822" t="s">
        <v>2089</v>
      </c>
      <c r="H1148" s="822" t="s">
        <v>611</v>
      </c>
      <c r="I1148" s="822" t="s">
        <v>1573</v>
      </c>
      <c r="J1148" s="822" t="s">
        <v>682</v>
      </c>
      <c r="K1148" s="822" t="s">
        <v>1574</v>
      </c>
      <c r="L1148" s="825">
        <v>102.93</v>
      </c>
      <c r="M1148" s="825">
        <v>102.93</v>
      </c>
      <c r="N1148" s="822">
        <v>1</v>
      </c>
      <c r="O1148" s="826">
        <v>1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5</v>
      </c>
      <c r="B1149" s="822" t="s">
        <v>2025</v>
      </c>
      <c r="C1149" s="822" t="s">
        <v>2034</v>
      </c>
      <c r="D1149" s="823" t="s">
        <v>3455</v>
      </c>
      <c r="E1149" s="824" t="s">
        <v>2057</v>
      </c>
      <c r="F1149" s="822" t="s">
        <v>2026</v>
      </c>
      <c r="G1149" s="822" t="s">
        <v>2089</v>
      </c>
      <c r="H1149" s="822" t="s">
        <v>611</v>
      </c>
      <c r="I1149" s="822" t="s">
        <v>1573</v>
      </c>
      <c r="J1149" s="822" t="s">
        <v>682</v>
      </c>
      <c r="K1149" s="822" t="s">
        <v>1574</v>
      </c>
      <c r="L1149" s="825">
        <v>48.89</v>
      </c>
      <c r="M1149" s="825">
        <v>48.89</v>
      </c>
      <c r="N1149" s="822">
        <v>1</v>
      </c>
      <c r="O1149" s="826">
        <v>1</v>
      </c>
      <c r="P1149" s="825">
        <v>48.89</v>
      </c>
      <c r="Q1149" s="827">
        <v>1</v>
      </c>
      <c r="R1149" s="822">
        <v>1</v>
      </c>
      <c r="S1149" s="827">
        <v>1</v>
      </c>
      <c r="T1149" s="826">
        <v>1</v>
      </c>
      <c r="U1149" s="828">
        <v>1</v>
      </c>
    </row>
    <row r="1150" spans="1:21" ht="14.45" customHeight="1" x14ac:dyDescent="0.2">
      <c r="A1150" s="821">
        <v>5</v>
      </c>
      <c r="B1150" s="822" t="s">
        <v>2025</v>
      </c>
      <c r="C1150" s="822" t="s">
        <v>2034</v>
      </c>
      <c r="D1150" s="823" t="s">
        <v>3455</v>
      </c>
      <c r="E1150" s="824" t="s">
        <v>2057</v>
      </c>
      <c r="F1150" s="822" t="s">
        <v>2026</v>
      </c>
      <c r="G1150" s="822" t="s">
        <v>2059</v>
      </c>
      <c r="H1150" s="822" t="s">
        <v>329</v>
      </c>
      <c r="I1150" s="822" t="s">
        <v>2060</v>
      </c>
      <c r="J1150" s="822" t="s">
        <v>1032</v>
      </c>
      <c r="K1150" s="822" t="s">
        <v>1033</v>
      </c>
      <c r="L1150" s="825">
        <v>657.67</v>
      </c>
      <c r="M1150" s="825">
        <v>1315.34</v>
      </c>
      <c r="N1150" s="822">
        <v>2</v>
      </c>
      <c r="O1150" s="826">
        <v>1</v>
      </c>
      <c r="P1150" s="825"/>
      <c r="Q1150" s="827">
        <v>0</v>
      </c>
      <c r="R1150" s="822"/>
      <c r="S1150" s="827">
        <v>0</v>
      </c>
      <c r="T1150" s="826"/>
      <c r="U1150" s="828">
        <v>0</v>
      </c>
    </row>
    <row r="1151" spans="1:21" ht="14.45" customHeight="1" x14ac:dyDescent="0.2">
      <c r="A1151" s="821">
        <v>5</v>
      </c>
      <c r="B1151" s="822" t="s">
        <v>2025</v>
      </c>
      <c r="C1151" s="822" t="s">
        <v>2034</v>
      </c>
      <c r="D1151" s="823" t="s">
        <v>3455</v>
      </c>
      <c r="E1151" s="824" t="s">
        <v>2057</v>
      </c>
      <c r="F1151" s="822" t="s">
        <v>2026</v>
      </c>
      <c r="G1151" s="822" t="s">
        <v>2059</v>
      </c>
      <c r="H1151" s="822" t="s">
        <v>329</v>
      </c>
      <c r="I1151" s="822" t="s">
        <v>2408</v>
      </c>
      <c r="J1151" s="822" t="s">
        <v>1032</v>
      </c>
      <c r="K1151" s="822" t="s">
        <v>2409</v>
      </c>
      <c r="L1151" s="825">
        <v>1578.41</v>
      </c>
      <c r="M1151" s="825">
        <v>17362.510000000002</v>
      </c>
      <c r="N1151" s="822">
        <v>11</v>
      </c>
      <c r="O1151" s="826">
        <v>7</v>
      </c>
      <c r="P1151" s="825">
        <v>17362.510000000002</v>
      </c>
      <c r="Q1151" s="827">
        <v>1</v>
      </c>
      <c r="R1151" s="822">
        <v>11</v>
      </c>
      <c r="S1151" s="827">
        <v>1</v>
      </c>
      <c r="T1151" s="826">
        <v>7</v>
      </c>
      <c r="U1151" s="828">
        <v>1</v>
      </c>
    </row>
    <row r="1152" spans="1:21" ht="14.45" customHeight="1" x14ac:dyDescent="0.2">
      <c r="A1152" s="821">
        <v>5</v>
      </c>
      <c r="B1152" s="822" t="s">
        <v>2025</v>
      </c>
      <c r="C1152" s="822" t="s">
        <v>2034</v>
      </c>
      <c r="D1152" s="823" t="s">
        <v>3455</v>
      </c>
      <c r="E1152" s="824" t="s">
        <v>2057</v>
      </c>
      <c r="F1152" s="822" t="s">
        <v>2026</v>
      </c>
      <c r="G1152" s="822" t="s">
        <v>2059</v>
      </c>
      <c r="H1152" s="822" t="s">
        <v>329</v>
      </c>
      <c r="I1152" s="822" t="s">
        <v>2138</v>
      </c>
      <c r="J1152" s="822" t="s">
        <v>1032</v>
      </c>
      <c r="K1152" s="822" t="s">
        <v>2139</v>
      </c>
      <c r="L1152" s="825">
        <v>789.2</v>
      </c>
      <c r="M1152" s="825">
        <v>24465.200000000004</v>
      </c>
      <c r="N1152" s="822">
        <v>31</v>
      </c>
      <c r="O1152" s="826">
        <v>11.5</v>
      </c>
      <c r="P1152" s="825">
        <v>14205.6</v>
      </c>
      <c r="Q1152" s="827">
        <v>0.58064516129032251</v>
      </c>
      <c r="R1152" s="822">
        <v>18</v>
      </c>
      <c r="S1152" s="827">
        <v>0.58064516129032262</v>
      </c>
      <c r="T1152" s="826">
        <v>7</v>
      </c>
      <c r="U1152" s="828">
        <v>0.60869565217391308</v>
      </c>
    </row>
    <row r="1153" spans="1:21" ht="14.45" customHeight="1" x14ac:dyDescent="0.2">
      <c r="A1153" s="821">
        <v>5</v>
      </c>
      <c r="B1153" s="822" t="s">
        <v>2025</v>
      </c>
      <c r="C1153" s="822" t="s">
        <v>2034</v>
      </c>
      <c r="D1153" s="823" t="s">
        <v>3455</v>
      </c>
      <c r="E1153" s="824" t="s">
        <v>2057</v>
      </c>
      <c r="F1153" s="822" t="s">
        <v>2026</v>
      </c>
      <c r="G1153" s="822" t="s">
        <v>2059</v>
      </c>
      <c r="H1153" s="822" t="s">
        <v>329</v>
      </c>
      <c r="I1153" s="822" t="s">
        <v>2410</v>
      </c>
      <c r="J1153" s="822" t="s">
        <v>1032</v>
      </c>
      <c r="K1153" s="822" t="s">
        <v>2409</v>
      </c>
      <c r="L1153" s="825">
        <v>1578.41</v>
      </c>
      <c r="M1153" s="825">
        <v>7892.0500000000011</v>
      </c>
      <c r="N1153" s="822">
        <v>5</v>
      </c>
      <c r="O1153" s="826">
        <v>2</v>
      </c>
      <c r="P1153" s="825">
        <v>4735.2300000000005</v>
      </c>
      <c r="Q1153" s="827">
        <v>0.6</v>
      </c>
      <c r="R1153" s="822">
        <v>3</v>
      </c>
      <c r="S1153" s="827">
        <v>0.6</v>
      </c>
      <c r="T1153" s="826">
        <v>1</v>
      </c>
      <c r="U1153" s="828">
        <v>0.5</v>
      </c>
    </row>
    <row r="1154" spans="1:21" ht="14.45" customHeight="1" x14ac:dyDescent="0.2">
      <c r="A1154" s="821">
        <v>5</v>
      </c>
      <c r="B1154" s="822" t="s">
        <v>2025</v>
      </c>
      <c r="C1154" s="822" t="s">
        <v>2034</v>
      </c>
      <c r="D1154" s="823" t="s">
        <v>3455</v>
      </c>
      <c r="E1154" s="824" t="s">
        <v>2057</v>
      </c>
      <c r="F1154" s="822" t="s">
        <v>2026</v>
      </c>
      <c r="G1154" s="822" t="s">
        <v>2059</v>
      </c>
      <c r="H1154" s="822" t="s">
        <v>329</v>
      </c>
      <c r="I1154" s="822" t="s">
        <v>2771</v>
      </c>
      <c r="J1154" s="822" t="s">
        <v>1032</v>
      </c>
      <c r="K1154" s="822" t="s">
        <v>2139</v>
      </c>
      <c r="L1154" s="825">
        <v>789.2</v>
      </c>
      <c r="M1154" s="825">
        <v>2367.6000000000004</v>
      </c>
      <c r="N1154" s="822">
        <v>3</v>
      </c>
      <c r="O1154" s="826">
        <v>1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5</v>
      </c>
      <c r="B1155" s="822" t="s">
        <v>2025</v>
      </c>
      <c r="C1155" s="822" t="s">
        <v>2034</v>
      </c>
      <c r="D1155" s="823" t="s">
        <v>3455</v>
      </c>
      <c r="E1155" s="824" t="s">
        <v>2057</v>
      </c>
      <c r="F1155" s="822" t="s">
        <v>2026</v>
      </c>
      <c r="G1155" s="822" t="s">
        <v>2788</v>
      </c>
      <c r="H1155" s="822" t="s">
        <v>329</v>
      </c>
      <c r="I1155" s="822" t="s">
        <v>2997</v>
      </c>
      <c r="J1155" s="822" t="s">
        <v>2790</v>
      </c>
      <c r="K1155" s="822" t="s">
        <v>2998</v>
      </c>
      <c r="L1155" s="825">
        <v>425.12</v>
      </c>
      <c r="M1155" s="825">
        <v>425.12</v>
      </c>
      <c r="N1155" s="822">
        <v>1</v>
      </c>
      <c r="O1155" s="826">
        <v>1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5</v>
      </c>
      <c r="B1156" s="822" t="s">
        <v>2025</v>
      </c>
      <c r="C1156" s="822" t="s">
        <v>2034</v>
      </c>
      <c r="D1156" s="823" t="s">
        <v>3455</v>
      </c>
      <c r="E1156" s="824" t="s">
        <v>2057</v>
      </c>
      <c r="F1156" s="822" t="s">
        <v>2026</v>
      </c>
      <c r="G1156" s="822" t="s">
        <v>2350</v>
      </c>
      <c r="H1156" s="822" t="s">
        <v>611</v>
      </c>
      <c r="I1156" s="822" t="s">
        <v>1719</v>
      </c>
      <c r="J1156" s="822" t="s">
        <v>1715</v>
      </c>
      <c r="K1156" s="822" t="s">
        <v>1720</v>
      </c>
      <c r="L1156" s="825">
        <v>84.18</v>
      </c>
      <c r="M1156" s="825">
        <v>168.36</v>
      </c>
      <c r="N1156" s="822">
        <v>2</v>
      </c>
      <c r="O1156" s="826">
        <v>1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5</v>
      </c>
      <c r="B1157" s="822" t="s">
        <v>2025</v>
      </c>
      <c r="C1157" s="822" t="s">
        <v>2034</v>
      </c>
      <c r="D1157" s="823" t="s">
        <v>3455</v>
      </c>
      <c r="E1157" s="824" t="s">
        <v>2057</v>
      </c>
      <c r="F1157" s="822" t="s">
        <v>2026</v>
      </c>
      <c r="G1157" s="822" t="s">
        <v>2350</v>
      </c>
      <c r="H1157" s="822" t="s">
        <v>611</v>
      </c>
      <c r="I1157" s="822" t="s">
        <v>2817</v>
      </c>
      <c r="J1157" s="822" t="s">
        <v>1715</v>
      </c>
      <c r="K1157" s="822" t="s">
        <v>2818</v>
      </c>
      <c r="L1157" s="825">
        <v>49.08</v>
      </c>
      <c r="M1157" s="825">
        <v>196.32</v>
      </c>
      <c r="N1157" s="822">
        <v>4</v>
      </c>
      <c r="O1157" s="826">
        <v>2</v>
      </c>
      <c r="P1157" s="825">
        <v>196.32</v>
      </c>
      <c r="Q1157" s="827">
        <v>1</v>
      </c>
      <c r="R1157" s="822">
        <v>4</v>
      </c>
      <c r="S1157" s="827">
        <v>1</v>
      </c>
      <c r="T1157" s="826">
        <v>2</v>
      </c>
      <c r="U1157" s="828">
        <v>1</v>
      </c>
    </row>
    <row r="1158" spans="1:21" ht="14.45" customHeight="1" x14ac:dyDescent="0.2">
      <c r="A1158" s="821">
        <v>5</v>
      </c>
      <c r="B1158" s="822" t="s">
        <v>2025</v>
      </c>
      <c r="C1158" s="822" t="s">
        <v>2034</v>
      </c>
      <c r="D1158" s="823" t="s">
        <v>3455</v>
      </c>
      <c r="E1158" s="824" t="s">
        <v>2057</v>
      </c>
      <c r="F1158" s="822" t="s">
        <v>2028</v>
      </c>
      <c r="G1158" s="822" t="s">
        <v>2077</v>
      </c>
      <c r="H1158" s="822" t="s">
        <v>329</v>
      </c>
      <c r="I1158" s="822" t="s">
        <v>2078</v>
      </c>
      <c r="J1158" s="822" t="s">
        <v>2079</v>
      </c>
      <c r="K1158" s="822" t="s">
        <v>2080</v>
      </c>
      <c r="L1158" s="825">
        <v>389.82</v>
      </c>
      <c r="M1158" s="825">
        <v>779.64</v>
      </c>
      <c r="N1158" s="822">
        <v>2</v>
      </c>
      <c r="O1158" s="826">
        <v>2</v>
      </c>
      <c r="P1158" s="825">
        <v>779.64</v>
      </c>
      <c r="Q1158" s="827">
        <v>1</v>
      </c>
      <c r="R1158" s="822">
        <v>2</v>
      </c>
      <c r="S1158" s="827">
        <v>1</v>
      </c>
      <c r="T1158" s="826">
        <v>2</v>
      </c>
      <c r="U1158" s="828">
        <v>1</v>
      </c>
    </row>
    <row r="1159" spans="1:21" ht="14.45" customHeight="1" x14ac:dyDescent="0.2">
      <c r="A1159" s="821">
        <v>5</v>
      </c>
      <c r="B1159" s="822" t="s">
        <v>2025</v>
      </c>
      <c r="C1159" s="822" t="s">
        <v>2034</v>
      </c>
      <c r="D1159" s="823" t="s">
        <v>3455</v>
      </c>
      <c r="E1159" s="824" t="s">
        <v>2057</v>
      </c>
      <c r="F1159" s="822" t="s">
        <v>2028</v>
      </c>
      <c r="G1159" s="822" t="s">
        <v>2077</v>
      </c>
      <c r="H1159" s="822" t="s">
        <v>329</v>
      </c>
      <c r="I1159" s="822" t="s">
        <v>2081</v>
      </c>
      <c r="J1159" s="822" t="s">
        <v>2082</v>
      </c>
      <c r="K1159" s="822" t="s">
        <v>2083</v>
      </c>
      <c r="L1159" s="825">
        <v>389.82</v>
      </c>
      <c r="M1159" s="825">
        <v>1169.46</v>
      </c>
      <c r="N1159" s="822">
        <v>3</v>
      </c>
      <c r="O1159" s="826">
        <v>3</v>
      </c>
      <c r="P1159" s="825">
        <v>1169.46</v>
      </c>
      <c r="Q1159" s="827">
        <v>1</v>
      </c>
      <c r="R1159" s="822">
        <v>3</v>
      </c>
      <c r="S1159" s="827">
        <v>1</v>
      </c>
      <c r="T1159" s="826">
        <v>3</v>
      </c>
      <c r="U1159" s="828">
        <v>1</v>
      </c>
    </row>
    <row r="1160" spans="1:21" ht="14.45" customHeight="1" x14ac:dyDescent="0.2">
      <c r="A1160" s="821">
        <v>5</v>
      </c>
      <c r="B1160" s="822" t="s">
        <v>2025</v>
      </c>
      <c r="C1160" s="822" t="s">
        <v>2034</v>
      </c>
      <c r="D1160" s="823" t="s">
        <v>3455</v>
      </c>
      <c r="E1160" s="824" t="s">
        <v>2057</v>
      </c>
      <c r="F1160" s="822" t="s">
        <v>2028</v>
      </c>
      <c r="G1160" s="822" t="s">
        <v>2077</v>
      </c>
      <c r="H1160" s="822" t="s">
        <v>329</v>
      </c>
      <c r="I1160" s="822" t="s">
        <v>2084</v>
      </c>
      <c r="J1160" s="822" t="s">
        <v>2085</v>
      </c>
      <c r="K1160" s="822" t="s">
        <v>2086</v>
      </c>
      <c r="L1160" s="825">
        <v>389.82</v>
      </c>
      <c r="M1160" s="825">
        <v>1169.46</v>
      </c>
      <c r="N1160" s="822">
        <v>3</v>
      </c>
      <c r="O1160" s="826">
        <v>3</v>
      </c>
      <c r="P1160" s="825">
        <v>779.64</v>
      </c>
      <c r="Q1160" s="827">
        <v>0.66666666666666663</v>
      </c>
      <c r="R1160" s="822">
        <v>2</v>
      </c>
      <c r="S1160" s="827">
        <v>0.66666666666666663</v>
      </c>
      <c r="T1160" s="826">
        <v>2</v>
      </c>
      <c r="U1160" s="828">
        <v>0.66666666666666663</v>
      </c>
    </row>
    <row r="1161" spans="1:21" ht="14.45" customHeight="1" x14ac:dyDescent="0.2">
      <c r="A1161" s="821">
        <v>5</v>
      </c>
      <c r="B1161" s="822" t="s">
        <v>2025</v>
      </c>
      <c r="C1161" s="822" t="s">
        <v>2034</v>
      </c>
      <c r="D1161" s="823" t="s">
        <v>3455</v>
      </c>
      <c r="E1161" s="824" t="s">
        <v>2057</v>
      </c>
      <c r="F1161" s="822" t="s">
        <v>2028</v>
      </c>
      <c r="G1161" s="822" t="s">
        <v>2077</v>
      </c>
      <c r="H1161" s="822" t="s">
        <v>329</v>
      </c>
      <c r="I1161" s="822" t="s">
        <v>2119</v>
      </c>
      <c r="J1161" s="822" t="s">
        <v>2120</v>
      </c>
      <c r="K1161" s="822" t="s">
        <v>2121</v>
      </c>
      <c r="L1161" s="825">
        <v>1000.5</v>
      </c>
      <c r="M1161" s="825">
        <v>1000.5</v>
      </c>
      <c r="N1161" s="822">
        <v>1</v>
      </c>
      <c r="O1161" s="826">
        <v>1</v>
      </c>
      <c r="P1161" s="825">
        <v>1000.5</v>
      </c>
      <c r="Q1161" s="827">
        <v>1</v>
      </c>
      <c r="R1161" s="822">
        <v>1</v>
      </c>
      <c r="S1161" s="827">
        <v>1</v>
      </c>
      <c r="T1161" s="826">
        <v>1</v>
      </c>
      <c r="U1161" s="828">
        <v>1</v>
      </c>
    </row>
    <row r="1162" spans="1:21" ht="14.45" customHeight="1" x14ac:dyDescent="0.2">
      <c r="A1162" s="821">
        <v>5</v>
      </c>
      <c r="B1162" s="822" t="s">
        <v>2025</v>
      </c>
      <c r="C1162" s="822" t="s">
        <v>2034</v>
      </c>
      <c r="D1162" s="823" t="s">
        <v>3455</v>
      </c>
      <c r="E1162" s="824" t="s">
        <v>2057</v>
      </c>
      <c r="F1162" s="822" t="s">
        <v>2028</v>
      </c>
      <c r="G1162" s="822" t="s">
        <v>2077</v>
      </c>
      <c r="H1162" s="822" t="s">
        <v>329</v>
      </c>
      <c r="I1162" s="822" t="s">
        <v>2122</v>
      </c>
      <c r="J1162" s="822" t="s">
        <v>2091</v>
      </c>
      <c r="K1162" s="822" t="s">
        <v>2123</v>
      </c>
      <c r="L1162" s="825">
        <v>600</v>
      </c>
      <c r="M1162" s="825">
        <v>1800</v>
      </c>
      <c r="N1162" s="822">
        <v>3</v>
      </c>
      <c r="O1162" s="826">
        <v>3</v>
      </c>
      <c r="P1162" s="825">
        <v>600</v>
      </c>
      <c r="Q1162" s="827">
        <v>0.33333333333333331</v>
      </c>
      <c r="R1162" s="822">
        <v>1</v>
      </c>
      <c r="S1162" s="827">
        <v>0.33333333333333331</v>
      </c>
      <c r="T1162" s="826">
        <v>1</v>
      </c>
      <c r="U1162" s="828">
        <v>0.33333333333333331</v>
      </c>
    </row>
    <row r="1163" spans="1:21" ht="14.45" customHeight="1" x14ac:dyDescent="0.2">
      <c r="A1163" s="821">
        <v>5</v>
      </c>
      <c r="B1163" s="822" t="s">
        <v>2025</v>
      </c>
      <c r="C1163" s="822" t="s">
        <v>2034</v>
      </c>
      <c r="D1163" s="823" t="s">
        <v>3455</v>
      </c>
      <c r="E1163" s="824" t="s">
        <v>2057</v>
      </c>
      <c r="F1163" s="822" t="s">
        <v>2028</v>
      </c>
      <c r="G1163" s="822" t="s">
        <v>2077</v>
      </c>
      <c r="H1163" s="822" t="s">
        <v>329</v>
      </c>
      <c r="I1163" s="822" t="s">
        <v>2122</v>
      </c>
      <c r="J1163" s="822" t="s">
        <v>2091</v>
      </c>
      <c r="K1163" s="822" t="s">
        <v>2123</v>
      </c>
      <c r="L1163" s="825">
        <v>600.29999999999995</v>
      </c>
      <c r="M1163" s="825">
        <v>600.29999999999995</v>
      </c>
      <c r="N1163" s="822">
        <v>1</v>
      </c>
      <c r="O1163" s="826">
        <v>1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5</v>
      </c>
      <c r="B1164" s="822" t="s">
        <v>2025</v>
      </c>
      <c r="C1164" s="822" t="s">
        <v>2034</v>
      </c>
      <c r="D1164" s="823" t="s">
        <v>3455</v>
      </c>
      <c r="E1164" s="824" t="s">
        <v>2057</v>
      </c>
      <c r="F1164" s="822" t="s">
        <v>2028</v>
      </c>
      <c r="G1164" s="822" t="s">
        <v>2077</v>
      </c>
      <c r="H1164" s="822" t="s">
        <v>329</v>
      </c>
      <c r="I1164" s="822" t="s">
        <v>2414</v>
      </c>
      <c r="J1164" s="822" t="s">
        <v>2091</v>
      </c>
      <c r="K1164" s="822" t="s">
        <v>2415</v>
      </c>
      <c r="L1164" s="825">
        <v>600</v>
      </c>
      <c r="M1164" s="825">
        <v>600</v>
      </c>
      <c r="N1164" s="822">
        <v>1</v>
      </c>
      <c r="O1164" s="826">
        <v>1</v>
      </c>
      <c r="P1164" s="825">
        <v>600</v>
      </c>
      <c r="Q1164" s="827">
        <v>1</v>
      </c>
      <c r="R1164" s="822">
        <v>1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5</v>
      </c>
      <c r="B1165" s="822" t="s">
        <v>2025</v>
      </c>
      <c r="C1165" s="822" t="s">
        <v>2034</v>
      </c>
      <c r="D1165" s="823" t="s">
        <v>3455</v>
      </c>
      <c r="E1165" s="824" t="s">
        <v>2057</v>
      </c>
      <c r="F1165" s="822" t="s">
        <v>2028</v>
      </c>
      <c r="G1165" s="822" t="s">
        <v>2077</v>
      </c>
      <c r="H1165" s="822" t="s">
        <v>329</v>
      </c>
      <c r="I1165" s="822" t="s">
        <v>2090</v>
      </c>
      <c r="J1165" s="822" t="s">
        <v>2091</v>
      </c>
      <c r="K1165" s="822" t="s">
        <v>2092</v>
      </c>
      <c r="L1165" s="825">
        <v>600.29999999999995</v>
      </c>
      <c r="M1165" s="825">
        <v>1200.5999999999999</v>
      </c>
      <c r="N1165" s="822">
        <v>2</v>
      </c>
      <c r="O1165" s="826">
        <v>2</v>
      </c>
      <c r="P1165" s="825">
        <v>1200.5999999999999</v>
      </c>
      <c r="Q1165" s="827">
        <v>1</v>
      </c>
      <c r="R1165" s="822">
        <v>2</v>
      </c>
      <c r="S1165" s="827">
        <v>1</v>
      </c>
      <c r="T1165" s="826">
        <v>2</v>
      </c>
      <c r="U1165" s="828">
        <v>1</v>
      </c>
    </row>
    <row r="1166" spans="1:21" ht="14.45" customHeight="1" x14ac:dyDescent="0.2">
      <c r="A1166" s="821">
        <v>5</v>
      </c>
      <c r="B1166" s="822" t="s">
        <v>2025</v>
      </c>
      <c r="C1166" s="822" t="s">
        <v>2034</v>
      </c>
      <c r="D1166" s="823" t="s">
        <v>3455</v>
      </c>
      <c r="E1166" s="824" t="s">
        <v>2057</v>
      </c>
      <c r="F1166" s="822" t="s">
        <v>2028</v>
      </c>
      <c r="G1166" s="822" t="s">
        <v>2077</v>
      </c>
      <c r="H1166" s="822" t="s">
        <v>329</v>
      </c>
      <c r="I1166" s="822" t="s">
        <v>2125</v>
      </c>
      <c r="J1166" s="822" t="s">
        <v>2126</v>
      </c>
      <c r="K1166" s="822" t="s">
        <v>2127</v>
      </c>
      <c r="L1166" s="825">
        <v>180.39</v>
      </c>
      <c r="M1166" s="825">
        <v>360.78</v>
      </c>
      <c r="N1166" s="822">
        <v>2</v>
      </c>
      <c r="O1166" s="826">
        <v>1</v>
      </c>
      <c r="P1166" s="825">
        <v>360.78</v>
      </c>
      <c r="Q1166" s="827">
        <v>1</v>
      </c>
      <c r="R1166" s="822">
        <v>2</v>
      </c>
      <c r="S1166" s="827">
        <v>1</v>
      </c>
      <c r="T1166" s="826">
        <v>1</v>
      </c>
      <c r="U1166" s="828">
        <v>1</v>
      </c>
    </row>
    <row r="1167" spans="1:21" ht="14.45" customHeight="1" x14ac:dyDescent="0.2">
      <c r="A1167" s="821">
        <v>5</v>
      </c>
      <c r="B1167" s="822" t="s">
        <v>2025</v>
      </c>
      <c r="C1167" s="822" t="s">
        <v>2034</v>
      </c>
      <c r="D1167" s="823" t="s">
        <v>3455</v>
      </c>
      <c r="E1167" s="824" t="s">
        <v>2057</v>
      </c>
      <c r="F1167" s="822" t="s">
        <v>2028</v>
      </c>
      <c r="G1167" s="822" t="s">
        <v>2077</v>
      </c>
      <c r="H1167" s="822" t="s">
        <v>329</v>
      </c>
      <c r="I1167" s="822" t="s">
        <v>2422</v>
      </c>
      <c r="J1167" s="822" t="s">
        <v>2423</v>
      </c>
      <c r="K1167" s="822" t="s">
        <v>2424</v>
      </c>
      <c r="L1167" s="825">
        <v>410</v>
      </c>
      <c r="M1167" s="825">
        <v>410</v>
      </c>
      <c r="N1167" s="822">
        <v>1</v>
      </c>
      <c r="O1167" s="826">
        <v>1</v>
      </c>
      <c r="P1167" s="825">
        <v>410</v>
      </c>
      <c r="Q1167" s="827">
        <v>1</v>
      </c>
      <c r="R1167" s="822">
        <v>1</v>
      </c>
      <c r="S1167" s="827">
        <v>1</v>
      </c>
      <c r="T1167" s="826">
        <v>1</v>
      </c>
      <c r="U1167" s="828">
        <v>1</v>
      </c>
    </row>
    <row r="1168" spans="1:21" ht="14.45" customHeight="1" x14ac:dyDescent="0.2">
      <c r="A1168" s="821">
        <v>5</v>
      </c>
      <c r="B1168" s="822" t="s">
        <v>2025</v>
      </c>
      <c r="C1168" s="822" t="s">
        <v>2034</v>
      </c>
      <c r="D1168" s="823" t="s">
        <v>3455</v>
      </c>
      <c r="E1168" s="824" t="s">
        <v>2057</v>
      </c>
      <c r="F1168" s="822" t="s">
        <v>2028</v>
      </c>
      <c r="G1168" s="822" t="s">
        <v>2077</v>
      </c>
      <c r="H1168" s="822" t="s">
        <v>329</v>
      </c>
      <c r="I1168" s="822" t="s">
        <v>2603</v>
      </c>
      <c r="J1168" s="822" t="s">
        <v>2604</v>
      </c>
      <c r="K1168" s="822" t="s">
        <v>2605</v>
      </c>
      <c r="L1168" s="825">
        <v>700.35</v>
      </c>
      <c r="M1168" s="825">
        <v>700.35</v>
      </c>
      <c r="N1168" s="822">
        <v>1</v>
      </c>
      <c r="O1168" s="826">
        <v>1</v>
      </c>
      <c r="P1168" s="825"/>
      <c r="Q1168" s="827">
        <v>0</v>
      </c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5</v>
      </c>
      <c r="B1169" s="822" t="s">
        <v>2025</v>
      </c>
      <c r="C1169" s="822" t="s">
        <v>2034</v>
      </c>
      <c r="D1169" s="823" t="s">
        <v>3455</v>
      </c>
      <c r="E1169" s="824" t="s">
        <v>2057</v>
      </c>
      <c r="F1169" s="822" t="s">
        <v>2028</v>
      </c>
      <c r="G1169" s="822" t="s">
        <v>2077</v>
      </c>
      <c r="H1169" s="822" t="s">
        <v>329</v>
      </c>
      <c r="I1169" s="822" t="s">
        <v>2128</v>
      </c>
      <c r="J1169" s="822" t="s">
        <v>2129</v>
      </c>
      <c r="K1169" s="822" t="s">
        <v>2130</v>
      </c>
      <c r="L1169" s="825">
        <v>49.02</v>
      </c>
      <c r="M1169" s="825">
        <v>196.08</v>
      </c>
      <c r="N1169" s="822">
        <v>4</v>
      </c>
      <c r="O1169" s="826">
        <v>2</v>
      </c>
      <c r="P1169" s="825">
        <v>196.08</v>
      </c>
      <c r="Q1169" s="827">
        <v>1</v>
      </c>
      <c r="R1169" s="822">
        <v>4</v>
      </c>
      <c r="S1169" s="827">
        <v>1</v>
      </c>
      <c r="T1169" s="826">
        <v>2</v>
      </c>
      <c r="U1169" s="828">
        <v>1</v>
      </c>
    </row>
    <row r="1170" spans="1:21" ht="14.45" customHeight="1" x14ac:dyDescent="0.2">
      <c r="A1170" s="821">
        <v>5</v>
      </c>
      <c r="B1170" s="822" t="s">
        <v>2025</v>
      </c>
      <c r="C1170" s="822" t="s">
        <v>2034</v>
      </c>
      <c r="D1170" s="823" t="s">
        <v>3455</v>
      </c>
      <c r="E1170" s="824" t="s">
        <v>2057</v>
      </c>
      <c r="F1170" s="822" t="s">
        <v>2028</v>
      </c>
      <c r="G1170" s="822" t="s">
        <v>2077</v>
      </c>
      <c r="H1170" s="822" t="s">
        <v>329</v>
      </c>
      <c r="I1170" s="822" t="s">
        <v>3265</v>
      </c>
      <c r="J1170" s="822" t="s">
        <v>3266</v>
      </c>
      <c r="K1170" s="822" t="s">
        <v>3267</v>
      </c>
      <c r="L1170" s="825">
        <v>500</v>
      </c>
      <c r="M1170" s="825">
        <v>500</v>
      </c>
      <c r="N1170" s="822">
        <v>1</v>
      </c>
      <c r="O1170" s="826">
        <v>1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5</v>
      </c>
      <c r="B1171" s="822" t="s">
        <v>2025</v>
      </c>
      <c r="C1171" s="822" t="s">
        <v>2034</v>
      </c>
      <c r="D1171" s="823" t="s">
        <v>3455</v>
      </c>
      <c r="E1171" s="824" t="s">
        <v>2057</v>
      </c>
      <c r="F1171" s="822" t="s">
        <v>2028</v>
      </c>
      <c r="G1171" s="822" t="s">
        <v>2077</v>
      </c>
      <c r="H1171" s="822" t="s">
        <v>329</v>
      </c>
      <c r="I1171" s="822" t="s">
        <v>2427</v>
      </c>
      <c r="J1171" s="822" t="s">
        <v>2428</v>
      </c>
      <c r="K1171" s="822" t="s">
        <v>2429</v>
      </c>
      <c r="L1171" s="825">
        <v>389.82</v>
      </c>
      <c r="M1171" s="825">
        <v>389.82</v>
      </c>
      <c r="N1171" s="822">
        <v>1</v>
      </c>
      <c r="O1171" s="826">
        <v>1</v>
      </c>
      <c r="P1171" s="825">
        <v>389.82</v>
      </c>
      <c r="Q1171" s="827">
        <v>1</v>
      </c>
      <c r="R1171" s="822">
        <v>1</v>
      </c>
      <c r="S1171" s="827">
        <v>1</v>
      </c>
      <c r="T1171" s="826">
        <v>1</v>
      </c>
      <c r="U1171" s="828">
        <v>1</v>
      </c>
    </row>
    <row r="1172" spans="1:21" ht="14.45" customHeight="1" x14ac:dyDescent="0.2">
      <c r="A1172" s="821">
        <v>5</v>
      </c>
      <c r="B1172" s="822" t="s">
        <v>2025</v>
      </c>
      <c r="C1172" s="822" t="s">
        <v>2034</v>
      </c>
      <c r="D1172" s="823" t="s">
        <v>3455</v>
      </c>
      <c r="E1172" s="824" t="s">
        <v>2057</v>
      </c>
      <c r="F1172" s="822" t="s">
        <v>2028</v>
      </c>
      <c r="G1172" s="822" t="s">
        <v>2077</v>
      </c>
      <c r="H1172" s="822" t="s">
        <v>329</v>
      </c>
      <c r="I1172" s="822" t="s">
        <v>2430</v>
      </c>
      <c r="J1172" s="822" t="s">
        <v>2431</v>
      </c>
      <c r="K1172" s="822" t="s">
        <v>2432</v>
      </c>
      <c r="L1172" s="825">
        <v>389.82</v>
      </c>
      <c r="M1172" s="825">
        <v>389.82</v>
      </c>
      <c r="N1172" s="822">
        <v>1</v>
      </c>
      <c r="O1172" s="826">
        <v>1</v>
      </c>
      <c r="P1172" s="825">
        <v>389.82</v>
      </c>
      <c r="Q1172" s="827">
        <v>1</v>
      </c>
      <c r="R1172" s="822">
        <v>1</v>
      </c>
      <c r="S1172" s="827">
        <v>1</v>
      </c>
      <c r="T1172" s="826">
        <v>1</v>
      </c>
      <c r="U1172" s="828">
        <v>1</v>
      </c>
    </row>
    <row r="1173" spans="1:21" ht="14.45" customHeight="1" x14ac:dyDescent="0.2">
      <c r="A1173" s="821">
        <v>5</v>
      </c>
      <c r="B1173" s="822" t="s">
        <v>2025</v>
      </c>
      <c r="C1173" s="822" t="s">
        <v>2034</v>
      </c>
      <c r="D1173" s="823" t="s">
        <v>3455</v>
      </c>
      <c r="E1173" s="824" t="s">
        <v>2057</v>
      </c>
      <c r="F1173" s="822" t="s">
        <v>2028</v>
      </c>
      <c r="G1173" s="822" t="s">
        <v>2077</v>
      </c>
      <c r="H1173" s="822" t="s">
        <v>329</v>
      </c>
      <c r="I1173" s="822" t="s">
        <v>2855</v>
      </c>
      <c r="J1173" s="822" t="s">
        <v>2856</v>
      </c>
      <c r="K1173" s="822" t="s">
        <v>2857</v>
      </c>
      <c r="L1173" s="825">
        <v>149.5</v>
      </c>
      <c r="M1173" s="825">
        <v>448.5</v>
      </c>
      <c r="N1173" s="822">
        <v>3</v>
      </c>
      <c r="O1173" s="826">
        <v>1</v>
      </c>
      <c r="P1173" s="825">
        <v>448.5</v>
      </c>
      <c r="Q1173" s="827">
        <v>1</v>
      </c>
      <c r="R1173" s="822">
        <v>3</v>
      </c>
      <c r="S1173" s="827">
        <v>1</v>
      </c>
      <c r="T1173" s="826">
        <v>1</v>
      </c>
      <c r="U1173" s="828">
        <v>1</v>
      </c>
    </row>
    <row r="1174" spans="1:21" ht="14.45" customHeight="1" x14ac:dyDescent="0.2">
      <c r="A1174" s="821">
        <v>5</v>
      </c>
      <c r="B1174" s="822" t="s">
        <v>2025</v>
      </c>
      <c r="C1174" s="822" t="s">
        <v>2034</v>
      </c>
      <c r="D1174" s="823" t="s">
        <v>3455</v>
      </c>
      <c r="E1174" s="824" t="s">
        <v>2058</v>
      </c>
      <c r="F1174" s="822" t="s">
        <v>2026</v>
      </c>
      <c r="G1174" s="822" t="s">
        <v>2365</v>
      </c>
      <c r="H1174" s="822" t="s">
        <v>611</v>
      </c>
      <c r="I1174" s="822" t="s">
        <v>1814</v>
      </c>
      <c r="J1174" s="822" t="s">
        <v>1815</v>
      </c>
      <c r="K1174" s="822" t="s">
        <v>1816</v>
      </c>
      <c r="L1174" s="825">
        <v>23.4</v>
      </c>
      <c r="M1174" s="825">
        <v>70.199999999999989</v>
      </c>
      <c r="N1174" s="822">
        <v>3</v>
      </c>
      <c r="O1174" s="826">
        <v>2</v>
      </c>
      <c r="P1174" s="825"/>
      <c r="Q1174" s="827">
        <v>0</v>
      </c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5</v>
      </c>
      <c r="B1175" s="822" t="s">
        <v>2025</v>
      </c>
      <c r="C1175" s="822" t="s">
        <v>2034</v>
      </c>
      <c r="D1175" s="823" t="s">
        <v>3455</v>
      </c>
      <c r="E1175" s="824" t="s">
        <v>2058</v>
      </c>
      <c r="F1175" s="822" t="s">
        <v>2026</v>
      </c>
      <c r="G1175" s="822" t="s">
        <v>2365</v>
      </c>
      <c r="H1175" s="822" t="s">
        <v>611</v>
      </c>
      <c r="I1175" s="822" t="s">
        <v>1817</v>
      </c>
      <c r="J1175" s="822" t="s">
        <v>1815</v>
      </c>
      <c r="K1175" s="822" t="s">
        <v>1818</v>
      </c>
      <c r="L1175" s="825">
        <v>11.71</v>
      </c>
      <c r="M1175" s="825">
        <v>11.71</v>
      </c>
      <c r="N1175" s="822">
        <v>1</v>
      </c>
      <c r="O1175" s="826">
        <v>1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5</v>
      </c>
      <c r="B1176" s="822" t="s">
        <v>2025</v>
      </c>
      <c r="C1176" s="822" t="s">
        <v>2034</v>
      </c>
      <c r="D1176" s="823" t="s">
        <v>3455</v>
      </c>
      <c r="E1176" s="824" t="s">
        <v>2058</v>
      </c>
      <c r="F1176" s="822" t="s">
        <v>2026</v>
      </c>
      <c r="G1176" s="822" t="s">
        <v>2606</v>
      </c>
      <c r="H1176" s="822" t="s">
        <v>611</v>
      </c>
      <c r="I1176" s="822" t="s">
        <v>1699</v>
      </c>
      <c r="J1176" s="822" t="s">
        <v>1700</v>
      </c>
      <c r="K1176" s="822" t="s">
        <v>1701</v>
      </c>
      <c r="L1176" s="825">
        <v>279.52999999999997</v>
      </c>
      <c r="M1176" s="825">
        <v>279.52999999999997</v>
      </c>
      <c r="N1176" s="822">
        <v>1</v>
      </c>
      <c r="O1176" s="826">
        <v>1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5</v>
      </c>
      <c r="B1177" s="822" t="s">
        <v>2025</v>
      </c>
      <c r="C1177" s="822" t="s">
        <v>2034</v>
      </c>
      <c r="D1177" s="823" t="s">
        <v>3455</v>
      </c>
      <c r="E1177" s="824" t="s">
        <v>2058</v>
      </c>
      <c r="F1177" s="822" t="s">
        <v>2026</v>
      </c>
      <c r="G1177" s="822" t="s">
        <v>2606</v>
      </c>
      <c r="H1177" s="822" t="s">
        <v>611</v>
      </c>
      <c r="I1177" s="822" t="s">
        <v>1699</v>
      </c>
      <c r="J1177" s="822" t="s">
        <v>1700</v>
      </c>
      <c r="K1177" s="822" t="s">
        <v>1701</v>
      </c>
      <c r="L1177" s="825">
        <v>165.41</v>
      </c>
      <c r="M1177" s="825">
        <v>330.82</v>
      </c>
      <c r="N1177" s="822">
        <v>2</v>
      </c>
      <c r="O1177" s="826">
        <v>2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5</v>
      </c>
      <c r="B1178" s="822" t="s">
        <v>2025</v>
      </c>
      <c r="C1178" s="822" t="s">
        <v>2034</v>
      </c>
      <c r="D1178" s="823" t="s">
        <v>3455</v>
      </c>
      <c r="E1178" s="824" t="s">
        <v>2058</v>
      </c>
      <c r="F1178" s="822" t="s">
        <v>2026</v>
      </c>
      <c r="G1178" s="822" t="s">
        <v>2606</v>
      </c>
      <c r="H1178" s="822" t="s">
        <v>329</v>
      </c>
      <c r="I1178" s="822" t="s">
        <v>3268</v>
      </c>
      <c r="J1178" s="822" t="s">
        <v>2873</v>
      </c>
      <c r="K1178" s="822" t="s">
        <v>1907</v>
      </c>
      <c r="L1178" s="825">
        <v>130.51</v>
      </c>
      <c r="M1178" s="825">
        <v>391.53</v>
      </c>
      <c r="N1178" s="822">
        <v>3</v>
      </c>
      <c r="O1178" s="826">
        <v>1</v>
      </c>
      <c r="P1178" s="825">
        <v>391.53</v>
      </c>
      <c r="Q1178" s="827">
        <v>1</v>
      </c>
      <c r="R1178" s="822">
        <v>3</v>
      </c>
      <c r="S1178" s="827">
        <v>1</v>
      </c>
      <c r="T1178" s="826">
        <v>1</v>
      </c>
      <c r="U1178" s="828">
        <v>1</v>
      </c>
    </row>
    <row r="1179" spans="1:21" ht="14.45" customHeight="1" x14ac:dyDescent="0.2">
      <c r="A1179" s="821">
        <v>5</v>
      </c>
      <c r="B1179" s="822" t="s">
        <v>2025</v>
      </c>
      <c r="C1179" s="822" t="s">
        <v>2034</v>
      </c>
      <c r="D1179" s="823" t="s">
        <v>3455</v>
      </c>
      <c r="E1179" s="824" t="s">
        <v>2058</v>
      </c>
      <c r="F1179" s="822" t="s">
        <v>2026</v>
      </c>
      <c r="G1179" s="822" t="s">
        <v>2448</v>
      </c>
      <c r="H1179" s="822" t="s">
        <v>329</v>
      </c>
      <c r="I1179" s="822" t="s">
        <v>2874</v>
      </c>
      <c r="J1179" s="822" t="s">
        <v>2450</v>
      </c>
      <c r="K1179" s="822" t="s">
        <v>874</v>
      </c>
      <c r="L1179" s="825">
        <v>0</v>
      </c>
      <c r="M1179" s="825">
        <v>0</v>
      </c>
      <c r="N1179" s="822">
        <v>2</v>
      </c>
      <c r="O1179" s="826">
        <v>1</v>
      </c>
      <c r="P1179" s="825"/>
      <c r="Q1179" s="827"/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5</v>
      </c>
      <c r="B1180" s="822" t="s">
        <v>2025</v>
      </c>
      <c r="C1180" s="822" t="s">
        <v>2034</v>
      </c>
      <c r="D1180" s="823" t="s">
        <v>3455</v>
      </c>
      <c r="E1180" s="824" t="s">
        <v>2058</v>
      </c>
      <c r="F1180" s="822" t="s">
        <v>2026</v>
      </c>
      <c r="G1180" s="822" t="s">
        <v>2611</v>
      </c>
      <c r="H1180" s="822" t="s">
        <v>329</v>
      </c>
      <c r="I1180" s="822" t="s">
        <v>2615</v>
      </c>
      <c r="J1180" s="822" t="s">
        <v>1045</v>
      </c>
      <c r="K1180" s="822" t="s">
        <v>1046</v>
      </c>
      <c r="L1180" s="825">
        <v>235.78</v>
      </c>
      <c r="M1180" s="825">
        <v>235.78</v>
      </c>
      <c r="N1180" s="822">
        <v>1</v>
      </c>
      <c r="O1180" s="826">
        <v>1</v>
      </c>
      <c r="P1180" s="825"/>
      <c r="Q1180" s="827">
        <v>0</v>
      </c>
      <c r="R1180" s="822"/>
      <c r="S1180" s="827">
        <v>0</v>
      </c>
      <c r="T1180" s="826"/>
      <c r="U1180" s="828">
        <v>0</v>
      </c>
    </row>
    <row r="1181" spans="1:21" ht="14.45" customHeight="1" x14ac:dyDescent="0.2">
      <c r="A1181" s="821">
        <v>5</v>
      </c>
      <c r="B1181" s="822" t="s">
        <v>2025</v>
      </c>
      <c r="C1181" s="822" t="s">
        <v>2034</v>
      </c>
      <c r="D1181" s="823" t="s">
        <v>3455</v>
      </c>
      <c r="E1181" s="824" t="s">
        <v>2058</v>
      </c>
      <c r="F1181" s="822" t="s">
        <v>2026</v>
      </c>
      <c r="G1181" s="822" t="s">
        <v>2338</v>
      </c>
      <c r="H1181" s="822" t="s">
        <v>329</v>
      </c>
      <c r="I1181" s="822" t="s">
        <v>2715</v>
      </c>
      <c r="J1181" s="822" t="s">
        <v>698</v>
      </c>
      <c r="K1181" s="822" t="s">
        <v>2475</v>
      </c>
      <c r="L1181" s="825">
        <v>91.11</v>
      </c>
      <c r="M1181" s="825">
        <v>182.22</v>
      </c>
      <c r="N1181" s="822">
        <v>2</v>
      </c>
      <c r="O1181" s="826">
        <v>2</v>
      </c>
      <c r="P1181" s="825">
        <v>182.22</v>
      </c>
      <c r="Q1181" s="827">
        <v>1</v>
      </c>
      <c r="R1181" s="822">
        <v>2</v>
      </c>
      <c r="S1181" s="827">
        <v>1</v>
      </c>
      <c r="T1181" s="826">
        <v>2</v>
      </c>
      <c r="U1181" s="828">
        <v>1</v>
      </c>
    </row>
    <row r="1182" spans="1:21" ht="14.45" customHeight="1" x14ac:dyDescent="0.2">
      <c r="A1182" s="821">
        <v>5</v>
      </c>
      <c r="B1182" s="822" t="s">
        <v>2025</v>
      </c>
      <c r="C1182" s="822" t="s">
        <v>2034</v>
      </c>
      <c r="D1182" s="823" t="s">
        <v>3455</v>
      </c>
      <c r="E1182" s="824" t="s">
        <v>2058</v>
      </c>
      <c r="F1182" s="822" t="s">
        <v>2026</v>
      </c>
      <c r="G1182" s="822" t="s">
        <v>2338</v>
      </c>
      <c r="H1182" s="822" t="s">
        <v>329</v>
      </c>
      <c r="I1182" s="822" t="s">
        <v>2716</v>
      </c>
      <c r="J1182" s="822" t="s">
        <v>698</v>
      </c>
      <c r="K1182" s="822" t="s">
        <v>2475</v>
      </c>
      <c r="L1182" s="825">
        <v>91.11</v>
      </c>
      <c r="M1182" s="825">
        <v>91.11</v>
      </c>
      <c r="N1182" s="822">
        <v>1</v>
      </c>
      <c r="O1182" s="826">
        <v>1</v>
      </c>
      <c r="P1182" s="825">
        <v>91.11</v>
      </c>
      <c r="Q1182" s="827">
        <v>1</v>
      </c>
      <c r="R1182" s="822">
        <v>1</v>
      </c>
      <c r="S1182" s="827">
        <v>1</v>
      </c>
      <c r="T1182" s="826">
        <v>1</v>
      </c>
      <c r="U1182" s="828">
        <v>1</v>
      </c>
    </row>
    <row r="1183" spans="1:21" ht="14.45" customHeight="1" x14ac:dyDescent="0.2">
      <c r="A1183" s="821">
        <v>5</v>
      </c>
      <c r="B1183" s="822" t="s">
        <v>2025</v>
      </c>
      <c r="C1183" s="822" t="s">
        <v>2034</v>
      </c>
      <c r="D1183" s="823" t="s">
        <v>3455</v>
      </c>
      <c r="E1183" s="824" t="s">
        <v>2058</v>
      </c>
      <c r="F1183" s="822" t="s">
        <v>2026</v>
      </c>
      <c r="G1183" s="822" t="s">
        <v>2338</v>
      </c>
      <c r="H1183" s="822" t="s">
        <v>329</v>
      </c>
      <c r="I1183" s="822" t="s">
        <v>2339</v>
      </c>
      <c r="J1183" s="822" t="s">
        <v>698</v>
      </c>
      <c r="K1183" s="822" t="s">
        <v>702</v>
      </c>
      <c r="L1183" s="825">
        <v>273.33</v>
      </c>
      <c r="M1183" s="825">
        <v>1366.65</v>
      </c>
      <c r="N1183" s="822">
        <v>5</v>
      </c>
      <c r="O1183" s="826">
        <v>5</v>
      </c>
      <c r="P1183" s="825">
        <v>546.66</v>
      </c>
      <c r="Q1183" s="827">
        <v>0.39999999999999997</v>
      </c>
      <c r="R1183" s="822">
        <v>2</v>
      </c>
      <c r="S1183" s="827">
        <v>0.4</v>
      </c>
      <c r="T1183" s="826">
        <v>2</v>
      </c>
      <c r="U1183" s="828">
        <v>0.4</v>
      </c>
    </row>
    <row r="1184" spans="1:21" ht="14.45" customHeight="1" x14ac:dyDescent="0.2">
      <c r="A1184" s="821">
        <v>5</v>
      </c>
      <c r="B1184" s="822" t="s">
        <v>2025</v>
      </c>
      <c r="C1184" s="822" t="s">
        <v>2034</v>
      </c>
      <c r="D1184" s="823" t="s">
        <v>3455</v>
      </c>
      <c r="E1184" s="824" t="s">
        <v>2058</v>
      </c>
      <c r="F1184" s="822" t="s">
        <v>2026</v>
      </c>
      <c r="G1184" s="822" t="s">
        <v>2338</v>
      </c>
      <c r="H1184" s="822" t="s">
        <v>329</v>
      </c>
      <c r="I1184" s="822" t="s">
        <v>2476</v>
      </c>
      <c r="J1184" s="822" t="s">
        <v>698</v>
      </c>
      <c r="K1184" s="822" t="s">
        <v>2477</v>
      </c>
      <c r="L1184" s="825">
        <v>273.33</v>
      </c>
      <c r="M1184" s="825">
        <v>2733.3</v>
      </c>
      <c r="N1184" s="822">
        <v>10</v>
      </c>
      <c r="O1184" s="826">
        <v>7</v>
      </c>
      <c r="P1184" s="825">
        <v>1913.31</v>
      </c>
      <c r="Q1184" s="827">
        <v>0.7</v>
      </c>
      <c r="R1184" s="822">
        <v>7</v>
      </c>
      <c r="S1184" s="827">
        <v>0.7</v>
      </c>
      <c r="T1184" s="826">
        <v>5</v>
      </c>
      <c r="U1184" s="828">
        <v>0.7142857142857143</v>
      </c>
    </row>
    <row r="1185" spans="1:21" ht="14.45" customHeight="1" x14ac:dyDescent="0.2">
      <c r="A1185" s="821">
        <v>5</v>
      </c>
      <c r="B1185" s="822" t="s">
        <v>2025</v>
      </c>
      <c r="C1185" s="822" t="s">
        <v>2034</v>
      </c>
      <c r="D1185" s="823" t="s">
        <v>3455</v>
      </c>
      <c r="E1185" s="824" t="s">
        <v>2058</v>
      </c>
      <c r="F1185" s="822" t="s">
        <v>2026</v>
      </c>
      <c r="G1185" s="822" t="s">
        <v>2478</v>
      </c>
      <c r="H1185" s="822" t="s">
        <v>329</v>
      </c>
      <c r="I1185" s="822" t="s">
        <v>3269</v>
      </c>
      <c r="J1185" s="822" t="s">
        <v>3270</v>
      </c>
      <c r="K1185" s="822" t="s">
        <v>3271</v>
      </c>
      <c r="L1185" s="825">
        <v>46.75</v>
      </c>
      <c r="M1185" s="825">
        <v>46.75</v>
      </c>
      <c r="N1185" s="822">
        <v>1</v>
      </c>
      <c r="O1185" s="826">
        <v>1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5</v>
      </c>
      <c r="B1186" s="822" t="s">
        <v>2025</v>
      </c>
      <c r="C1186" s="822" t="s">
        <v>2034</v>
      </c>
      <c r="D1186" s="823" t="s">
        <v>3455</v>
      </c>
      <c r="E1186" s="824" t="s">
        <v>2058</v>
      </c>
      <c r="F1186" s="822" t="s">
        <v>2026</v>
      </c>
      <c r="G1186" s="822" t="s">
        <v>2478</v>
      </c>
      <c r="H1186" s="822" t="s">
        <v>329</v>
      </c>
      <c r="I1186" s="822" t="s">
        <v>2482</v>
      </c>
      <c r="J1186" s="822" t="s">
        <v>2483</v>
      </c>
      <c r="K1186" s="822" t="s">
        <v>2484</v>
      </c>
      <c r="L1186" s="825">
        <v>186.99</v>
      </c>
      <c r="M1186" s="825">
        <v>186.99</v>
      </c>
      <c r="N1186" s="822">
        <v>1</v>
      </c>
      <c r="O1186" s="826">
        <v>1</v>
      </c>
      <c r="P1186" s="825">
        <v>186.99</v>
      </c>
      <c r="Q1186" s="827">
        <v>1</v>
      </c>
      <c r="R1186" s="822">
        <v>1</v>
      </c>
      <c r="S1186" s="827">
        <v>1</v>
      </c>
      <c r="T1186" s="826">
        <v>1</v>
      </c>
      <c r="U1186" s="828">
        <v>1</v>
      </c>
    </row>
    <row r="1187" spans="1:21" ht="14.45" customHeight="1" x14ac:dyDescent="0.2">
      <c r="A1187" s="821">
        <v>5</v>
      </c>
      <c r="B1187" s="822" t="s">
        <v>2025</v>
      </c>
      <c r="C1187" s="822" t="s">
        <v>2034</v>
      </c>
      <c r="D1187" s="823" t="s">
        <v>3455</v>
      </c>
      <c r="E1187" s="824" t="s">
        <v>2058</v>
      </c>
      <c r="F1187" s="822" t="s">
        <v>2026</v>
      </c>
      <c r="G1187" s="822" t="s">
        <v>3272</v>
      </c>
      <c r="H1187" s="822" t="s">
        <v>611</v>
      </c>
      <c r="I1187" s="822" t="s">
        <v>1962</v>
      </c>
      <c r="J1187" s="822" t="s">
        <v>1809</v>
      </c>
      <c r="K1187" s="822" t="s">
        <v>1963</v>
      </c>
      <c r="L1187" s="825">
        <v>339.47</v>
      </c>
      <c r="M1187" s="825">
        <v>678.94</v>
      </c>
      <c r="N1187" s="822">
        <v>2</v>
      </c>
      <c r="O1187" s="826">
        <v>1</v>
      </c>
      <c r="P1187" s="825"/>
      <c r="Q1187" s="827">
        <v>0</v>
      </c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5</v>
      </c>
      <c r="B1188" s="822" t="s">
        <v>2025</v>
      </c>
      <c r="C1188" s="822" t="s">
        <v>2034</v>
      </c>
      <c r="D1188" s="823" t="s">
        <v>3455</v>
      </c>
      <c r="E1188" s="824" t="s">
        <v>2058</v>
      </c>
      <c r="F1188" s="822" t="s">
        <v>2026</v>
      </c>
      <c r="G1188" s="822" t="s">
        <v>3244</v>
      </c>
      <c r="H1188" s="822" t="s">
        <v>329</v>
      </c>
      <c r="I1188" s="822" t="s">
        <v>3245</v>
      </c>
      <c r="J1188" s="822" t="s">
        <v>3246</v>
      </c>
      <c r="K1188" s="822" t="s">
        <v>3247</v>
      </c>
      <c r="L1188" s="825">
        <v>32.81</v>
      </c>
      <c r="M1188" s="825">
        <v>98.43</v>
      </c>
      <c r="N1188" s="822">
        <v>3</v>
      </c>
      <c r="O1188" s="826">
        <v>1</v>
      </c>
      <c r="P1188" s="825">
        <v>98.43</v>
      </c>
      <c r="Q1188" s="827">
        <v>1</v>
      </c>
      <c r="R1188" s="822">
        <v>3</v>
      </c>
      <c r="S1188" s="827">
        <v>1</v>
      </c>
      <c r="T1188" s="826">
        <v>1</v>
      </c>
      <c r="U1188" s="828">
        <v>1</v>
      </c>
    </row>
    <row r="1189" spans="1:21" ht="14.45" customHeight="1" x14ac:dyDescent="0.2">
      <c r="A1189" s="821">
        <v>5</v>
      </c>
      <c r="B1189" s="822" t="s">
        <v>2025</v>
      </c>
      <c r="C1189" s="822" t="s">
        <v>2034</v>
      </c>
      <c r="D1189" s="823" t="s">
        <v>3455</v>
      </c>
      <c r="E1189" s="824" t="s">
        <v>2058</v>
      </c>
      <c r="F1189" s="822" t="s">
        <v>2026</v>
      </c>
      <c r="G1189" s="822" t="s">
        <v>2489</v>
      </c>
      <c r="H1189" s="822" t="s">
        <v>329</v>
      </c>
      <c r="I1189" s="822" t="s">
        <v>2490</v>
      </c>
      <c r="J1189" s="822" t="s">
        <v>2491</v>
      </c>
      <c r="K1189" s="822" t="s">
        <v>2492</v>
      </c>
      <c r="L1189" s="825">
        <v>50.64</v>
      </c>
      <c r="M1189" s="825">
        <v>151.92000000000002</v>
      </c>
      <c r="N1189" s="822">
        <v>3</v>
      </c>
      <c r="O1189" s="826">
        <v>2</v>
      </c>
      <c r="P1189" s="825">
        <v>50.64</v>
      </c>
      <c r="Q1189" s="827">
        <v>0.33333333333333331</v>
      </c>
      <c r="R1189" s="822">
        <v>1</v>
      </c>
      <c r="S1189" s="827">
        <v>0.33333333333333331</v>
      </c>
      <c r="T1189" s="826">
        <v>1</v>
      </c>
      <c r="U1189" s="828">
        <v>0.5</v>
      </c>
    </row>
    <row r="1190" spans="1:21" ht="14.45" customHeight="1" x14ac:dyDescent="0.2">
      <c r="A1190" s="821">
        <v>5</v>
      </c>
      <c r="B1190" s="822" t="s">
        <v>2025</v>
      </c>
      <c r="C1190" s="822" t="s">
        <v>2034</v>
      </c>
      <c r="D1190" s="823" t="s">
        <v>3455</v>
      </c>
      <c r="E1190" s="824" t="s">
        <v>2058</v>
      </c>
      <c r="F1190" s="822" t="s">
        <v>2026</v>
      </c>
      <c r="G1190" s="822" t="s">
        <v>2493</v>
      </c>
      <c r="H1190" s="822" t="s">
        <v>329</v>
      </c>
      <c r="I1190" s="822" t="s">
        <v>3273</v>
      </c>
      <c r="J1190" s="822" t="s">
        <v>809</v>
      </c>
      <c r="K1190" s="822" t="s">
        <v>812</v>
      </c>
      <c r="L1190" s="825">
        <v>0</v>
      </c>
      <c r="M1190" s="825">
        <v>0</v>
      </c>
      <c r="N1190" s="822">
        <v>1</v>
      </c>
      <c r="O1190" s="826">
        <v>1</v>
      </c>
      <c r="P1190" s="825"/>
      <c r="Q1190" s="827"/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5</v>
      </c>
      <c r="B1191" s="822" t="s">
        <v>2025</v>
      </c>
      <c r="C1191" s="822" t="s">
        <v>2034</v>
      </c>
      <c r="D1191" s="823" t="s">
        <v>3455</v>
      </c>
      <c r="E1191" s="824" t="s">
        <v>2058</v>
      </c>
      <c r="F1191" s="822" t="s">
        <v>2026</v>
      </c>
      <c r="G1191" s="822" t="s">
        <v>2493</v>
      </c>
      <c r="H1191" s="822" t="s">
        <v>329</v>
      </c>
      <c r="I1191" s="822" t="s">
        <v>3274</v>
      </c>
      <c r="J1191" s="822" t="s">
        <v>3275</v>
      </c>
      <c r="K1191" s="822" t="s">
        <v>3276</v>
      </c>
      <c r="L1191" s="825">
        <v>0</v>
      </c>
      <c r="M1191" s="825">
        <v>0</v>
      </c>
      <c r="N1191" s="822">
        <v>1</v>
      </c>
      <c r="O1191" s="826">
        <v>1</v>
      </c>
      <c r="P1191" s="825">
        <v>0</v>
      </c>
      <c r="Q1191" s="827"/>
      <c r="R1191" s="822">
        <v>1</v>
      </c>
      <c r="S1191" s="827">
        <v>1</v>
      </c>
      <c r="T1191" s="826">
        <v>1</v>
      </c>
      <c r="U1191" s="828">
        <v>1</v>
      </c>
    </row>
    <row r="1192" spans="1:21" ht="14.45" customHeight="1" x14ac:dyDescent="0.2">
      <c r="A1192" s="821">
        <v>5</v>
      </c>
      <c r="B1192" s="822" t="s">
        <v>2025</v>
      </c>
      <c r="C1192" s="822" t="s">
        <v>2034</v>
      </c>
      <c r="D1192" s="823" t="s">
        <v>3455</v>
      </c>
      <c r="E1192" s="824" t="s">
        <v>2058</v>
      </c>
      <c r="F1192" s="822" t="s">
        <v>2026</v>
      </c>
      <c r="G1192" s="822" t="s">
        <v>2061</v>
      </c>
      <c r="H1192" s="822" t="s">
        <v>611</v>
      </c>
      <c r="I1192" s="822" t="s">
        <v>1610</v>
      </c>
      <c r="J1192" s="822" t="s">
        <v>1611</v>
      </c>
      <c r="K1192" s="822" t="s">
        <v>1612</v>
      </c>
      <c r="L1192" s="825">
        <v>186.87</v>
      </c>
      <c r="M1192" s="825">
        <v>2803.05</v>
      </c>
      <c r="N1192" s="822">
        <v>15</v>
      </c>
      <c r="O1192" s="826">
        <v>7</v>
      </c>
      <c r="P1192" s="825">
        <v>1681.83</v>
      </c>
      <c r="Q1192" s="827">
        <v>0.6</v>
      </c>
      <c r="R1192" s="822">
        <v>9</v>
      </c>
      <c r="S1192" s="827">
        <v>0.6</v>
      </c>
      <c r="T1192" s="826">
        <v>4</v>
      </c>
      <c r="U1192" s="828">
        <v>0.5714285714285714</v>
      </c>
    </row>
    <row r="1193" spans="1:21" ht="14.45" customHeight="1" x14ac:dyDescent="0.2">
      <c r="A1193" s="821">
        <v>5</v>
      </c>
      <c r="B1193" s="822" t="s">
        <v>2025</v>
      </c>
      <c r="C1193" s="822" t="s">
        <v>2034</v>
      </c>
      <c r="D1193" s="823" t="s">
        <v>3455</v>
      </c>
      <c r="E1193" s="824" t="s">
        <v>2058</v>
      </c>
      <c r="F1193" s="822" t="s">
        <v>2026</v>
      </c>
      <c r="G1193" s="822" t="s">
        <v>2064</v>
      </c>
      <c r="H1193" s="822" t="s">
        <v>329</v>
      </c>
      <c r="I1193" s="822" t="s">
        <v>2648</v>
      </c>
      <c r="J1193" s="822" t="s">
        <v>630</v>
      </c>
      <c r="K1193" s="822" t="s">
        <v>631</v>
      </c>
      <c r="L1193" s="825">
        <v>31.65</v>
      </c>
      <c r="M1193" s="825">
        <v>158.25</v>
      </c>
      <c r="N1193" s="822">
        <v>5</v>
      </c>
      <c r="O1193" s="826">
        <v>3</v>
      </c>
      <c r="P1193" s="825">
        <v>94.949999999999989</v>
      </c>
      <c r="Q1193" s="827">
        <v>0.6</v>
      </c>
      <c r="R1193" s="822">
        <v>3</v>
      </c>
      <c r="S1193" s="827">
        <v>0.6</v>
      </c>
      <c r="T1193" s="826">
        <v>2</v>
      </c>
      <c r="U1193" s="828">
        <v>0.66666666666666663</v>
      </c>
    </row>
    <row r="1194" spans="1:21" ht="14.45" customHeight="1" x14ac:dyDescent="0.2">
      <c r="A1194" s="821">
        <v>5</v>
      </c>
      <c r="B1194" s="822" t="s">
        <v>2025</v>
      </c>
      <c r="C1194" s="822" t="s">
        <v>2034</v>
      </c>
      <c r="D1194" s="823" t="s">
        <v>3455</v>
      </c>
      <c r="E1194" s="824" t="s">
        <v>2058</v>
      </c>
      <c r="F1194" s="822" t="s">
        <v>2026</v>
      </c>
      <c r="G1194" s="822" t="s">
        <v>2067</v>
      </c>
      <c r="H1194" s="822" t="s">
        <v>611</v>
      </c>
      <c r="I1194" s="822" t="s">
        <v>3041</v>
      </c>
      <c r="J1194" s="822" t="s">
        <v>759</v>
      </c>
      <c r="K1194" s="822" t="s">
        <v>3042</v>
      </c>
      <c r="L1194" s="825">
        <v>2309.36</v>
      </c>
      <c r="M1194" s="825">
        <v>6928.08</v>
      </c>
      <c r="N1194" s="822">
        <v>3</v>
      </c>
      <c r="O1194" s="826">
        <v>2</v>
      </c>
      <c r="P1194" s="825">
        <v>6928.08</v>
      </c>
      <c r="Q1194" s="827">
        <v>1</v>
      </c>
      <c r="R1194" s="822">
        <v>3</v>
      </c>
      <c r="S1194" s="827">
        <v>1</v>
      </c>
      <c r="T1194" s="826">
        <v>2</v>
      </c>
      <c r="U1194" s="828">
        <v>1</v>
      </c>
    </row>
    <row r="1195" spans="1:21" ht="14.45" customHeight="1" x14ac:dyDescent="0.2">
      <c r="A1195" s="821">
        <v>5</v>
      </c>
      <c r="B1195" s="822" t="s">
        <v>2025</v>
      </c>
      <c r="C1195" s="822" t="s">
        <v>2034</v>
      </c>
      <c r="D1195" s="823" t="s">
        <v>3455</v>
      </c>
      <c r="E1195" s="824" t="s">
        <v>2058</v>
      </c>
      <c r="F1195" s="822" t="s">
        <v>2026</v>
      </c>
      <c r="G1195" s="822" t="s">
        <v>2067</v>
      </c>
      <c r="H1195" s="822" t="s">
        <v>611</v>
      </c>
      <c r="I1195" s="822" t="s">
        <v>1603</v>
      </c>
      <c r="J1195" s="822" t="s">
        <v>755</v>
      </c>
      <c r="K1195" s="822" t="s">
        <v>1604</v>
      </c>
      <c r="L1195" s="825">
        <v>368.16</v>
      </c>
      <c r="M1195" s="825">
        <v>368.16</v>
      </c>
      <c r="N1195" s="822">
        <v>1</v>
      </c>
      <c r="O1195" s="826">
        <v>1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5</v>
      </c>
      <c r="B1196" s="822" t="s">
        <v>2025</v>
      </c>
      <c r="C1196" s="822" t="s">
        <v>2034</v>
      </c>
      <c r="D1196" s="823" t="s">
        <v>3455</v>
      </c>
      <c r="E1196" s="824" t="s">
        <v>2058</v>
      </c>
      <c r="F1196" s="822" t="s">
        <v>2026</v>
      </c>
      <c r="G1196" s="822" t="s">
        <v>2067</v>
      </c>
      <c r="H1196" s="822" t="s">
        <v>611</v>
      </c>
      <c r="I1196" s="822" t="s">
        <v>1830</v>
      </c>
      <c r="J1196" s="822" t="s">
        <v>759</v>
      </c>
      <c r="K1196" s="822" t="s">
        <v>1831</v>
      </c>
      <c r="L1196" s="825">
        <v>1385.62</v>
      </c>
      <c r="M1196" s="825">
        <v>4156.8599999999997</v>
      </c>
      <c r="N1196" s="822">
        <v>3</v>
      </c>
      <c r="O1196" s="826">
        <v>1</v>
      </c>
      <c r="P1196" s="825">
        <v>4156.8599999999997</v>
      </c>
      <c r="Q1196" s="827">
        <v>1</v>
      </c>
      <c r="R1196" s="822">
        <v>3</v>
      </c>
      <c r="S1196" s="827">
        <v>1</v>
      </c>
      <c r="T1196" s="826">
        <v>1</v>
      </c>
      <c r="U1196" s="828">
        <v>1</v>
      </c>
    </row>
    <row r="1197" spans="1:21" ht="14.45" customHeight="1" x14ac:dyDescent="0.2">
      <c r="A1197" s="821">
        <v>5</v>
      </c>
      <c r="B1197" s="822" t="s">
        <v>2025</v>
      </c>
      <c r="C1197" s="822" t="s">
        <v>2034</v>
      </c>
      <c r="D1197" s="823" t="s">
        <v>3455</v>
      </c>
      <c r="E1197" s="824" t="s">
        <v>2058</v>
      </c>
      <c r="F1197" s="822" t="s">
        <v>2026</v>
      </c>
      <c r="G1197" s="822" t="s">
        <v>2067</v>
      </c>
      <c r="H1197" s="822" t="s">
        <v>611</v>
      </c>
      <c r="I1197" s="822" t="s">
        <v>1607</v>
      </c>
      <c r="J1197" s="822" t="s">
        <v>755</v>
      </c>
      <c r="K1197" s="822" t="s">
        <v>1608</v>
      </c>
      <c r="L1197" s="825">
        <v>490.89</v>
      </c>
      <c r="M1197" s="825">
        <v>1472.67</v>
      </c>
      <c r="N1197" s="822">
        <v>3</v>
      </c>
      <c r="O1197" s="826">
        <v>1</v>
      </c>
      <c r="P1197" s="825">
        <v>1472.67</v>
      </c>
      <c r="Q1197" s="827">
        <v>1</v>
      </c>
      <c r="R1197" s="822">
        <v>3</v>
      </c>
      <c r="S1197" s="827">
        <v>1</v>
      </c>
      <c r="T1197" s="826">
        <v>1</v>
      </c>
      <c r="U1197" s="828">
        <v>1</v>
      </c>
    </row>
    <row r="1198" spans="1:21" ht="14.45" customHeight="1" x14ac:dyDescent="0.2">
      <c r="A1198" s="821">
        <v>5</v>
      </c>
      <c r="B1198" s="822" t="s">
        <v>2025</v>
      </c>
      <c r="C1198" s="822" t="s">
        <v>2034</v>
      </c>
      <c r="D1198" s="823" t="s">
        <v>3455</v>
      </c>
      <c r="E1198" s="824" t="s">
        <v>2058</v>
      </c>
      <c r="F1198" s="822" t="s">
        <v>2026</v>
      </c>
      <c r="G1198" s="822" t="s">
        <v>2108</v>
      </c>
      <c r="H1198" s="822" t="s">
        <v>329</v>
      </c>
      <c r="I1198" s="822" t="s">
        <v>2109</v>
      </c>
      <c r="J1198" s="822" t="s">
        <v>2110</v>
      </c>
      <c r="K1198" s="822" t="s">
        <v>2111</v>
      </c>
      <c r="L1198" s="825">
        <v>134.47999999999999</v>
      </c>
      <c r="M1198" s="825">
        <v>1075.8399999999999</v>
      </c>
      <c r="N1198" s="822">
        <v>8</v>
      </c>
      <c r="O1198" s="826">
        <v>4</v>
      </c>
      <c r="P1198" s="825">
        <v>1075.8399999999999</v>
      </c>
      <c r="Q1198" s="827">
        <v>1</v>
      </c>
      <c r="R1198" s="822">
        <v>8</v>
      </c>
      <c r="S1198" s="827">
        <v>1</v>
      </c>
      <c r="T1198" s="826">
        <v>4</v>
      </c>
      <c r="U1198" s="828">
        <v>1</v>
      </c>
    </row>
    <row r="1199" spans="1:21" ht="14.45" customHeight="1" x14ac:dyDescent="0.2">
      <c r="A1199" s="821">
        <v>5</v>
      </c>
      <c r="B1199" s="822" t="s">
        <v>2025</v>
      </c>
      <c r="C1199" s="822" t="s">
        <v>2034</v>
      </c>
      <c r="D1199" s="823" t="s">
        <v>3455</v>
      </c>
      <c r="E1199" s="824" t="s">
        <v>2058</v>
      </c>
      <c r="F1199" s="822" t="s">
        <v>2026</v>
      </c>
      <c r="G1199" s="822" t="s">
        <v>2108</v>
      </c>
      <c r="H1199" s="822" t="s">
        <v>329</v>
      </c>
      <c r="I1199" s="822" t="s">
        <v>2109</v>
      </c>
      <c r="J1199" s="822" t="s">
        <v>2110</v>
      </c>
      <c r="K1199" s="822" t="s">
        <v>2111</v>
      </c>
      <c r="L1199" s="825">
        <v>88.07</v>
      </c>
      <c r="M1199" s="825">
        <v>1321.0499999999997</v>
      </c>
      <c r="N1199" s="822">
        <v>15</v>
      </c>
      <c r="O1199" s="826">
        <v>9</v>
      </c>
      <c r="P1199" s="825">
        <v>1144.9099999999999</v>
      </c>
      <c r="Q1199" s="827">
        <v>0.8666666666666667</v>
      </c>
      <c r="R1199" s="822">
        <v>13</v>
      </c>
      <c r="S1199" s="827">
        <v>0.8666666666666667</v>
      </c>
      <c r="T1199" s="826">
        <v>7</v>
      </c>
      <c r="U1199" s="828">
        <v>0.77777777777777779</v>
      </c>
    </row>
    <row r="1200" spans="1:21" ht="14.45" customHeight="1" x14ac:dyDescent="0.2">
      <c r="A1200" s="821">
        <v>5</v>
      </c>
      <c r="B1200" s="822" t="s">
        <v>2025</v>
      </c>
      <c r="C1200" s="822" t="s">
        <v>2034</v>
      </c>
      <c r="D1200" s="823" t="s">
        <v>3455</v>
      </c>
      <c r="E1200" s="824" t="s">
        <v>2058</v>
      </c>
      <c r="F1200" s="822" t="s">
        <v>2026</v>
      </c>
      <c r="G1200" s="822" t="s">
        <v>3277</v>
      </c>
      <c r="H1200" s="822" t="s">
        <v>329</v>
      </c>
      <c r="I1200" s="822" t="s">
        <v>3278</v>
      </c>
      <c r="J1200" s="822" t="s">
        <v>3279</v>
      </c>
      <c r="K1200" s="822" t="s">
        <v>3280</v>
      </c>
      <c r="L1200" s="825">
        <v>105.32</v>
      </c>
      <c r="M1200" s="825">
        <v>105.32</v>
      </c>
      <c r="N1200" s="822">
        <v>1</v>
      </c>
      <c r="O1200" s="826">
        <v>1</v>
      </c>
      <c r="P1200" s="825">
        <v>105.32</v>
      </c>
      <c r="Q1200" s="827">
        <v>1</v>
      </c>
      <c r="R1200" s="822">
        <v>1</v>
      </c>
      <c r="S1200" s="827">
        <v>1</v>
      </c>
      <c r="T1200" s="826">
        <v>1</v>
      </c>
      <c r="U1200" s="828">
        <v>1</v>
      </c>
    </row>
    <row r="1201" spans="1:21" ht="14.45" customHeight="1" x14ac:dyDescent="0.2">
      <c r="A1201" s="821">
        <v>5</v>
      </c>
      <c r="B1201" s="822" t="s">
        <v>2025</v>
      </c>
      <c r="C1201" s="822" t="s">
        <v>2034</v>
      </c>
      <c r="D1201" s="823" t="s">
        <v>3455</v>
      </c>
      <c r="E1201" s="824" t="s">
        <v>2058</v>
      </c>
      <c r="F1201" s="822" t="s">
        <v>2026</v>
      </c>
      <c r="G1201" s="822" t="s">
        <v>2112</v>
      </c>
      <c r="H1201" s="822" t="s">
        <v>329</v>
      </c>
      <c r="I1201" s="822" t="s">
        <v>2748</v>
      </c>
      <c r="J1201" s="822" t="s">
        <v>1187</v>
      </c>
      <c r="K1201" s="822" t="s">
        <v>1867</v>
      </c>
      <c r="L1201" s="825">
        <v>35.25</v>
      </c>
      <c r="M1201" s="825">
        <v>35.25</v>
      </c>
      <c r="N1201" s="822">
        <v>1</v>
      </c>
      <c r="O1201" s="826">
        <v>1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5</v>
      </c>
      <c r="B1202" s="822" t="s">
        <v>2025</v>
      </c>
      <c r="C1202" s="822" t="s">
        <v>2034</v>
      </c>
      <c r="D1202" s="823" t="s">
        <v>3455</v>
      </c>
      <c r="E1202" s="824" t="s">
        <v>2058</v>
      </c>
      <c r="F1202" s="822" t="s">
        <v>2026</v>
      </c>
      <c r="G1202" s="822" t="s">
        <v>2112</v>
      </c>
      <c r="H1202" s="822" t="s">
        <v>329</v>
      </c>
      <c r="I1202" s="822" t="s">
        <v>3281</v>
      </c>
      <c r="J1202" s="822" t="s">
        <v>1187</v>
      </c>
      <c r="K1202" s="822" t="s">
        <v>3282</v>
      </c>
      <c r="L1202" s="825">
        <v>17.62</v>
      </c>
      <c r="M1202" s="825">
        <v>17.62</v>
      </c>
      <c r="N1202" s="822">
        <v>1</v>
      </c>
      <c r="O1202" s="826">
        <v>1</v>
      </c>
      <c r="P1202" s="825">
        <v>17.62</v>
      </c>
      <c r="Q1202" s="827">
        <v>1</v>
      </c>
      <c r="R1202" s="822">
        <v>1</v>
      </c>
      <c r="S1202" s="827">
        <v>1</v>
      </c>
      <c r="T1202" s="826">
        <v>1</v>
      </c>
      <c r="U1202" s="828">
        <v>1</v>
      </c>
    </row>
    <row r="1203" spans="1:21" ht="14.45" customHeight="1" x14ac:dyDescent="0.2">
      <c r="A1203" s="821">
        <v>5</v>
      </c>
      <c r="B1203" s="822" t="s">
        <v>2025</v>
      </c>
      <c r="C1203" s="822" t="s">
        <v>2034</v>
      </c>
      <c r="D1203" s="823" t="s">
        <v>3455</v>
      </c>
      <c r="E1203" s="824" t="s">
        <v>2058</v>
      </c>
      <c r="F1203" s="822" t="s">
        <v>2026</v>
      </c>
      <c r="G1203" s="822" t="s">
        <v>2112</v>
      </c>
      <c r="H1203" s="822" t="s">
        <v>329</v>
      </c>
      <c r="I1203" s="822" t="s">
        <v>2182</v>
      </c>
      <c r="J1203" s="822" t="s">
        <v>1187</v>
      </c>
      <c r="K1203" s="822" t="s">
        <v>2183</v>
      </c>
      <c r="L1203" s="825">
        <v>35.25</v>
      </c>
      <c r="M1203" s="825">
        <v>35.25</v>
      </c>
      <c r="N1203" s="822">
        <v>1</v>
      </c>
      <c r="O1203" s="826">
        <v>1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5</v>
      </c>
      <c r="B1204" s="822" t="s">
        <v>2025</v>
      </c>
      <c r="C1204" s="822" t="s">
        <v>2034</v>
      </c>
      <c r="D1204" s="823" t="s">
        <v>3455</v>
      </c>
      <c r="E1204" s="824" t="s">
        <v>2058</v>
      </c>
      <c r="F1204" s="822" t="s">
        <v>2026</v>
      </c>
      <c r="G1204" s="822" t="s">
        <v>2089</v>
      </c>
      <c r="H1204" s="822" t="s">
        <v>611</v>
      </c>
      <c r="I1204" s="822" t="s">
        <v>1573</v>
      </c>
      <c r="J1204" s="822" t="s">
        <v>682</v>
      </c>
      <c r="K1204" s="822" t="s">
        <v>1574</v>
      </c>
      <c r="L1204" s="825">
        <v>48.89</v>
      </c>
      <c r="M1204" s="825">
        <v>48.89</v>
      </c>
      <c r="N1204" s="822">
        <v>1</v>
      </c>
      <c r="O1204" s="826">
        <v>1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5</v>
      </c>
      <c r="B1205" s="822" t="s">
        <v>2025</v>
      </c>
      <c r="C1205" s="822" t="s">
        <v>2034</v>
      </c>
      <c r="D1205" s="823" t="s">
        <v>3455</v>
      </c>
      <c r="E1205" s="824" t="s">
        <v>2058</v>
      </c>
      <c r="F1205" s="822" t="s">
        <v>2026</v>
      </c>
      <c r="G1205" s="822" t="s">
        <v>3163</v>
      </c>
      <c r="H1205" s="822" t="s">
        <v>329</v>
      </c>
      <c r="I1205" s="822" t="s">
        <v>3164</v>
      </c>
      <c r="J1205" s="822" t="s">
        <v>3165</v>
      </c>
      <c r="K1205" s="822" t="s">
        <v>3166</v>
      </c>
      <c r="L1205" s="825">
        <v>5788.01</v>
      </c>
      <c r="M1205" s="825">
        <v>11576.02</v>
      </c>
      <c r="N1205" s="822">
        <v>2</v>
      </c>
      <c r="O1205" s="826">
        <v>2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5</v>
      </c>
      <c r="B1206" s="822" t="s">
        <v>2025</v>
      </c>
      <c r="C1206" s="822" t="s">
        <v>2034</v>
      </c>
      <c r="D1206" s="823" t="s">
        <v>3455</v>
      </c>
      <c r="E1206" s="824" t="s">
        <v>2058</v>
      </c>
      <c r="F1206" s="822" t="s">
        <v>2026</v>
      </c>
      <c r="G1206" s="822" t="s">
        <v>3163</v>
      </c>
      <c r="H1206" s="822" t="s">
        <v>329</v>
      </c>
      <c r="I1206" s="822" t="s">
        <v>3283</v>
      </c>
      <c r="J1206" s="822" t="s">
        <v>3165</v>
      </c>
      <c r="K1206" s="822" t="s">
        <v>3284</v>
      </c>
      <c r="L1206" s="825">
        <v>4633.3599999999997</v>
      </c>
      <c r="M1206" s="825">
        <v>4633.3599999999997</v>
      </c>
      <c r="N1206" s="822">
        <v>1</v>
      </c>
      <c r="O1206" s="826">
        <v>1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5</v>
      </c>
      <c r="B1207" s="822" t="s">
        <v>2025</v>
      </c>
      <c r="C1207" s="822" t="s">
        <v>2034</v>
      </c>
      <c r="D1207" s="823" t="s">
        <v>3455</v>
      </c>
      <c r="E1207" s="824" t="s">
        <v>2058</v>
      </c>
      <c r="F1207" s="822" t="s">
        <v>2026</v>
      </c>
      <c r="G1207" s="822" t="s">
        <v>2059</v>
      </c>
      <c r="H1207" s="822" t="s">
        <v>329</v>
      </c>
      <c r="I1207" s="822" t="s">
        <v>2060</v>
      </c>
      <c r="J1207" s="822" t="s">
        <v>1032</v>
      </c>
      <c r="K1207" s="822" t="s">
        <v>1033</v>
      </c>
      <c r="L1207" s="825">
        <v>657.67</v>
      </c>
      <c r="M1207" s="825">
        <v>1973.0099999999998</v>
      </c>
      <c r="N1207" s="822">
        <v>3</v>
      </c>
      <c r="O1207" s="826">
        <v>1</v>
      </c>
      <c r="P1207" s="825">
        <v>1973.0099999999998</v>
      </c>
      <c r="Q1207" s="827">
        <v>1</v>
      </c>
      <c r="R1207" s="822">
        <v>3</v>
      </c>
      <c r="S1207" s="827">
        <v>1</v>
      </c>
      <c r="T1207" s="826">
        <v>1</v>
      </c>
      <c r="U1207" s="828">
        <v>1</v>
      </c>
    </row>
    <row r="1208" spans="1:21" ht="14.45" customHeight="1" x14ac:dyDescent="0.2">
      <c r="A1208" s="821">
        <v>5</v>
      </c>
      <c r="B1208" s="822" t="s">
        <v>2025</v>
      </c>
      <c r="C1208" s="822" t="s">
        <v>2034</v>
      </c>
      <c r="D1208" s="823" t="s">
        <v>3455</v>
      </c>
      <c r="E1208" s="824" t="s">
        <v>2058</v>
      </c>
      <c r="F1208" s="822" t="s">
        <v>2026</v>
      </c>
      <c r="G1208" s="822" t="s">
        <v>2059</v>
      </c>
      <c r="H1208" s="822" t="s">
        <v>329</v>
      </c>
      <c r="I1208" s="822" t="s">
        <v>2408</v>
      </c>
      <c r="J1208" s="822" t="s">
        <v>1032</v>
      </c>
      <c r="K1208" s="822" t="s">
        <v>2409</v>
      </c>
      <c r="L1208" s="825">
        <v>1578.41</v>
      </c>
      <c r="M1208" s="825">
        <v>6313.64</v>
      </c>
      <c r="N1208" s="822">
        <v>4</v>
      </c>
      <c r="O1208" s="826">
        <v>2</v>
      </c>
      <c r="P1208" s="825">
        <v>4735.2300000000005</v>
      </c>
      <c r="Q1208" s="827">
        <v>0.75</v>
      </c>
      <c r="R1208" s="822">
        <v>3</v>
      </c>
      <c r="S1208" s="827">
        <v>0.75</v>
      </c>
      <c r="T1208" s="826">
        <v>1</v>
      </c>
      <c r="U1208" s="828">
        <v>0.5</v>
      </c>
    </row>
    <row r="1209" spans="1:21" ht="14.45" customHeight="1" x14ac:dyDescent="0.2">
      <c r="A1209" s="821">
        <v>5</v>
      </c>
      <c r="B1209" s="822" t="s">
        <v>2025</v>
      </c>
      <c r="C1209" s="822" t="s">
        <v>2034</v>
      </c>
      <c r="D1209" s="823" t="s">
        <v>3455</v>
      </c>
      <c r="E1209" s="824" t="s">
        <v>2058</v>
      </c>
      <c r="F1209" s="822" t="s">
        <v>2026</v>
      </c>
      <c r="G1209" s="822" t="s">
        <v>2059</v>
      </c>
      <c r="H1209" s="822" t="s">
        <v>329</v>
      </c>
      <c r="I1209" s="822" t="s">
        <v>2138</v>
      </c>
      <c r="J1209" s="822" t="s">
        <v>1032</v>
      </c>
      <c r="K1209" s="822" t="s">
        <v>2139</v>
      </c>
      <c r="L1209" s="825">
        <v>789.2</v>
      </c>
      <c r="M1209" s="825">
        <v>2367.6000000000004</v>
      </c>
      <c r="N1209" s="822">
        <v>3</v>
      </c>
      <c r="O1209" s="826">
        <v>1</v>
      </c>
      <c r="P1209" s="825">
        <v>2367.6000000000004</v>
      </c>
      <c r="Q1209" s="827">
        <v>1</v>
      </c>
      <c r="R1209" s="822">
        <v>3</v>
      </c>
      <c r="S1209" s="827">
        <v>1</v>
      </c>
      <c r="T1209" s="826">
        <v>1</v>
      </c>
      <c r="U1209" s="828">
        <v>1</v>
      </c>
    </row>
    <row r="1210" spans="1:21" ht="14.45" customHeight="1" x14ac:dyDescent="0.2">
      <c r="A1210" s="821">
        <v>5</v>
      </c>
      <c r="B1210" s="822" t="s">
        <v>2025</v>
      </c>
      <c r="C1210" s="822" t="s">
        <v>2034</v>
      </c>
      <c r="D1210" s="823" t="s">
        <v>3455</v>
      </c>
      <c r="E1210" s="824" t="s">
        <v>2058</v>
      </c>
      <c r="F1210" s="822" t="s">
        <v>2026</v>
      </c>
      <c r="G1210" s="822" t="s">
        <v>2059</v>
      </c>
      <c r="H1210" s="822" t="s">
        <v>329</v>
      </c>
      <c r="I1210" s="822" t="s">
        <v>2771</v>
      </c>
      <c r="J1210" s="822" t="s">
        <v>1032</v>
      </c>
      <c r="K1210" s="822" t="s">
        <v>2139</v>
      </c>
      <c r="L1210" s="825">
        <v>789.2</v>
      </c>
      <c r="M1210" s="825">
        <v>11048.800000000001</v>
      </c>
      <c r="N1210" s="822">
        <v>14</v>
      </c>
      <c r="O1210" s="826">
        <v>5</v>
      </c>
      <c r="P1210" s="825">
        <v>1578.4</v>
      </c>
      <c r="Q1210" s="827">
        <v>0.14285714285714285</v>
      </c>
      <c r="R1210" s="822">
        <v>2</v>
      </c>
      <c r="S1210" s="827">
        <v>0.14285714285714285</v>
      </c>
      <c r="T1210" s="826">
        <v>1</v>
      </c>
      <c r="U1210" s="828">
        <v>0.2</v>
      </c>
    </row>
    <row r="1211" spans="1:21" ht="14.45" customHeight="1" x14ac:dyDescent="0.2">
      <c r="A1211" s="821">
        <v>5</v>
      </c>
      <c r="B1211" s="822" t="s">
        <v>2025</v>
      </c>
      <c r="C1211" s="822" t="s">
        <v>2034</v>
      </c>
      <c r="D1211" s="823" t="s">
        <v>3455</v>
      </c>
      <c r="E1211" s="824" t="s">
        <v>2058</v>
      </c>
      <c r="F1211" s="822" t="s">
        <v>2026</v>
      </c>
      <c r="G1211" s="822" t="s">
        <v>2575</v>
      </c>
      <c r="H1211" s="822" t="s">
        <v>329</v>
      </c>
      <c r="I1211" s="822" t="s">
        <v>3285</v>
      </c>
      <c r="J1211" s="822" t="s">
        <v>3286</v>
      </c>
      <c r="K1211" s="822" t="s">
        <v>3287</v>
      </c>
      <c r="L1211" s="825">
        <v>60.39</v>
      </c>
      <c r="M1211" s="825">
        <v>60.39</v>
      </c>
      <c r="N1211" s="822">
        <v>1</v>
      </c>
      <c r="O1211" s="826">
        <v>1</v>
      </c>
      <c r="P1211" s="825"/>
      <c r="Q1211" s="827">
        <v>0</v>
      </c>
      <c r="R1211" s="822"/>
      <c r="S1211" s="827">
        <v>0</v>
      </c>
      <c r="T1211" s="826"/>
      <c r="U1211" s="828">
        <v>0</v>
      </c>
    </row>
    <row r="1212" spans="1:21" ht="14.45" customHeight="1" x14ac:dyDescent="0.2">
      <c r="A1212" s="821">
        <v>5</v>
      </c>
      <c r="B1212" s="822" t="s">
        <v>2025</v>
      </c>
      <c r="C1212" s="822" t="s">
        <v>2034</v>
      </c>
      <c r="D1212" s="823" t="s">
        <v>3455</v>
      </c>
      <c r="E1212" s="824" t="s">
        <v>2058</v>
      </c>
      <c r="F1212" s="822" t="s">
        <v>2026</v>
      </c>
      <c r="G1212" s="822" t="s">
        <v>2575</v>
      </c>
      <c r="H1212" s="822" t="s">
        <v>329</v>
      </c>
      <c r="I1212" s="822" t="s">
        <v>3288</v>
      </c>
      <c r="J1212" s="822" t="s">
        <v>3289</v>
      </c>
      <c r="K1212" s="822" t="s">
        <v>3290</v>
      </c>
      <c r="L1212" s="825">
        <v>60.39</v>
      </c>
      <c r="M1212" s="825">
        <v>120.78</v>
      </c>
      <c r="N1212" s="822">
        <v>2</v>
      </c>
      <c r="O1212" s="826">
        <v>1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5</v>
      </c>
      <c r="B1213" s="822" t="s">
        <v>2025</v>
      </c>
      <c r="C1213" s="822" t="s">
        <v>2034</v>
      </c>
      <c r="D1213" s="823" t="s">
        <v>3455</v>
      </c>
      <c r="E1213" s="824" t="s">
        <v>2058</v>
      </c>
      <c r="F1213" s="822" t="s">
        <v>2026</v>
      </c>
      <c r="G1213" s="822" t="s">
        <v>2575</v>
      </c>
      <c r="H1213" s="822" t="s">
        <v>329</v>
      </c>
      <c r="I1213" s="822" t="s">
        <v>2981</v>
      </c>
      <c r="J1213" s="822" t="s">
        <v>2577</v>
      </c>
      <c r="K1213" s="822" t="s">
        <v>2578</v>
      </c>
      <c r="L1213" s="825">
        <v>120.77</v>
      </c>
      <c r="M1213" s="825">
        <v>241.54</v>
      </c>
      <c r="N1213" s="822">
        <v>2</v>
      </c>
      <c r="O1213" s="826">
        <v>2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5</v>
      </c>
      <c r="B1214" s="822" t="s">
        <v>2025</v>
      </c>
      <c r="C1214" s="822" t="s">
        <v>2034</v>
      </c>
      <c r="D1214" s="823" t="s">
        <v>3455</v>
      </c>
      <c r="E1214" s="824" t="s">
        <v>2058</v>
      </c>
      <c r="F1214" s="822" t="s">
        <v>2026</v>
      </c>
      <c r="G1214" s="822" t="s">
        <v>2775</v>
      </c>
      <c r="H1214" s="822" t="s">
        <v>329</v>
      </c>
      <c r="I1214" s="822" t="s">
        <v>3291</v>
      </c>
      <c r="J1214" s="822" t="s">
        <v>3292</v>
      </c>
      <c r="K1214" s="822" t="s">
        <v>2199</v>
      </c>
      <c r="L1214" s="825">
        <v>263.68</v>
      </c>
      <c r="M1214" s="825">
        <v>527.36</v>
      </c>
      <c r="N1214" s="822">
        <v>2</v>
      </c>
      <c r="O1214" s="826">
        <v>1</v>
      </c>
      <c r="P1214" s="825">
        <v>527.36</v>
      </c>
      <c r="Q1214" s="827">
        <v>1</v>
      </c>
      <c r="R1214" s="822">
        <v>2</v>
      </c>
      <c r="S1214" s="827">
        <v>1</v>
      </c>
      <c r="T1214" s="826">
        <v>1</v>
      </c>
      <c r="U1214" s="828">
        <v>1</v>
      </c>
    </row>
    <row r="1215" spans="1:21" ht="14.45" customHeight="1" x14ac:dyDescent="0.2">
      <c r="A1215" s="821">
        <v>5</v>
      </c>
      <c r="B1215" s="822" t="s">
        <v>2025</v>
      </c>
      <c r="C1215" s="822" t="s">
        <v>2034</v>
      </c>
      <c r="D1215" s="823" t="s">
        <v>3455</v>
      </c>
      <c r="E1215" s="824" t="s">
        <v>2058</v>
      </c>
      <c r="F1215" s="822" t="s">
        <v>2026</v>
      </c>
      <c r="G1215" s="822" t="s">
        <v>2598</v>
      </c>
      <c r="H1215" s="822" t="s">
        <v>329</v>
      </c>
      <c r="I1215" s="822" t="s">
        <v>2599</v>
      </c>
      <c r="J1215" s="822" t="s">
        <v>2600</v>
      </c>
      <c r="K1215" s="822" t="s">
        <v>2601</v>
      </c>
      <c r="L1215" s="825">
        <v>248.55</v>
      </c>
      <c r="M1215" s="825">
        <v>248.55</v>
      </c>
      <c r="N1215" s="822">
        <v>1</v>
      </c>
      <c r="O1215" s="826">
        <v>1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5</v>
      </c>
      <c r="B1216" s="822" t="s">
        <v>2025</v>
      </c>
      <c r="C1216" s="822" t="s">
        <v>2034</v>
      </c>
      <c r="D1216" s="823" t="s">
        <v>3455</v>
      </c>
      <c r="E1216" s="824" t="s">
        <v>2058</v>
      </c>
      <c r="F1216" s="822" t="s">
        <v>2027</v>
      </c>
      <c r="G1216" s="822" t="s">
        <v>2077</v>
      </c>
      <c r="H1216" s="822" t="s">
        <v>329</v>
      </c>
      <c r="I1216" s="822" t="s">
        <v>3293</v>
      </c>
      <c r="J1216" s="822" t="s">
        <v>2355</v>
      </c>
      <c r="K1216" s="822"/>
      <c r="L1216" s="825">
        <v>0</v>
      </c>
      <c r="M1216" s="825">
        <v>0</v>
      </c>
      <c r="N1216" s="822">
        <v>1</v>
      </c>
      <c r="O1216" s="826">
        <v>1</v>
      </c>
      <c r="P1216" s="825">
        <v>0</v>
      </c>
      <c r="Q1216" s="827"/>
      <c r="R1216" s="822">
        <v>1</v>
      </c>
      <c r="S1216" s="827">
        <v>1</v>
      </c>
      <c r="T1216" s="826">
        <v>1</v>
      </c>
      <c r="U1216" s="828">
        <v>1</v>
      </c>
    </row>
    <row r="1217" spans="1:21" ht="14.45" customHeight="1" x14ac:dyDescent="0.2">
      <c r="A1217" s="821">
        <v>5</v>
      </c>
      <c r="B1217" s="822" t="s">
        <v>2025</v>
      </c>
      <c r="C1217" s="822" t="s">
        <v>2034</v>
      </c>
      <c r="D1217" s="823" t="s">
        <v>3455</v>
      </c>
      <c r="E1217" s="824" t="s">
        <v>2058</v>
      </c>
      <c r="F1217" s="822" t="s">
        <v>2028</v>
      </c>
      <c r="G1217" s="822" t="s">
        <v>2077</v>
      </c>
      <c r="H1217" s="822" t="s">
        <v>329</v>
      </c>
      <c r="I1217" s="822" t="s">
        <v>2078</v>
      </c>
      <c r="J1217" s="822" t="s">
        <v>2079</v>
      </c>
      <c r="K1217" s="822" t="s">
        <v>2080</v>
      </c>
      <c r="L1217" s="825">
        <v>389.82</v>
      </c>
      <c r="M1217" s="825">
        <v>389.82</v>
      </c>
      <c r="N1217" s="822">
        <v>1</v>
      </c>
      <c r="O1217" s="826">
        <v>1</v>
      </c>
      <c r="P1217" s="825">
        <v>389.82</v>
      </c>
      <c r="Q1217" s="827">
        <v>1</v>
      </c>
      <c r="R1217" s="822">
        <v>1</v>
      </c>
      <c r="S1217" s="827">
        <v>1</v>
      </c>
      <c r="T1217" s="826">
        <v>1</v>
      </c>
      <c r="U1217" s="828">
        <v>1</v>
      </c>
    </row>
    <row r="1218" spans="1:21" ht="14.45" customHeight="1" x14ac:dyDescent="0.2">
      <c r="A1218" s="821">
        <v>5</v>
      </c>
      <c r="B1218" s="822" t="s">
        <v>2025</v>
      </c>
      <c r="C1218" s="822" t="s">
        <v>2034</v>
      </c>
      <c r="D1218" s="823" t="s">
        <v>3455</v>
      </c>
      <c r="E1218" s="824" t="s">
        <v>2058</v>
      </c>
      <c r="F1218" s="822" t="s">
        <v>2028</v>
      </c>
      <c r="G1218" s="822" t="s">
        <v>2077</v>
      </c>
      <c r="H1218" s="822" t="s">
        <v>329</v>
      </c>
      <c r="I1218" s="822" t="s">
        <v>2081</v>
      </c>
      <c r="J1218" s="822" t="s">
        <v>2082</v>
      </c>
      <c r="K1218" s="822" t="s">
        <v>2083</v>
      </c>
      <c r="L1218" s="825">
        <v>389.82</v>
      </c>
      <c r="M1218" s="825">
        <v>389.82</v>
      </c>
      <c r="N1218" s="822">
        <v>1</v>
      </c>
      <c r="O1218" s="826">
        <v>1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5</v>
      </c>
      <c r="B1219" s="822" t="s">
        <v>2025</v>
      </c>
      <c r="C1219" s="822" t="s">
        <v>2034</v>
      </c>
      <c r="D1219" s="823" t="s">
        <v>3455</v>
      </c>
      <c r="E1219" s="824" t="s">
        <v>2058</v>
      </c>
      <c r="F1219" s="822" t="s">
        <v>2028</v>
      </c>
      <c r="G1219" s="822" t="s">
        <v>2077</v>
      </c>
      <c r="H1219" s="822" t="s">
        <v>329</v>
      </c>
      <c r="I1219" s="822" t="s">
        <v>2122</v>
      </c>
      <c r="J1219" s="822" t="s">
        <v>2091</v>
      </c>
      <c r="K1219" s="822" t="s">
        <v>2123</v>
      </c>
      <c r="L1219" s="825">
        <v>600</v>
      </c>
      <c r="M1219" s="825">
        <v>600</v>
      </c>
      <c r="N1219" s="822">
        <v>1</v>
      </c>
      <c r="O1219" s="826">
        <v>1</v>
      </c>
      <c r="P1219" s="825">
        <v>600</v>
      </c>
      <c r="Q1219" s="827">
        <v>1</v>
      </c>
      <c r="R1219" s="822">
        <v>1</v>
      </c>
      <c r="S1219" s="827">
        <v>1</v>
      </c>
      <c r="T1219" s="826">
        <v>1</v>
      </c>
      <c r="U1219" s="828">
        <v>1</v>
      </c>
    </row>
    <row r="1220" spans="1:21" ht="14.45" customHeight="1" x14ac:dyDescent="0.2">
      <c r="A1220" s="821">
        <v>5</v>
      </c>
      <c r="B1220" s="822" t="s">
        <v>2025</v>
      </c>
      <c r="C1220" s="822" t="s">
        <v>2034</v>
      </c>
      <c r="D1220" s="823" t="s">
        <v>3455</v>
      </c>
      <c r="E1220" s="824" t="s">
        <v>2058</v>
      </c>
      <c r="F1220" s="822" t="s">
        <v>2028</v>
      </c>
      <c r="G1220" s="822" t="s">
        <v>2077</v>
      </c>
      <c r="H1220" s="822" t="s">
        <v>329</v>
      </c>
      <c r="I1220" s="822" t="s">
        <v>2090</v>
      </c>
      <c r="J1220" s="822" t="s">
        <v>2091</v>
      </c>
      <c r="K1220" s="822" t="s">
        <v>2092</v>
      </c>
      <c r="L1220" s="825">
        <v>600.29999999999995</v>
      </c>
      <c r="M1220" s="825">
        <v>600.29999999999995</v>
      </c>
      <c r="N1220" s="822">
        <v>1</v>
      </c>
      <c r="O1220" s="826">
        <v>1</v>
      </c>
      <c r="P1220" s="825"/>
      <c r="Q1220" s="827">
        <v>0</v>
      </c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5</v>
      </c>
      <c r="B1221" s="822" t="s">
        <v>2025</v>
      </c>
      <c r="C1221" s="822" t="s">
        <v>2034</v>
      </c>
      <c r="D1221" s="823" t="s">
        <v>3455</v>
      </c>
      <c r="E1221" s="824" t="s">
        <v>2058</v>
      </c>
      <c r="F1221" s="822" t="s">
        <v>2028</v>
      </c>
      <c r="G1221" s="822" t="s">
        <v>2077</v>
      </c>
      <c r="H1221" s="822" t="s">
        <v>329</v>
      </c>
      <c r="I1221" s="822" t="s">
        <v>2090</v>
      </c>
      <c r="J1221" s="822" t="s">
        <v>2091</v>
      </c>
      <c r="K1221" s="822" t="s">
        <v>2124</v>
      </c>
      <c r="L1221" s="825">
        <v>600.29999999999995</v>
      </c>
      <c r="M1221" s="825">
        <v>1800.8999999999999</v>
      </c>
      <c r="N1221" s="822">
        <v>3</v>
      </c>
      <c r="O1221" s="826">
        <v>3</v>
      </c>
      <c r="P1221" s="825">
        <v>1800.8999999999999</v>
      </c>
      <c r="Q1221" s="827">
        <v>1</v>
      </c>
      <c r="R1221" s="822">
        <v>3</v>
      </c>
      <c r="S1221" s="827">
        <v>1</v>
      </c>
      <c r="T1221" s="826">
        <v>3</v>
      </c>
      <c r="U1221" s="828">
        <v>1</v>
      </c>
    </row>
    <row r="1222" spans="1:21" ht="14.45" customHeight="1" x14ac:dyDescent="0.2">
      <c r="A1222" s="821">
        <v>5</v>
      </c>
      <c r="B1222" s="822" t="s">
        <v>2025</v>
      </c>
      <c r="C1222" s="822" t="s">
        <v>2034</v>
      </c>
      <c r="D1222" s="823" t="s">
        <v>3455</v>
      </c>
      <c r="E1222" s="824" t="s">
        <v>2058</v>
      </c>
      <c r="F1222" s="822" t="s">
        <v>2028</v>
      </c>
      <c r="G1222" s="822" t="s">
        <v>2077</v>
      </c>
      <c r="H1222" s="822" t="s">
        <v>329</v>
      </c>
      <c r="I1222" s="822" t="s">
        <v>2422</v>
      </c>
      <c r="J1222" s="822" t="s">
        <v>2423</v>
      </c>
      <c r="K1222" s="822" t="s">
        <v>2424</v>
      </c>
      <c r="L1222" s="825">
        <v>410</v>
      </c>
      <c r="M1222" s="825">
        <v>820</v>
      </c>
      <c r="N1222" s="822">
        <v>2</v>
      </c>
      <c r="O1222" s="826">
        <v>2</v>
      </c>
      <c r="P1222" s="825">
        <v>410</v>
      </c>
      <c r="Q1222" s="827">
        <v>0.5</v>
      </c>
      <c r="R1222" s="822">
        <v>1</v>
      </c>
      <c r="S1222" s="827">
        <v>0.5</v>
      </c>
      <c r="T1222" s="826">
        <v>1</v>
      </c>
      <c r="U1222" s="828">
        <v>0.5</v>
      </c>
    </row>
    <row r="1223" spans="1:21" ht="14.45" customHeight="1" x14ac:dyDescent="0.2">
      <c r="A1223" s="821">
        <v>5</v>
      </c>
      <c r="B1223" s="822" t="s">
        <v>2025</v>
      </c>
      <c r="C1223" s="822" t="s">
        <v>2034</v>
      </c>
      <c r="D1223" s="823" t="s">
        <v>3455</v>
      </c>
      <c r="E1223" s="824" t="s">
        <v>2058</v>
      </c>
      <c r="F1223" s="822" t="s">
        <v>2028</v>
      </c>
      <c r="G1223" s="822" t="s">
        <v>2077</v>
      </c>
      <c r="H1223" s="822" t="s">
        <v>329</v>
      </c>
      <c r="I1223" s="822" t="s">
        <v>2422</v>
      </c>
      <c r="J1223" s="822" t="s">
        <v>2423</v>
      </c>
      <c r="K1223" s="822" t="s">
        <v>2424</v>
      </c>
      <c r="L1223" s="825">
        <v>410.55</v>
      </c>
      <c r="M1223" s="825">
        <v>821.1</v>
      </c>
      <c r="N1223" s="822">
        <v>2</v>
      </c>
      <c r="O1223" s="826">
        <v>2</v>
      </c>
      <c r="P1223" s="825">
        <v>821.1</v>
      </c>
      <c r="Q1223" s="827">
        <v>1</v>
      </c>
      <c r="R1223" s="822">
        <v>2</v>
      </c>
      <c r="S1223" s="827">
        <v>1</v>
      </c>
      <c r="T1223" s="826">
        <v>2</v>
      </c>
      <c r="U1223" s="828">
        <v>1</v>
      </c>
    </row>
    <row r="1224" spans="1:21" ht="14.45" customHeight="1" x14ac:dyDescent="0.2">
      <c r="A1224" s="821">
        <v>5</v>
      </c>
      <c r="B1224" s="822" t="s">
        <v>2025</v>
      </c>
      <c r="C1224" s="822" t="s">
        <v>2034</v>
      </c>
      <c r="D1224" s="823" t="s">
        <v>3455</v>
      </c>
      <c r="E1224" s="824" t="s">
        <v>2058</v>
      </c>
      <c r="F1224" s="822" t="s">
        <v>2028</v>
      </c>
      <c r="G1224" s="822" t="s">
        <v>2077</v>
      </c>
      <c r="H1224" s="822" t="s">
        <v>329</v>
      </c>
      <c r="I1224" s="822" t="s">
        <v>2603</v>
      </c>
      <c r="J1224" s="822" t="s">
        <v>2604</v>
      </c>
      <c r="K1224" s="822" t="s">
        <v>2605</v>
      </c>
      <c r="L1224" s="825">
        <v>700.35</v>
      </c>
      <c r="M1224" s="825">
        <v>700.35</v>
      </c>
      <c r="N1224" s="822">
        <v>1</v>
      </c>
      <c r="O1224" s="826">
        <v>1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5</v>
      </c>
      <c r="B1225" s="822" t="s">
        <v>2025</v>
      </c>
      <c r="C1225" s="822" t="s">
        <v>2034</v>
      </c>
      <c r="D1225" s="823" t="s">
        <v>3455</v>
      </c>
      <c r="E1225" s="824" t="s">
        <v>2058</v>
      </c>
      <c r="F1225" s="822" t="s">
        <v>2028</v>
      </c>
      <c r="G1225" s="822" t="s">
        <v>2077</v>
      </c>
      <c r="H1225" s="822" t="s">
        <v>329</v>
      </c>
      <c r="I1225" s="822" t="s">
        <v>2128</v>
      </c>
      <c r="J1225" s="822" t="s">
        <v>2129</v>
      </c>
      <c r="K1225" s="822" t="s">
        <v>2130</v>
      </c>
      <c r="L1225" s="825">
        <v>49.02</v>
      </c>
      <c r="M1225" s="825">
        <v>294.12</v>
      </c>
      <c r="N1225" s="822">
        <v>6</v>
      </c>
      <c r="O1225" s="826">
        <v>3</v>
      </c>
      <c r="P1225" s="825">
        <v>294.12</v>
      </c>
      <c r="Q1225" s="827">
        <v>1</v>
      </c>
      <c r="R1225" s="822">
        <v>6</v>
      </c>
      <c r="S1225" s="827">
        <v>1</v>
      </c>
      <c r="T1225" s="826">
        <v>3</v>
      </c>
      <c r="U1225" s="828">
        <v>1</v>
      </c>
    </row>
    <row r="1226" spans="1:21" ht="14.45" customHeight="1" x14ac:dyDescent="0.2">
      <c r="A1226" s="821">
        <v>5</v>
      </c>
      <c r="B1226" s="822" t="s">
        <v>2025</v>
      </c>
      <c r="C1226" s="822" t="s">
        <v>2034</v>
      </c>
      <c r="D1226" s="823" t="s">
        <v>3455</v>
      </c>
      <c r="E1226" s="824" t="s">
        <v>2058</v>
      </c>
      <c r="F1226" s="822" t="s">
        <v>2028</v>
      </c>
      <c r="G1226" s="822" t="s">
        <v>2077</v>
      </c>
      <c r="H1226" s="822" t="s">
        <v>329</v>
      </c>
      <c r="I1226" s="822" t="s">
        <v>3221</v>
      </c>
      <c r="J1226" s="822" t="s">
        <v>3222</v>
      </c>
      <c r="K1226" s="822" t="s">
        <v>3223</v>
      </c>
      <c r="L1226" s="825">
        <v>600.29999999999995</v>
      </c>
      <c r="M1226" s="825">
        <v>600.29999999999995</v>
      </c>
      <c r="N1226" s="822">
        <v>1</v>
      </c>
      <c r="O1226" s="826">
        <v>1</v>
      </c>
      <c r="P1226" s="825">
        <v>600.29999999999995</v>
      </c>
      <c r="Q1226" s="827">
        <v>1</v>
      </c>
      <c r="R1226" s="822">
        <v>1</v>
      </c>
      <c r="S1226" s="827">
        <v>1</v>
      </c>
      <c r="T1226" s="826">
        <v>1</v>
      </c>
      <c r="U1226" s="828">
        <v>1</v>
      </c>
    </row>
    <row r="1227" spans="1:21" ht="14.45" customHeight="1" x14ac:dyDescent="0.2">
      <c r="A1227" s="821">
        <v>5</v>
      </c>
      <c r="B1227" s="822" t="s">
        <v>2025</v>
      </c>
      <c r="C1227" s="822" t="s">
        <v>2034</v>
      </c>
      <c r="D1227" s="823" t="s">
        <v>3455</v>
      </c>
      <c r="E1227" s="824" t="s">
        <v>2058</v>
      </c>
      <c r="F1227" s="822" t="s">
        <v>2028</v>
      </c>
      <c r="G1227" s="822" t="s">
        <v>2077</v>
      </c>
      <c r="H1227" s="822" t="s">
        <v>329</v>
      </c>
      <c r="I1227" s="822" t="s">
        <v>3294</v>
      </c>
      <c r="J1227" s="822" t="s">
        <v>3295</v>
      </c>
      <c r="K1227" s="822" t="s">
        <v>3296</v>
      </c>
      <c r="L1227" s="825">
        <v>410.55</v>
      </c>
      <c r="M1227" s="825">
        <v>410.55</v>
      </c>
      <c r="N1227" s="822">
        <v>1</v>
      </c>
      <c r="O1227" s="826">
        <v>1</v>
      </c>
      <c r="P1227" s="825"/>
      <c r="Q1227" s="827">
        <v>0</v>
      </c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5</v>
      </c>
      <c r="B1228" s="822" t="s">
        <v>2025</v>
      </c>
      <c r="C1228" s="822" t="s">
        <v>2034</v>
      </c>
      <c r="D1228" s="823" t="s">
        <v>3455</v>
      </c>
      <c r="E1228" s="824" t="s">
        <v>2049</v>
      </c>
      <c r="F1228" s="822" t="s">
        <v>2026</v>
      </c>
      <c r="G1228" s="822" t="s">
        <v>2437</v>
      </c>
      <c r="H1228" s="822" t="s">
        <v>329</v>
      </c>
      <c r="I1228" s="822" t="s">
        <v>2438</v>
      </c>
      <c r="J1228" s="822" t="s">
        <v>2439</v>
      </c>
      <c r="K1228" s="822" t="s">
        <v>2440</v>
      </c>
      <c r="L1228" s="825">
        <v>922.76</v>
      </c>
      <c r="M1228" s="825">
        <v>922.76</v>
      </c>
      <c r="N1228" s="822">
        <v>1</v>
      </c>
      <c r="O1228" s="826">
        <v>1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5</v>
      </c>
      <c r="B1229" s="822" t="s">
        <v>2025</v>
      </c>
      <c r="C1229" s="822" t="s">
        <v>2034</v>
      </c>
      <c r="D1229" s="823" t="s">
        <v>3455</v>
      </c>
      <c r="E1229" s="824" t="s">
        <v>2049</v>
      </c>
      <c r="F1229" s="822" t="s">
        <v>2026</v>
      </c>
      <c r="G1229" s="822" t="s">
        <v>2361</v>
      </c>
      <c r="H1229" s="822" t="s">
        <v>329</v>
      </c>
      <c r="I1229" s="822" t="s">
        <v>2865</v>
      </c>
      <c r="J1229" s="822" t="s">
        <v>2866</v>
      </c>
      <c r="K1229" s="822" t="s">
        <v>623</v>
      </c>
      <c r="L1229" s="825">
        <v>72.55</v>
      </c>
      <c r="M1229" s="825">
        <v>72.55</v>
      </c>
      <c r="N1229" s="822">
        <v>1</v>
      </c>
      <c r="O1229" s="826">
        <v>0.5</v>
      </c>
      <c r="P1229" s="825"/>
      <c r="Q1229" s="827">
        <v>0</v>
      </c>
      <c r="R1229" s="822"/>
      <c r="S1229" s="827">
        <v>0</v>
      </c>
      <c r="T1229" s="826"/>
      <c r="U1229" s="828">
        <v>0</v>
      </c>
    </row>
    <row r="1230" spans="1:21" ht="14.45" customHeight="1" x14ac:dyDescent="0.2">
      <c r="A1230" s="821">
        <v>5</v>
      </c>
      <c r="B1230" s="822" t="s">
        <v>2025</v>
      </c>
      <c r="C1230" s="822" t="s">
        <v>2034</v>
      </c>
      <c r="D1230" s="823" t="s">
        <v>3455</v>
      </c>
      <c r="E1230" s="824" t="s">
        <v>2049</v>
      </c>
      <c r="F1230" s="822" t="s">
        <v>2026</v>
      </c>
      <c r="G1230" s="822" t="s">
        <v>2143</v>
      </c>
      <c r="H1230" s="822" t="s">
        <v>611</v>
      </c>
      <c r="I1230" s="822" t="s">
        <v>1878</v>
      </c>
      <c r="J1230" s="822" t="s">
        <v>1663</v>
      </c>
      <c r="K1230" s="822" t="s">
        <v>1682</v>
      </c>
      <c r="L1230" s="825">
        <v>31.09</v>
      </c>
      <c r="M1230" s="825">
        <v>31.09</v>
      </c>
      <c r="N1230" s="822">
        <v>1</v>
      </c>
      <c r="O1230" s="826">
        <v>1</v>
      </c>
      <c r="P1230" s="825">
        <v>31.09</v>
      </c>
      <c r="Q1230" s="827">
        <v>1</v>
      </c>
      <c r="R1230" s="822">
        <v>1</v>
      </c>
      <c r="S1230" s="827">
        <v>1</v>
      </c>
      <c r="T1230" s="826">
        <v>1</v>
      </c>
      <c r="U1230" s="828">
        <v>1</v>
      </c>
    </row>
    <row r="1231" spans="1:21" ht="14.45" customHeight="1" x14ac:dyDescent="0.2">
      <c r="A1231" s="821">
        <v>5</v>
      </c>
      <c r="B1231" s="822" t="s">
        <v>2025</v>
      </c>
      <c r="C1231" s="822" t="s">
        <v>2034</v>
      </c>
      <c r="D1231" s="823" t="s">
        <v>3455</v>
      </c>
      <c r="E1231" s="824" t="s">
        <v>2049</v>
      </c>
      <c r="F1231" s="822" t="s">
        <v>2026</v>
      </c>
      <c r="G1231" s="822" t="s">
        <v>3297</v>
      </c>
      <c r="H1231" s="822" t="s">
        <v>329</v>
      </c>
      <c r="I1231" s="822" t="s">
        <v>3298</v>
      </c>
      <c r="J1231" s="822" t="s">
        <v>3299</v>
      </c>
      <c r="K1231" s="822" t="s">
        <v>3300</v>
      </c>
      <c r="L1231" s="825">
        <v>109.85</v>
      </c>
      <c r="M1231" s="825">
        <v>329.54999999999995</v>
      </c>
      <c r="N1231" s="822">
        <v>3</v>
      </c>
      <c r="O1231" s="826">
        <v>1</v>
      </c>
      <c r="P1231" s="825">
        <v>329.54999999999995</v>
      </c>
      <c r="Q1231" s="827">
        <v>1</v>
      </c>
      <c r="R1231" s="822">
        <v>3</v>
      </c>
      <c r="S1231" s="827">
        <v>1</v>
      </c>
      <c r="T1231" s="826">
        <v>1</v>
      </c>
      <c r="U1231" s="828">
        <v>1</v>
      </c>
    </row>
    <row r="1232" spans="1:21" ht="14.45" customHeight="1" x14ac:dyDescent="0.2">
      <c r="A1232" s="821">
        <v>5</v>
      </c>
      <c r="B1232" s="822" t="s">
        <v>2025</v>
      </c>
      <c r="C1232" s="822" t="s">
        <v>2034</v>
      </c>
      <c r="D1232" s="823" t="s">
        <v>3455</v>
      </c>
      <c r="E1232" s="824" t="s">
        <v>2049</v>
      </c>
      <c r="F1232" s="822" t="s">
        <v>2026</v>
      </c>
      <c r="G1232" s="822" t="s">
        <v>2144</v>
      </c>
      <c r="H1232" s="822" t="s">
        <v>611</v>
      </c>
      <c r="I1232" s="822" t="s">
        <v>1756</v>
      </c>
      <c r="J1232" s="822" t="s">
        <v>1757</v>
      </c>
      <c r="K1232" s="822" t="s">
        <v>1758</v>
      </c>
      <c r="L1232" s="825">
        <v>56.06</v>
      </c>
      <c r="M1232" s="825">
        <v>112.12</v>
      </c>
      <c r="N1232" s="822">
        <v>2</v>
      </c>
      <c r="O1232" s="826">
        <v>0.5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5</v>
      </c>
      <c r="B1233" s="822" t="s">
        <v>2025</v>
      </c>
      <c r="C1233" s="822" t="s">
        <v>2034</v>
      </c>
      <c r="D1233" s="823" t="s">
        <v>3455</v>
      </c>
      <c r="E1233" s="824" t="s">
        <v>2049</v>
      </c>
      <c r="F1233" s="822" t="s">
        <v>2026</v>
      </c>
      <c r="G1233" s="822" t="s">
        <v>2700</v>
      </c>
      <c r="H1233" s="822" t="s">
        <v>329</v>
      </c>
      <c r="I1233" s="822" t="s">
        <v>3301</v>
      </c>
      <c r="J1233" s="822" t="s">
        <v>3302</v>
      </c>
      <c r="K1233" s="822" t="s">
        <v>3303</v>
      </c>
      <c r="L1233" s="825">
        <v>93.42</v>
      </c>
      <c r="M1233" s="825">
        <v>93.42</v>
      </c>
      <c r="N1233" s="822">
        <v>1</v>
      </c>
      <c r="O1233" s="826">
        <v>1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5</v>
      </c>
      <c r="B1234" s="822" t="s">
        <v>2025</v>
      </c>
      <c r="C1234" s="822" t="s">
        <v>2034</v>
      </c>
      <c r="D1234" s="823" t="s">
        <v>3455</v>
      </c>
      <c r="E1234" s="824" t="s">
        <v>2049</v>
      </c>
      <c r="F1234" s="822" t="s">
        <v>2026</v>
      </c>
      <c r="G1234" s="822" t="s">
        <v>2708</v>
      </c>
      <c r="H1234" s="822" t="s">
        <v>329</v>
      </c>
      <c r="I1234" s="822" t="s">
        <v>1872</v>
      </c>
      <c r="J1234" s="822" t="s">
        <v>1870</v>
      </c>
      <c r="K1234" s="822" t="s">
        <v>1873</v>
      </c>
      <c r="L1234" s="825">
        <v>229.38</v>
      </c>
      <c r="M1234" s="825">
        <v>229.38</v>
      </c>
      <c r="N1234" s="822">
        <v>1</v>
      </c>
      <c r="O1234" s="826">
        <v>0.5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5</v>
      </c>
      <c r="B1235" s="822" t="s">
        <v>2025</v>
      </c>
      <c r="C1235" s="822" t="s">
        <v>2034</v>
      </c>
      <c r="D1235" s="823" t="s">
        <v>3455</v>
      </c>
      <c r="E1235" s="824" t="s">
        <v>2049</v>
      </c>
      <c r="F1235" s="822" t="s">
        <v>2026</v>
      </c>
      <c r="G1235" s="822" t="s">
        <v>3053</v>
      </c>
      <c r="H1235" s="822" t="s">
        <v>329</v>
      </c>
      <c r="I1235" s="822" t="s">
        <v>3304</v>
      </c>
      <c r="J1235" s="822" t="s">
        <v>3055</v>
      </c>
      <c r="K1235" s="822" t="s">
        <v>3305</v>
      </c>
      <c r="L1235" s="825">
        <v>58.77</v>
      </c>
      <c r="M1235" s="825">
        <v>58.77</v>
      </c>
      <c r="N1235" s="822">
        <v>1</v>
      </c>
      <c r="O1235" s="826">
        <v>1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5</v>
      </c>
      <c r="B1236" s="822" t="s">
        <v>2025</v>
      </c>
      <c r="C1236" s="822" t="s">
        <v>2034</v>
      </c>
      <c r="D1236" s="823" t="s">
        <v>3455</v>
      </c>
      <c r="E1236" s="824" t="s">
        <v>2049</v>
      </c>
      <c r="F1236" s="822" t="s">
        <v>2026</v>
      </c>
      <c r="G1236" s="822" t="s">
        <v>2448</v>
      </c>
      <c r="H1236" s="822" t="s">
        <v>329</v>
      </c>
      <c r="I1236" s="822" t="s">
        <v>2874</v>
      </c>
      <c r="J1236" s="822" t="s">
        <v>2450</v>
      </c>
      <c r="K1236" s="822" t="s">
        <v>874</v>
      </c>
      <c r="L1236" s="825">
        <v>0</v>
      </c>
      <c r="M1236" s="825">
        <v>0</v>
      </c>
      <c r="N1236" s="822">
        <v>1</v>
      </c>
      <c r="O1236" s="826">
        <v>0.5</v>
      </c>
      <c r="P1236" s="825">
        <v>0</v>
      </c>
      <c r="Q1236" s="827"/>
      <c r="R1236" s="822">
        <v>1</v>
      </c>
      <c r="S1236" s="827">
        <v>1</v>
      </c>
      <c r="T1236" s="826">
        <v>0.5</v>
      </c>
      <c r="U1236" s="828">
        <v>1</v>
      </c>
    </row>
    <row r="1237" spans="1:21" ht="14.45" customHeight="1" x14ac:dyDescent="0.2">
      <c r="A1237" s="821">
        <v>5</v>
      </c>
      <c r="B1237" s="822" t="s">
        <v>2025</v>
      </c>
      <c r="C1237" s="822" t="s">
        <v>2034</v>
      </c>
      <c r="D1237" s="823" t="s">
        <v>3455</v>
      </c>
      <c r="E1237" s="824" t="s">
        <v>2049</v>
      </c>
      <c r="F1237" s="822" t="s">
        <v>2026</v>
      </c>
      <c r="G1237" s="822" t="s">
        <v>2611</v>
      </c>
      <c r="H1237" s="822" t="s">
        <v>611</v>
      </c>
      <c r="I1237" s="822" t="s">
        <v>1742</v>
      </c>
      <c r="J1237" s="822" t="s">
        <v>1045</v>
      </c>
      <c r="K1237" s="822" t="s">
        <v>677</v>
      </c>
      <c r="L1237" s="825">
        <v>96.04</v>
      </c>
      <c r="M1237" s="825">
        <v>96.04</v>
      </c>
      <c r="N1237" s="822">
        <v>1</v>
      </c>
      <c r="O1237" s="826">
        <v>0.5</v>
      </c>
      <c r="P1237" s="825">
        <v>96.04</v>
      </c>
      <c r="Q1237" s="827">
        <v>1</v>
      </c>
      <c r="R1237" s="822">
        <v>1</v>
      </c>
      <c r="S1237" s="827">
        <v>1</v>
      </c>
      <c r="T1237" s="826">
        <v>0.5</v>
      </c>
      <c r="U1237" s="828">
        <v>1</v>
      </c>
    </row>
    <row r="1238" spans="1:21" ht="14.45" customHeight="1" x14ac:dyDescent="0.2">
      <c r="A1238" s="821">
        <v>5</v>
      </c>
      <c r="B1238" s="822" t="s">
        <v>2025</v>
      </c>
      <c r="C1238" s="822" t="s">
        <v>2034</v>
      </c>
      <c r="D1238" s="823" t="s">
        <v>3455</v>
      </c>
      <c r="E1238" s="824" t="s">
        <v>2049</v>
      </c>
      <c r="F1238" s="822" t="s">
        <v>2026</v>
      </c>
      <c r="G1238" s="822" t="s">
        <v>2611</v>
      </c>
      <c r="H1238" s="822" t="s">
        <v>611</v>
      </c>
      <c r="I1238" s="822" t="s">
        <v>1742</v>
      </c>
      <c r="J1238" s="822" t="s">
        <v>1045</v>
      </c>
      <c r="K1238" s="822" t="s">
        <v>677</v>
      </c>
      <c r="L1238" s="825">
        <v>168.41</v>
      </c>
      <c r="M1238" s="825">
        <v>336.82</v>
      </c>
      <c r="N1238" s="822">
        <v>2</v>
      </c>
      <c r="O1238" s="826">
        <v>2</v>
      </c>
      <c r="P1238" s="825">
        <v>336.82</v>
      </c>
      <c r="Q1238" s="827">
        <v>1</v>
      </c>
      <c r="R1238" s="822">
        <v>2</v>
      </c>
      <c r="S1238" s="827">
        <v>1</v>
      </c>
      <c r="T1238" s="826">
        <v>2</v>
      </c>
      <c r="U1238" s="828">
        <v>1</v>
      </c>
    </row>
    <row r="1239" spans="1:21" ht="14.45" customHeight="1" x14ac:dyDescent="0.2">
      <c r="A1239" s="821">
        <v>5</v>
      </c>
      <c r="B1239" s="822" t="s">
        <v>2025</v>
      </c>
      <c r="C1239" s="822" t="s">
        <v>2034</v>
      </c>
      <c r="D1239" s="823" t="s">
        <v>3455</v>
      </c>
      <c r="E1239" s="824" t="s">
        <v>2049</v>
      </c>
      <c r="F1239" s="822" t="s">
        <v>2026</v>
      </c>
      <c r="G1239" s="822" t="s">
        <v>2611</v>
      </c>
      <c r="H1239" s="822" t="s">
        <v>611</v>
      </c>
      <c r="I1239" s="822" t="s">
        <v>1740</v>
      </c>
      <c r="J1239" s="822" t="s">
        <v>1045</v>
      </c>
      <c r="K1239" s="822" t="s">
        <v>1741</v>
      </c>
      <c r="L1239" s="825">
        <v>48.01</v>
      </c>
      <c r="M1239" s="825">
        <v>192.04</v>
      </c>
      <c r="N1239" s="822">
        <v>4</v>
      </c>
      <c r="O1239" s="826">
        <v>3</v>
      </c>
      <c r="P1239" s="825">
        <v>48.01</v>
      </c>
      <c r="Q1239" s="827">
        <v>0.25</v>
      </c>
      <c r="R1239" s="822">
        <v>1</v>
      </c>
      <c r="S1239" s="827">
        <v>0.25</v>
      </c>
      <c r="T1239" s="826">
        <v>0.5</v>
      </c>
      <c r="U1239" s="828">
        <v>0.16666666666666666</v>
      </c>
    </row>
    <row r="1240" spans="1:21" ht="14.45" customHeight="1" x14ac:dyDescent="0.2">
      <c r="A1240" s="821">
        <v>5</v>
      </c>
      <c r="B1240" s="822" t="s">
        <v>2025</v>
      </c>
      <c r="C1240" s="822" t="s">
        <v>2034</v>
      </c>
      <c r="D1240" s="823" t="s">
        <v>3455</v>
      </c>
      <c r="E1240" s="824" t="s">
        <v>2049</v>
      </c>
      <c r="F1240" s="822" t="s">
        <v>2026</v>
      </c>
      <c r="G1240" s="822" t="s">
        <v>2611</v>
      </c>
      <c r="H1240" s="822" t="s">
        <v>611</v>
      </c>
      <c r="I1240" s="822" t="s">
        <v>1740</v>
      </c>
      <c r="J1240" s="822" t="s">
        <v>1045</v>
      </c>
      <c r="K1240" s="822" t="s">
        <v>1741</v>
      </c>
      <c r="L1240" s="825">
        <v>84.21</v>
      </c>
      <c r="M1240" s="825">
        <v>336.84</v>
      </c>
      <c r="N1240" s="822">
        <v>4</v>
      </c>
      <c r="O1240" s="826">
        <v>2.5</v>
      </c>
      <c r="P1240" s="825">
        <v>336.84</v>
      </c>
      <c r="Q1240" s="827">
        <v>1</v>
      </c>
      <c r="R1240" s="822">
        <v>4</v>
      </c>
      <c r="S1240" s="827">
        <v>1</v>
      </c>
      <c r="T1240" s="826">
        <v>2.5</v>
      </c>
      <c r="U1240" s="828">
        <v>1</v>
      </c>
    </row>
    <row r="1241" spans="1:21" ht="14.45" customHeight="1" x14ac:dyDescent="0.2">
      <c r="A1241" s="821">
        <v>5</v>
      </c>
      <c r="B1241" s="822" t="s">
        <v>2025</v>
      </c>
      <c r="C1241" s="822" t="s">
        <v>2034</v>
      </c>
      <c r="D1241" s="823" t="s">
        <v>3455</v>
      </c>
      <c r="E1241" s="824" t="s">
        <v>2049</v>
      </c>
      <c r="F1241" s="822" t="s">
        <v>2026</v>
      </c>
      <c r="G1241" s="822" t="s">
        <v>2093</v>
      </c>
      <c r="H1241" s="822" t="s">
        <v>329</v>
      </c>
      <c r="I1241" s="822" t="s">
        <v>2094</v>
      </c>
      <c r="J1241" s="822" t="s">
        <v>2095</v>
      </c>
      <c r="K1241" s="822" t="s">
        <v>677</v>
      </c>
      <c r="L1241" s="825">
        <v>78.33</v>
      </c>
      <c r="M1241" s="825">
        <v>156.66</v>
      </c>
      <c r="N1241" s="822">
        <v>2</v>
      </c>
      <c r="O1241" s="826">
        <v>1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5</v>
      </c>
      <c r="B1242" s="822" t="s">
        <v>2025</v>
      </c>
      <c r="C1242" s="822" t="s">
        <v>2034</v>
      </c>
      <c r="D1242" s="823" t="s">
        <v>3455</v>
      </c>
      <c r="E1242" s="824" t="s">
        <v>2049</v>
      </c>
      <c r="F1242" s="822" t="s">
        <v>2026</v>
      </c>
      <c r="G1242" s="822" t="s">
        <v>2338</v>
      </c>
      <c r="H1242" s="822" t="s">
        <v>329</v>
      </c>
      <c r="I1242" s="822" t="s">
        <v>2715</v>
      </c>
      <c r="J1242" s="822" t="s">
        <v>698</v>
      </c>
      <c r="K1242" s="822" t="s">
        <v>2475</v>
      </c>
      <c r="L1242" s="825">
        <v>91.11</v>
      </c>
      <c r="M1242" s="825">
        <v>1275.54</v>
      </c>
      <c r="N1242" s="822">
        <v>14</v>
      </c>
      <c r="O1242" s="826">
        <v>14</v>
      </c>
      <c r="P1242" s="825">
        <v>546.66</v>
      </c>
      <c r="Q1242" s="827">
        <v>0.42857142857142855</v>
      </c>
      <c r="R1242" s="822">
        <v>6</v>
      </c>
      <c r="S1242" s="827">
        <v>0.42857142857142855</v>
      </c>
      <c r="T1242" s="826">
        <v>6</v>
      </c>
      <c r="U1242" s="828">
        <v>0.42857142857142855</v>
      </c>
    </row>
    <row r="1243" spans="1:21" ht="14.45" customHeight="1" x14ac:dyDescent="0.2">
      <c r="A1243" s="821">
        <v>5</v>
      </c>
      <c r="B1243" s="822" t="s">
        <v>2025</v>
      </c>
      <c r="C1243" s="822" t="s">
        <v>2034</v>
      </c>
      <c r="D1243" s="823" t="s">
        <v>3455</v>
      </c>
      <c r="E1243" s="824" t="s">
        <v>2049</v>
      </c>
      <c r="F1243" s="822" t="s">
        <v>2026</v>
      </c>
      <c r="G1243" s="822" t="s">
        <v>2338</v>
      </c>
      <c r="H1243" s="822" t="s">
        <v>329</v>
      </c>
      <c r="I1243" s="822" t="s">
        <v>2399</v>
      </c>
      <c r="J1243" s="822" t="s">
        <v>698</v>
      </c>
      <c r="K1243" s="822" t="s">
        <v>2400</v>
      </c>
      <c r="L1243" s="825">
        <v>182.22</v>
      </c>
      <c r="M1243" s="825">
        <v>182.22</v>
      </c>
      <c r="N1243" s="822">
        <v>1</v>
      </c>
      <c r="O1243" s="826">
        <v>1</v>
      </c>
      <c r="P1243" s="825"/>
      <c r="Q1243" s="827">
        <v>0</v>
      </c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5</v>
      </c>
      <c r="B1244" s="822" t="s">
        <v>2025</v>
      </c>
      <c r="C1244" s="822" t="s">
        <v>2034</v>
      </c>
      <c r="D1244" s="823" t="s">
        <v>3455</v>
      </c>
      <c r="E1244" s="824" t="s">
        <v>2049</v>
      </c>
      <c r="F1244" s="822" t="s">
        <v>2026</v>
      </c>
      <c r="G1244" s="822" t="s">
        <v>2338</v>
      </c>
      <c r="H1244" s="822" t="s">
        <v>329</v>
      </c>
      <c r="I1244" s="822" t="s">
        <v>2624</v>
      </c>
      <c r="J1244" s="822" t="s">
        <v>698</v>
      </c>
      <c r="K1244" s="822" t="s">
        <v>2400</v>
      </c>
      <c r="L1244" s="825">
        <v>182.22</v>
      </c>
      <c r="M1244" s="825">
        <v>911.09999999999991</v>
      </c>
      <c r="N1244" s="822">
        <v>5</v>
      </c>
      <c r="O1244" s="826">
        <v>4</v>
      </c>
      <c r="P1244" s="825">
        <v>364.44</v>
      </c>
      <c r="Q1244" s="827">
        <v>0.4</v>
      </c>
      <c r="R1244" s="822">
        <v>2</v>
      </c>
      <c r="S1244" s="827">
        <v>0.4</v>
      </c>
      <c r="T1244" s="826">
        <v>2</v>
      </c>
      <c r="U1244" s="828">
        <v>0.5</v>
      </c>
    </row>
    <row r="1245" spans="1:21" ht="14.45" customHeight="1" x14ac:dyDescent="0.2">
      <c r="A1245" s="821">
        <v>5</v>
      </c>
      <c r="B1245" s="822" t="s">
        <v>2025</v>
      </c>
      <c r="C1245" s="822" t="s">
        <v>2034</v>
      </c>
      <c r="D1245" s="823" t="s">
        <v>3455</v>
      </c>
      <c r="E1245" s="824" t="s">
        <v>2049</v>
      </c>
      <c r="F1245" s="822" t="s">
        <v>2026</v>
      </c>
      <c r="G1245" s="822" t="s">
        <v>2338</v>
      </c>
      <c r="H1245" s="822" t="s">
        <v>329</v>
      </c>
      <c r="I1245" s="822" t="s">
        <v>2339</v>
      </c>
      <c r="J1245" s="822" t="s">
        <v>698</v>
      </c>
      <c r="K1245" s="822" t="s">
        <v>702</v>
      </c>
      <c r="L1245" s="825">
        <v>273.33</v>
      </c>
      <c r="M1245" s="825">
        <v>273.33</v>
      </c>
      <c r="N1245" s="822">
        <v>1</v>
      </c>
      <c r="O1245" s="826">
        <v>1</v>
      </c>
      <c r="P1245" s="825">
        <v>273.33</v>
      </c>
      <c r="Q1245" s="827">
        <v>1</v>
      </c>
      <c r="R1245" s="822">
        <v>1</v>
      </c>
      <c r="S1245" s="827">
        <v>1</v>
      </c>
      <c r="T1245" s="826">
        <v>1</v>
      </c>
      <c r="U1245" s="828">
        <v>1</v>
      </c>
    </row>
    <row r="1246" spans="1:21" ht="14.45" customHeight="1" x14ac:dyDescent="0.2">
      <c r="A1246" s="821">
        <v>5</v>
      </c>
      <c r="B1246" s="822" t="s">
        <v>2025</v>
      </c>
      <c r="C1246" s="822" t="s">
        <v>2034</v>
      </c>
      <c r="D1246" s="823" t="s">
        <v>3455</v>
      </c>
      <c r="E1246" s="824" t="s">
        <v>2049</v>
      </c>
      <c r="F1246" s="822" t="s">
        <v>2026</v>
      </c>
      <c r="G1246" s="822" t="s">
        <v>2338</v>
      </c>
      <c r="H1246" s="822" t="s">
        <v>329</v>
      </c>
      <c r="I1246" s="822" t="s">
        <v>2476</v>
      </c>
      <c r="J1246" s="822" t="s">
        <v>698</v>
      </c>
      <c r="K1246" s="822" t="s">
        <v>2477</v>
      </c>
      <c r="L1246" s="825">
        <v>273.33</v>
      </c>
      <c r="M1246" s="825">
        <v>273.33</v>
      </c>
      <c r="N1246" s="822">
        <v>1</v>
      </c>
      <c r="O1246" s="826">
        <v>0.5</v>
      </c>
      <c r="P1246" s="825">
        <v>273.33</v>
      </c>
      <c r="Q1246" s="827">
        <v>1</v>
      </c>
      <c r="R1246" s="822">
        <v>1</v>
      </c>
      <c r="S1246" s="827">
        <v>1</v>
      </c>
      <c r="T1246" s="826">
        <v>0.5</v>
      </c>
      <c r="U1246" s="828">
        <v>1</v>
      </c>
    </row>
    <row r="1247" spans="1:21" ht="14.45" customHeight="1" x14ac:dyDescent="0.2">
      <c r="A1247" s="821">
        <v>5</v>
      </c>
      <c r="B1247" s="822" t="s">
        <v>2025</v>
      </c>
      <c r="C1247" s="822" t="s">
        <v>2034</v>
      </c>
      <c r="D1247" s="823" t="s">
        <v>3455</v>
      </c>
      <c r="E1247" s="824" t="s">
        <v>2049</v>
      </c>
      <c r="F1247" s="822" t="s">
        <v>2026</v>
      </c>
      <c r="G1247" s="822" t="s">
        <v>3306</v>
      </c>
      <c r="H1247" s="822" t="s">
        <v>329</v>
      </c>
      <c r="I1247" s="822" t="s">
        <v>3307</v>
      </c>
      <c r="J1247" s="822" t="s">
        <v>1004</v>
      </c>
      <c r="K1247" s="822" t="s">
        <v>3308</v>
      </c>
      <c r="L1247" s="825">
        <v>414.96</v>
      </c>
      <c r="M1247" s="825">
        <v>414.96</v>
      </c>
      <c r="N1247" s="822">
        <v>1</v>
      </c>
      <c r="O1247" s="826">
        <v>0.5</v>
      </c>
      <c r="P1247" s="825"/>
      <c r="Q1247" s="827">
        <v>0</v>
      </c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5</v>
      </c>
      <c r="B1248" s="822" t="s">
        <v>2025</v>
      </c>
      <c r="C1248" s="822" t="s">
        <v>2034</v>
      </c>
      <c r="D1248" s="823" t="s">
        <v>3455</v>
      </c>
      <c r="E1248" s="824" t="s">
        <v>2049</v>
      </c>
      <c r="F1248" s="822" t="s">
        <v>2026</v>
      </c>
      <c r="G1248" s="822" t="s">
        <v>2629</v>
      </c>
      <c r="H1248" s="822" t="s">
        <v>611</v>
      </c>
      <c r="I1248" s="822" t="s">
        <v>1858</v>
      </c>
      <c r="J1248" s="822" t="s">
        <v>1637</v>
      </c>
      <c r="K1248" s="822" t="s">
        <v>1644</v>
      </c>
      <c r="L1248" s="825">
        <v>42.51</v>
      </c>
      <c r="M1248" s="825">
        <v>42.51</v>
      </c>
      <c r="N1248" s="822">
        <v>1</v>
      </c>
      <c r="O1248" s="826">
        <v>0.5</v>
      </c>
      <c r="P1248" s="825">
        <v>42.51</v>
      </c>
      <c r="Q1248" s="827">
        <v>1</v>
      </c>
      <c r="R1248" s="822">
        <v>1</v>
      </c>
      <c r="S1248" s="827">
        <v>1</v>
      </c>
      <c r="T1248" s="826">
        <v>0.5</v>
      </c>
      <c r="U1248" s="828">
        <v>1</v>
      </c>
    </row>
    <row r="1249" spans="1:21" ht="14.45" customHeight="1" x14ac:dyDescent="0.2">
      <c r="A1249" s="821">
        <v>5</v>
      </c>
      <c r="B1249" s="822" t="s">
        <v>2025</v>
      </c>
      <c r="C1249" s="822" t="s">
        <v>2034</v>
      </c>
      <c r="D1249" s="823" t="s">
        <v>3455</v>
      </c>
      <c r="E1249" s="824" t="s">
        <v>2049</v>
      </c>
      <c r="F1249" s="822" t="s">
        <v>2026</v>
      </c>
      <c r="G1249" s="822" t="s">
        <v>3272</v>
      </c>
      <c r="H1249" s="822" t="s">
        <v>611</v>
      </c>
      <c r="I1249" s="822" t="s">
        <v>1962</v>
      </c>
      <c r="J1249" s="822" t="s">
        <v>1809</v>
      </c>
      <c r="K1249" s="822" t="s">
        <v>1963</v>
      </c>
      <c r="L1249" s="825">
        <v>339.47</v>
      </c>
      <c r="M1249" s="825">
        <v>339.47</v>
      </c>
      <c r="N1249" s="822">
        <v>1</v>
      </c>
      <c r="O1249" s="826">
        <v>0.5</v>
      </c>
      <c r="P1249" s="825">
        <v>339.47</v>
      </c>
      <c r="Q1249" s="827">
        <v>1</v>
      </c>
      <c r="R1249" s="822">
        <v>1</v>
      </c>
      <c r="S1249" s="827">
        <v>1</v>
      </c>
      <c r="T1249" s="826">
        <v>0.5</v>
      </c>
      <c r="U1249" s="828">
        <v>1</v>
      </c>
    </row>
    <row r="1250" spans="1:21" ht="14.45" customHeight="1" x14ac:dyDescent="0.2">
      <c r="A1250" s="821">
        <v>5</v>
      </c>
      <c r="B1250" s="822" t="s">
        <v>2025</v>
      </c>
      <c r="C1250" s="822" t="s">
        <v>2034</v>
      </c>
      <c r="D1250" s="823" t="s">
        <v>3455</v>
      </c>
      <c r="E1250" s="824" t="s">
        <v>2049</v>
      </c>
      <c r="F1250" s="822" t="s">
        <v>2026</v>
      </c>
      <c r="G1250" s="822" t="s">
        <v>2077</v>
      </c>
      <c r="H1250" s="822" t="s">
        <v>329</v>
      </c>
      <c r="I1250" s="822" t="s">
        <v>3309</v>
      </c>
      <c r="J1250" s="822" t="s">
        <v>2355</v>
      </c>
      <c r="K1250" s="822"/>
      <c r="L1250" s="825">
        <v>0</v>
      </c>
      <c r="M1250" s="825">
        <v>0</v>
      </c>
      <c r="N1250" s="822">
        <v>1</v>
      </c>
      <c r="O1250" s="826">
        <v>1</v>
      </c>
      <c r="P1250" s="825"/>
      <c r="Q1250" s="827"/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5</v>
      </c>
      <c r="B1251" s="822" t="s">
        <v>2025</v>
      </c>
      <c r="C1251" s="822" t="s">
        <v>2034</v>
      </c>
      <c r="D1251" s="823" t="s">
        <v>3455</v>
      </c>
      <c r="E1251" s="824" t="s">
        <v>2049</v>
      </c>
      <c r="F1251" s="822" t="s">
        <v>2026</v>
      </c>
      <c r="G1251" s="822" t="s">
        <v>2405</v>
      </c>
      <c r="H1251" s="822" t="s">
        <v>329</v>
      </c>
      <c r="I1251" s="822" t="s">
        <v>2406</v>
      </c>
      <c r="J1251" s="822" t="s">
        <v>1100</v>
      </c>
      <c r="K1251" s="822" t="s">
        <v>2407</v>
      </c>
      <c r="L1251" s="825">
        <v>64.36</v>
      </c>
      <c r="M1251" s="825">
        <v>64.36</v>
      </c>
      <c r="N1251" s="822">
        <v>1</v>
      </c>
      <c r="O1251" s="826">
        <v>0.5</v>
      </c>
      <c r="P1251" s="825"/>
      <c r="Q1251" s="827">
        <v>0</v>
      </c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5</v>
      </c>
      <c r="B1252" s="822" t="s">
        <v>2025</v>
      </c>
      <c r="C1252" s="822" t="s">
        <v>2034</v>
      </c>
      <c r="D1252" s="823" t="s">
        <v>3455</v>
      </c>
      <c r="E1252" s="824" t="s">
        <v>2049</v>
      </c>
      <c r="F1252" s="822" t="s">
        <v>2026</v>
      </c>
      <c r="G1252" s="822" t="s">
        <v>2374</v>
      </c>
      <c r="H1252" s="822" t="s">
        <v>329</v>
      </c>
      <c r="I1252" s="822" t="s">
        <v>2375</v>
      </c>
      <c r="J1252" s="822" t="s">
        <v>2376</v>
      </c>
      <c r="K1252" s="822" t="s">
        <v>2377</v>
      </c>
      <c r="L1252" s="825">
        <v>114</v>
      </c>
      <c r="M1252" s="825">
        <v>114</v>
      </c>
      <c r="N1252" s="822">
        <v>1</v>
      </c>
      <c r="O1252" s="826">
        <v>1</v>
      </c>
      <c r="P1252" s="825">
        <v>114</v>
      </c>
      <c r="Q1252" s="827">
        <v>1</v>
      </c>
      <c r="R1252" s="822">
        <v>1</v>
      </c>
      <c r="S1252" s="827">
        <v>1</v>
      </c>
      <c r="T1252" s="826">
        <v>1</v>
      </c>
      <c r="U1252" s="828">
        <v>1</v>
      </c>
    </row>
    <row r="1253" spans="1:21" ht="14.45" customHeight="1" x14ac:dyDescent="0.2">
      <c r="A1253" s="821">
        <v>5</v>
      </c>
      <c r="B1253" s="822" t="s">
        <v>2025</v>
      </c>
      <c r="C1253" s="822" t="s">
        <v>2034</v>
      </c>
      <c r="D1253" s="823" t="s">
        <v>3455</v>
      </c>
      <c r="E1253" s="824" t="s">
        <v>2049</v>
      </c>
      <c r="F1253" s="822" t="s">
        <v>2026</v>
      </c>
      <c r="G1253" s="822" t="s">
        <v>2374</v>
      </c>
      <c r="H1253" s="822" t="s">
        <v>329</v>
      </c>
      <c r="I1253" s="822" t="s">
        <v>3310</v>
      </c>
      <c r="J1253" s="822" t="s">
        <v>644</v>
      </c>
      <c r="K1253" s="822" t="s">
        <v>3311</v>
      </c>
      <c r="L1253" s="825">
        <v>0</v>
      </c>
      <c r="M1253" s="825">
        <v>0</v>
      </c>
      <c r="N1253" s="822">
        <v>1</v>
      </c>
      <c r="O1253" s="826">
        <v>1</v>
      </c>
      <c r="P1253" s="825">
        <v>0</v>
      </c>
      <c r="Q1253" s="827"/>
      <c r="R1253" s="822">
        <v>1</v>
      </c>
      <c r="S1253" s="827">
        <v>1</v>
      </c>
      <c r="T1253" s="826">
        <v>1</v>
      </c>
      <c r="U1253" s="828">
        <v>1</v>
      </c>
    </row>
    <row r="1254" spans="1:21" ht="14.45" customHeight="1" x14ac:dyDescent="0.2">
      <c r="A1254" s="821">
        <v>5</v>
      </c>
      <c r="B1254" s="822" t="s">
        <v>2025</v>
      </c>
      <c r="C1254" s="822" t="s">
        <v>2034</v>
      </c>
      <c r="D1254" s="823" t="s">
        <v>3455</v>
      </c>
      <c r="E1254" s="824" t="s">
        <v>2049</v>
      </c>
      <c r="F1254" s="822" t="s">
        <v>2026</v>
      </c>
      <c r="G1254" s="822" t="s">
        <v>2061</v>
      </c>
      <c r="H1254" s="822" t="s">
        <v>611</v>
      </c>
      <c r="I1254" s="822" t="s">
        <v>2062</v>
      </c>
      <c r="J1254" s="822" t="s">
        <v>1611</v>
      </c>
      <c r="K1254" s="822" t="s">
        <v>2063</v>
      </c>
      <c r="L1254" s="825">
        <v>93.43</v>
      </c>
      <c r="M1254" s="825">
        <v>1494.88</v>
      </c>
      <c r="N1254" s="822">
        <v>16</v>
      </c>
      <c r="O1254" s="826">
        <v>6</v>
      </c>
      <c r="P1254" s="825">
        <v>747.44</v>
      </c>
      <c r="Q1254" s="827">
        <v>0.5</v>
      </c>
      <c r="R1254" s="822">
        <v>8</v>
      </c>
      <c r="S1254" s="827">
        <v>0.5</v>
      </c>
      <c r="T1254" s="826">
        <v>3.5</v>
      </c>
      <c r="U1254" s="828">
        <v>0.58333333333333337</v>
      </c>
    </row>
    <row r="1255" spans="1:21" ht="14.45" customHeight="1" x14ac:dyDescent="0.2">
      <c r="A1255" s="821">
        <v>5</v>
      </c>
      <c r="B1255" s="822" t="s">
        <v>2025</v>
      </c>
      <c r="C1255" s="822" t="s">
        <v>2034</v>
      </c>
      <c r="D1255" s="823" t="s">
        <v>3455</v>
      </c>
      <c r="E1255" s="824" t="s">
        <v>2049</v>
      </c>
      <c r="F1255" s="822" t="s">
        <v>2026</v>
      </c>
      <c r="G1255" s="822" t="s">
        <v>2061</v>
      </c>
      <c r="H1255" s="822" t="s">
        <v>329</v>
      </c>
      <c r="I1255" s="822" t="s">
        <v>2740</v>
      </c>
      <c r="J1255" s="822" t="s">
        <v>2741</v>
      </c>
      <c r="K1255" s="822" t="s">
        <v>2742</v>
      </c>
      <c r="L1255" s="825">
        <v>300.33</v>
      </c>
      <c r="M1255" s="825">
        <v>300.33</v>
      </c>
      <c r="N1255" s="822">
        <v>1</v>
      </c>
      <c r="O1255" s="826">
        <v>0.5</v>
      </c>
      <c r="P1255" s="825">
        <v>300.33</v>
      </c>
      <c r="Q1255" s="827">
        <v>1</v>
      </c>
      <c r="R1255" s="822">
        <v>1</v>
      </c>
      <c r="S1255" s="827">
        <v>1</v>
      </c>
      <c r="T1255" s="826">
        <v>0.5</v>
      </c>
      <c r="U1255" s="828">
        <v>1</v>
      </c>
    </row>
    <row r="1256" spans="1:21" ht="14.45" customHeight="1" x14ac:dyDescent="0.2">
      <c r="A1256" s="821">
        <v>5</v>
      </c>
      <c r="B1256" s="822" t="s">
        <v>2025</v>
      </c>
      <c r="C1256" s="822" t="s">
        <v>2034</v>
      </c>
      <c r="D1256" s="823" t="s">
        <v>3455</v>
      </c>
      <c r="E1256" s="824" t="s">
        <v>2049</v>
      </c>
      <c r="F1256" s="822" t="s">
        <v>2026</v>
      </c>
      <c r="G1256" s="822" t="s">
        <v>2061</v>
      </c>
      <c r="H1256" s="822" t="s">
        <v>611</v>
      </c>
      <c r="I1256" s="822" t="s">
        <v>1610</v>
      </c>
      <c r="J1256" s="822" t="s">
        <v>1611</v>
      </c>
      <c r="K1256" s="822" t="s">
        <v>1612</v>
      </c>
      <c r="L1256" s="825">
        <v>186.87</v>
      </c>
      <c r="M1256" s="825">
        <v>3363.66</v>
      </c>
      <c r="N1256" s="822">
        <v>18</v>
      </c>
      <c r="O1256" s="826">
        <v>13</v>
      </c>
      <c r="P1256" s="825">
        <v>1494.96</v>
      </c>
      <c r="Q1256" s="827">
        <v>0.44444444444444448</v>
      </c>
      <c r="R1256" s="822">
        <v>8</v>
      </c>
      <c r="S1256" s="827">
        <v>0.44444444444444442</v>
      </c>
      <c r="T1256" s="826">
        <v>7</v>
      </c>
      <c r="U1256" s="828">
        <v>0.53846153846153844</v>
      </c>
    </row>
    <row r="1257" spans="1:21" ht="14.45" customHeight="1" x14ac:dyDescent="0.2">
      <c r="A1257" s="821">
        <v>5</v>
      </c>
      <c r="B1257" s="822" t="s">
        <v>2025</v>
      </c>
      <c r="C1257" s="822" t="s">
        <v>2034</v>
      </c>
      <c r="D1257" s="823" t="s">
        <v>3455</v>
      </c>
      <c r="E1257" s="824" t="s">
        <v>2049</v>
      </c>
      <c r="F1257" s="822" t="s">
        <v>2026</v>
      </c>
      <c r="G1257" s="822" t="s">
        <v>3312</v>
      </c>
      <c r="H1257" s="822" t="s">
        <v>329</v>
      </c>
      <c r="I1257" s="822" t="s">
        <v>3313</v>
      </c>
      <c r="J1257" s="822" t="s">
        <v>3314</v>
      </c>
      <c r="K1257" s="822" t="s">
        <v>3315</v>
      </c>
      <c r="L1257" s="825">
        <v>57.48</v>
      </c>
      <c r="M1257" s="825">
        <v>57.48</v>
      </c>
      <c r="N1257" s="822">
        <v>1</v>
      </c>
      <c r="O1257" s="826">
        <v>1</v>
      </c>
      <c r="P1257" s="825">
        <v>57.48</v>
      </c>
      <c r="Q1257" s="827">
        <v>1</v>
      </c>
      <c r="R1257" s="822">
        <v>1</v>
      </c>
      <c r="S1257" s="827">
        <v>1</v>
      </c>
      <c r="T1257" s="826">
        <v>1</v>
      </c>
      <c r="U1257" s="828">
        <v>1</v>
      </c>
    </row>
    <row r="1258" spans="1:21" ht="14.45" customHeight="1" x14ac:dyDescent="0.2">
      <c r="A1258" s="821">
        <v>5</v>
      </c>
      <c r="B1258" s="822" t="s">
        <v>2025</v>
      </c>
      <c r="C1258" s="822" t="s">
        <v>2034</v>
      </c>
      <c r="D1258" s="823" t="s">
        <v>3455</v>
      </c>
      <c r="E1258" s="824" t="s">
        <v>2049</v>
      </c>
      <c r="F1258" s="822" t="s">
        <v>2026</v>
      </c>
      <c r="G1258" s="822" t="s">
        <v>2064</v>
      </c>
      <c r="H1258" s="822" t="s">
        <v>329</v>
      </c>
      <c r="I1258" s="822" t="s">
        <v>2087</v>
      </c>
      <c r="J1258" s="822" t="s">
        <v>630</v>
      </c>
      <c r="K1258" s="822" t="s">
        <v>2088</v>
      </c>
      <c r="L1258" s="825">
        <v>31.65</v>
      </c>
      <c r="M1258" s="825">
        <v>253.2</v>
      </c>
      <c r="N1258" s="822">
        <v>8</v>
      </c>
      <c r="O1258" s="826">
        <v>5</v>
      </c>
      <c r="P1258" s="825">
        <v>158.25</v>
      </c>
      <c r="Q1258" s="827">
        <v>0.625</v>
      </c>
      <c r="R1258" s="822">
        <v>5</v>
      </c>
      <c r="S1258" s="827">
        <v>0.625</v>
      </c>
      <c r="T1258" s="826">
        <v>3.5</v>
      </c>
      <c r="U1258" s="828">
        <v>0.7</v>
      </c>
    </row>
    <row r="1259" spans="1:21" ht="14.45" customHeight="1" x14ac:dyDescent="0.2">
      <c r="A1259" s="821">
        <v>5</v>
      </c>
      <c r="B1259" s="822" t="s">
        <v>2025</v>
      </c>
      <c r="C1259" s="822" t="s">
        <v>2034</v>
      </c>
      <c r="D1259" s="823" t="s">
        <v>3455</v>
      </c>
      <c r="E1259" s="824" t="s">
        <v>2049</v>
      </c>
      <c r="F1259" s="822" t="s">
        <v>2026</v>
      </c>
      <c r="G1259" s="822" t="s">
        <v>2064</v>
      </c>
      <c r="H1259" s="822" t="s">
        <v>329</v>
      </c>
      <c r="I1259" s="822" t="s">
        <v>2382</v>
      </c>
      <c r="J1259" s="822" t="s">
        <v>2383</v>
      </c>
      <c r="K1259" s="822" t="s">
        <v>2384</v>
      </c>
      <c r="L1259" s="825">
        <v>26.37</v>
      </c>
      <c r="M1259" s="825">
        <v>52.74</v>
      </c>
      <c r="N1259" s="822">
        <v>2</v>
      </c>
      <c r="O1259" s="826">
        <v>1</v>
      </c>
      <c r="P1259" s="825">
        <v>26.37</v>
      </c>
      <c r="Q1259" s="827">
        <v>0.5</v>
      </c>
      <c r="R1259" s="822">
        <v>1</v>
      </c>
      <c r="S1259" s="827">
        <v>0.5</v>
      </c>
      <c r="T1259" s="826">
        <v>0.5</v>
      </c>
      <c r="U1259" s="828">
        <v>0.5</v>
      </c>
    </row>
    <row r="1260" spans="1:21" ht="14.45" customHeight="1" x14ac:dyDescent="0.2">
      <c r="A1260" s="821">
        <v>5</v>
      </c>
      <c r="B1260" s="822" t="s">
        <v>2025</v>
      </c>
      <c r="C1260" s="822" t="s">
        <v>2034</v>
      </c>
      <c r="D1260" s="823" t="s">
        <v>3455</v>
      </c>
      <c r="E1260" s="824" t="s">
        <v>2049</v>
      </c>
      <c r="F1260" s="822" t="s">
        <v>2026</v>
      </c>
      <c r="G1260" s="822" t="s">
        <v>2064</v>
      </c>
      <c r="H1260" s="822" t="s">
        <v>329</v>
      </c>
      <c r="I1260" s="822" t="s">
        <v>2385</v>
      </c>
      <c r="J1260" s="822" t="s">
        <v>2383</v>
      </c>
      <c r="K1260" s="822" t="s">
        <v>2386</v>
      </c>
      <c r="L1260" s="825">
        <v>52.75</v>
      </c>
      <c r="M1260" s="825">
        <v>158.25</v>
      </c>
      <c r="N1260" s="822">
        <v>3</v>
      </c>
      <c r="O1260" s="826">
        <v>2.5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5</v>
      </c>
      <c r="B1261" s="822" t="s">
        <v>2025</v>
      </c>
      <c r="C1261" s="822" t="s">
        <v>2034</v>
      </c>
      <c r="D1261" s="823" t="s">
        <v>3455</v>
      </c>
      <c r="E1261" s="824" t="s">
        <v>2049</v>
      </c>
      <c r="F1261" s="822" t="s">
        <v>2026</v>
      </c>
      <c r="G1261" s="822" t="s">
        <v>2064</v>
      </c>
      <c r="H1261" s="822" t="s">
        <v>329</v>
      </c>
      <c r="I1261" s="822" t="s">
        <v>2743</v>
      </c>
      <c r="J1261" s="822" t="s">
        <v>630</v>
      </c>
      <c r="K1261" s="822" t="s">
        <v>623</v>
      </c>
      <c r="L1261" s="825">
        <v>58.62</v>
      </c>
      <c r="M1261" s="825">
        <v>351.71999999999997</v>
      </c>
      <c r="N1261" s="822">
        <v>6</v>
      </c>
      <c r="O1261" s="826">
        <v>6</v>
      </c>
      <c r="P1261" s="825">
        <v>117.24</v>
      </c>
      <c r="Q1261" s="827">
        <v>0.33333333333333337</v>
      </c>
      <c r="R1261" s="822">
        <v>2</v>
      </c>
      <c r="S1261" s="827">
        <v>0.33333333333333331</v>
      </c>
      <c r="T1261" s="826">
        <v>2</v>
      </c>
      <c r="U1261" s="828">
        <v>0.33333333333333331</v>
      </c>
    </row>
    <row r="1262" spans="1:21" ht="14.45" customHeight="1" x14ac:dyDescent="0.2">
      <c r="A1262" s="821">
        <v>5</v>
      </c>
      <c r="B1262" s="822" t="s">
        <v>2025</v>
      </c>
      <c r="C1262" s="822" t="s">
        <v>2034</v>
      </c>
      <c r="D1262" s="823" t="s">
        <v>3455</v>
      </c>
      <c r="E1262" s="824" t="s">
        <v>2049</v>
      </c>
      <c r="F1262" s="822" t="s">
        <v>2026</v>
      </c>
      <c r="G1262" s="822" t="s">
        <v>2064</v>
      </c>
      <c r="H1262" s="822" t="s">
        <v>329</v>
      </c>
      <c r="I1262" s="822" t="s">
        <v>2105</v>
      </c>
      <c r="J1262" s="822" t="s">
        <v>2106</v>
      </c>
      <c r="K1262" s="822" t="s">
        <v>2107</v>
      </c>
      <c r="L1262" s="825">
        <v>31.65</v>
      </c>
      <c r="M1262" s="825">
        <v>31.65</v>
      </c>
      <c r="N1262" s="822">
        <v>1</v>
      </c>
      <c r="O1262" s="826">
        <v>1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5</v>
      </c>
      <c r="B1263" s="822" t="s">
        <v>2025</v>
      </c>
      <c r="C1263" s="822" t="s">
        <v>2034</v>
      </c>
      <c r="D1263" s="823" t="s">
        <v>3455</v>
      </c>
      <c r="E1263" s="824" t="s">
        <v>2049</v>
      </c>
      <c r="F1263" s="822" t="s">
        <v>2026</v>
      </c>
      <c r="G1263" s="822" t="s">
        <v>2064</v>
      </c>
      <c r="H1263" s="822" t="s">
        <v>329</v>
      </c>
      <c r="I1263" s="822" t="s">
        <v>2647</v>
      </c>
      <c r="J1263" s="822" t="s">
        <v>630</v>
      </c>
      <c r="K1263" s="822" t="s">
        <v>2088</v>
      </c>
      <c r="L1263" s="825">
        <v>31.65</v>
      </c>
      <c r="M1263" s="825">
        <v>158.25</v>
      </c>
      <c r="N1263" s="822">
        <v>5</v>
      </c>
      <c r="O1263" s="826">
        <v>3.5</v>
      </c>
      <c r="P1263" s="825">
        <v>31.65</v>
      </c>
      <c r="Q1263" s="827">
        <v>0.19999999999999998</v>
      </c>
      <c r="R1263" s="822">
        <v>1</v>
      </c>
      <c r="S1263" s="827">
        <v>0.2</v>
      </c>
      <c r="T1263" s="826">
        <v>1</v>
      </c>
      <c r="U1263" s="828">
        <v>0.2857142857142857</v>
      </c>
    </row>
    <row r="1264" spans="1:21" ht="14.45" customHeight="1" x14ac:dyDescent="0.2">
      <c r="A1264" s="821">
        <v>5</v>
      </c>
      <c r="B1264" s="822" t="s">
        <v>2025</v>
      </c>
      <c r="C1264" s="822" t="s">
        <v>2034</v>
      </c>
      <c r="D1264" s="823" t="s">
        <v>3455</v>
      </c>
      <c r="E1264" s="824" t="s">
        <v>2049</v>
      </c>
      <c r="F1264" s="822" t="s">
        <v>2026</v>
      </c>
      <c r="G1264" s="822" t="s">
        <v>2064</v>
      </c>
      <c r="H1264" s="822" t="s">
        <v>329</v>
      </c>
      <c r="I1264" s="822" t="s">
        <v>2648</v>
      </c>
      <c r="J1264" s="822" t="s">
        <v>630</v>
      </c>
      <c r="K1264" s="822" t="s">
        <v>631</v>
      </c>
      <c r="L1264" s="825">
        <v>31.65</v>
      </c>
      <c r="M1264" s="825">
        <v>253.2</v>
      </c>
      <c r="N1264" s="822">
        <v>8</v>
      </c>
      <c r="O1264" s="826">
        <v>6</v>
      </c>
      <c r="P1264" s="825">
        <v>189.9</v>
      </c>
      <c r="Q1264" s="827">
        <v>0.75000000000000011</v>
      </c>
      <c r="R1264" s="822">
        <v>6</v>
      </c>
      <c r="S1264" s="827">
        <v>0.75</v>
      </c>
      <c r="T1264" s="826">
        <v>4.5</v>
      </c>
      <c r="U1264" s="828">
        <v>0.75</v>
      </c>
    </row>
    <row r="1265" spans="1:21" ht="14.45" customHeight="1" x14ac:dyDescent="0.2">
      <c r="A1265" s="821">
        <v>5</v>
      </c>
      <c r="B1265" s="822" t="s">
        <v>2025</v>
      </c>
      <c r="C1265" s="822" t="s">
        <v>2034</v>
      </c>
      <c r="D1265" s="823" t="s">
        <v>3455</v>
      </c>
      <c r="E1265" s="824" t="s">
        <v>2049</v>
      </c>
      <c r="F1265" s="822" t="s">
        <v>2026</v>
      </c>
      <c r="G1265" s="822" t="s">
        <v>2518</v>
      </c>
      <c r="H1265" s="822" t="s">
        <v>329</v>
      </c>
      <c r="I1265" s="822" t="s">
        <v>2519</v>
      </c>
      <c r="J1265" s="822" t="s">
        <v>2520</v>
      </c>
      <c r="K1265" s="822" t="s">
        <v>2521</v>
      </c>
      <c r="L1265" s="825">
        <v>73.150000000000006</v>
      </c>
      <c r="M1265" s="825">
        <v>73.150000000000006</v>
      </c>
      <c r="N1265" s="822">
        <v>1</v>
      </c>
      <c r="O1265" s="826">
        <v>1</v>
      </c>
      <c r="P1265" s="825"/>
      <c r="Q1265" s="827">
        <v>0</v>
      </c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5</v>
      </c>
      <c r="B1266" s="822" t="s">
        <v>2025</v>
      </c>
      <c r="C1266" s="822" t="s">
        <v>2034</v>
      </c>
      <c r="D1266" s="823" t="s">
        <v>3455</v>
      </c>
      <c r="E1266" s="824" t="s">
        <v>2049</v>
      </c>
      <c r="F1266" s="822" t="s">
        <v>2026</v>
      </c>
      <c r="G1266" s="822" t="s">
        <v>3157</v>
      </c>
      <c r="H1266" s="822" t="s">
        <v>611</v>
      </c>
      <c r="I1266" s="822" t="s">
        <v>3316</v>
      </c>
      <c r="J1266" s="822" t="s">
        <v>1592</v>
      </c>
      <c r="K1266" s="822" t="s">
        <v>3317</v>
      </c>
      <c r="L1266" s="825">
        <v>73.45</v>
      </c>
      <c r="M1266" s="825">
        <v>146.9</v>
      </c>
      <c r="N1266" s="822">
        <v>2</v>
      </c>
      <c r="O1266" s="826">
        <v>2</v>
      </c>
      <c r="P1266" s="825"/>
      <c r="Q1266" s="827">
        <v>0</v>
      </c>
      <c r="R1266" s="822"/>
      <c r="S1266" s="827">
        <v>0</v>
      </c>
      <c r="T1266" s="826"/>
      <c r="U1266" s="828">
        <v>0</v>
      </c>
    </row>
    <row r="1267" spans="1:21" ht="14.45" customHeight="1" x14ac:dyDescent="0.2">
      <c r="A1267" s="821">
        <v>5</v>
      </c>
      <c r="B1267" s="822" t="s">
        <v>2025</v>
      </c>
      <c r="C1267" s="822" t="s">
        <v>2034</v>
      </c>
      <c r="D1267" s="823" t="s">
        <v>3455</v>
      </c>
      <c r="E1267" s="824" t="s">
        <v>2049</v>
      </c>
      <c r="F1267" s="822" t="s">
        <v>2026</v>
      </c>
      <c r="G1267" s="822" t="s">
        <v>2067</v>
      </c>
      <c r="H1267" s="822" t="s">
        <v>611</v>
      </c>
      <c r="I1267" s="822" t="s">
        <v>1603</v>
      </c>
      <c r="J1267" s="822" t="s">
        <v>755</v>
      </c>
      <c r="K1267" s="822" t="s">
        <v>1604</v>
      </c>
      <c r="L1267" s="825">
        <v>368.16</v>
      </c>
      <c r="M1267" s="825">
        <v>2208.96</v>
      </c>
      <c r="N1267" s="822">
        <v>6</v>
      </c>
      <c r="O1267" s="826">
        <v>4</v>
      </c>
      <c r="P1267" s="825">
        <v>736.32</v>
      </c>
      <c r="Q1267" s="827">
        <v>0.33333333333333337</v>
      </c>
      <c r="R1267" s="822">
        <v>2</v>
      </c>
      <c r="S1267" s="827">
        <v>0.33333333333333331</v>
      </c>
      <c r="T1267" s="826">
        <v>2</v>
      </c>
      <c r="U1267" s="828">
        <v>0.5</v>
      </c>
    </row>
    <row r="1268" spans="1:21" ht="14.45" customHeight="1" x14ac:dyDescent="0.2">
      <c r="A1268" s="821">
        <v>5</v>
      </c>
      <c r="B1268" s="822" t="s">
        <v>2025</v>
      </c>
      <c r="C1268" s="822" t="s">
        <v>2034</v>
      </c>
      <c r="D1268" s="823" t="s">
        <v>3455</v>
      </c>
      <c r="E1268" s="824" t="s">
        <v>2049</v>
      </c>
      <c r="F1268" s="822" t="s">
        <v>2026</v>
      </c>
      <c r="G1268" s="822" t="s">
        <v>2067</v>
      </c>
      <c r="H1268" s="822" t="s">
        <v>611</v>
      </c>
      <c r="I1268" s="822" t="s">
        <v>1830</v>
      </c>
      <c r="J1268" s="822" t="s">
        <v>759</v>
      </c>
      <c r="K1268" s="822" t="s">
        <v>1831</v>
      </c>
      <c r="L1268" s="825">
        <v>1385.62</v>
      </c>
      <c r="M1268" s="825">
        <v>5542.48</v>
      </c>
      <c r="N1268" s="822">
        <v>4</v>
      </c>
      <c r="O1268" s="826">
        <v>2</v>
      </c>
      <c r="P1268" s="825">
        <v>5542.48</v>
      </c>
      <c r="Q1268" s="827">
        <v>1</v>
      </c>
      <c r="R1268" s="822">
        <v>4</v>
      </c>
      <c r="S1268" s="827">
        <v>1</v>
      </c>
      <c r="T1268" s="826">
        <v>2</v>
      </c>
      <c r="U1268" s="828">
        <v>1</v>
      </c>
    </row>
    <row r="1269" spans="1:21" ht="14.45" customHeight="1" x14ac:dyDescent="0.2">
      <c r="A1269" s="821">
        <v>5</v>
      </c>
      <c r="B1269" s="822" t="s">
        <v>2025</v>
      </c>
      <c r="C1269" s="822" t="s">
        <v>2034</v>
      </c>
      <c r="D1269" s="823" t="s">
        <v>3455</v>
      </c>
      <c r="E1269" s="824" t="s">
        <v>2049</v>
      </c>
      <c r="F1269" s="822" t="s">
        <v>2026</v>
      </c>
      <c r="G1269" s="822" t="s">
        <v>2067</v>
      </c>
      <c r="H1269" s="822" t="s">
        <v>611</v>
      </c>
      <c r="I1269" s="822" t="s">
        <v>1605</v>
      </c>
      <c r="J1269" s="822" t="s">
        <v>755</v>
      </c>
      <c r="K1269" s="822" t="s">
        <v>1606</v>
      </c>
      <c r="L1269" s="825">
        <v>736.33</v>
      </c>
      <c r="M1269" s="825">
        <v>6626.9700000000012</v>
      </c>
      <c r="N1269" s="822">
        <v>9</v>
      </c>
      <c r="O1269" s="826">
        <v>6</v>
      </c>
      <c r="P1269" s="825">
        <v>4417.9800000000005</v>
      </c>
      <c r="Q1269" s="827">
        <v>0.66666666666666663</v>
      </c>
      <c r="R1269" s="822">
        <v>6</v>
      </c>
      <c r="S1269" s="827">
        <v>0.66666666666666663</v>
      </c>
      <c r="T1269" s="826">
        <v>3</v>
      </c>
      <c r="U1269" s="828">
        <v>0.5</v>
      </c>
    </row>
    <row r="1270" spans="1:21" ht="14.45" customHeight="1" x14ac:dyDescent="0.2">
      <c r="A1270" s="821">
        <v>5</v>
      </c>
      <c r="B1270" s="822" t="s">
        <v>2025</v>
      </c>
      <c r="C1270" s="822" t="s">
        <v>2034</v>
      </c>
      <c r="D1270" s="823" t="s">
        <v>3455</v>
      </c>
      <c r="E1270" s="824" t="s">
        <v>2049</v>
      </c>
      <c r="F1270" s="822" t="s">
        <v>2026</v>
      </c>
      <c r="G1270" s="822" t="s">
        <v>2067</v>
      </c>
      <c r="H1270" s="822" t="s">
        <v>611</v>
      </c>
      <c r="I1270" s="822" t="s">
        <v>1607</v>
      </c>
      <c r="J1270" s="822" t="s">
        <v>755</v>
      </c>
      <c r="K1270" s="822" t="s">
        <v>1608</v>
      </c>
      <c r="L1270" s="825">
        <v>490.89</v>
      </c>
      <c r="M1270" s="825">
        <v>7854.24</v>
      </c>
      <c r="N1270" s="822">
        <v>16</v>
      </c>
      <c r="O1270" s="826">
        <v>7</v>
      </c>
      <c r="P1270" s="825">
        <v>2454.4499999999998</v>
      </c>
      <c r="Q1270" s="827">
        <v>0.3125</v>
      </c>
      <c r="R1270" s="822">
        <v>5</v>
      </c>
      <c r="S1270" s="827">
        <v>0.3125</v>
      </c>
      <c r="T1270" s="826">
        <v>2</v>
      </c>
      <c r="U1270" s="828">
        <v>0.2857142857142857</v>
      </c>
    </row>
    <row r="1271" spans="1:21" ht="14.45" customHeight="1" x14ac:dyDescent="0.2">
      <c r="A1271" s="821">
        <v>5</v>
      </c>
      <c r="B1271" s="822" t="s">
        <v>2025</v>
      </c>
      <c r="C1271" s="822" t="s">
        <v>2034</v>
      </c>
      <c r="D1271" s="823" t="s">
        <v>3455</v>
      </c>
      <c r="E1271" s="824" t="s">
        <v>2049</v>
      </c>
      <c r="F1271" s="822" t="s">
        <v>2026</v>
      </c>
      <c r="G1271" s="822" t="s">
        <v>2067</v>
      </c>
      <c r="H1271" s="822" t="s">
        <v>611</v>
      </c>
      <c r="I1271" s="822" t="s">
        <v>3085</v>
      </c>
      <c r="J1271" s="822" t="s">
        <v>759</v>
      </c>
      <c r="K1271" s="822" t="s">
        <v>3086</v>
      </c>
      <c r="L1271" s="825">
        <v>277.12</v>
      </c>
      <c r="M1271" s="825">
        <v>277.12</v>
      </c>
      <c r="N1271" s="822">
        <v>1</v>
      </c>
      <c r="O1271" s="826">
        <v>1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5</v>
      </c>
      <c r="B1272" s="822" t="s">
        <v>2025</v>
      </c>
      <c r="C1272" s="822" t="s">
        <v>2034</v>
      </c>
      <c r="D1272" s="823" t="s">
        <v>3455</v>
      </c>
      <c r="E1272" s="824" t="s">
        <v>2049</v>
      </c>
      <c r="F1272" s="822" t="s">
        <v>2026</v>
      </c>
      <c r="G1272" s="822" t="s">
        <v>2108</v>
      </c>
      <c r="H1272" s="822" t="s">
        <v>329</v>
      </c>
      <c r="I1272" s="822" t="s">
        <v>2109</v>
      </c>
      <c r="J1272" s="822" t="s">
        <v>2110</v>
      </c>
      <c r="K1272" s="822" t="s">
        <v>2111</v>
      </c>
      <c r="L1272" s="825">
        <v>88.07</v>
      </c>
      <c r="M1272" s="825">
        <v>1232.98</v>
      </c>
      <c r="N1272" s="822">
        <v>14</v>
      </c>
      <c r="O1272" s="826">
        <v>8.5</v>
      </c>
      <c r="P1272" s="825">
        <v>704.56</v>
      </c>
      <c r="Q1272" s="827">
        <v>0.5714285714285714</v>
      </c>
      <c r="R1272" s="822">
        <v>8</v>
      </c>
      <c r="S1272" s="827">
        <v>0.5714285714285714</v>
      </c>
      <c r="T1272" s="826">
        <v>5.5</v>
      </c>
      <c r="U1272" s="828">
        <v>0.6470588235294118</v>
      </c>
    </row>
    <row r="1273" spans="1:21" ht="14.45" customHeight="1" x14ac:dyDescent="0.2">
      <c r="A1273" s="821">
        <v>5</v>
      </c>
      <c r="B1273" s="822" t="s">
        <v>2025</v>
      </c>
      <c r="C1273" s="822" t="s">
        <v>2034</v>
      </c>
      <c r="D1273" s="823" t="s">
        <v>3455</v>
      </c>
      <c r="E1273" s="824" t="s">
        <v>2049</v>
      </c>
      <c r="F1273" s="822" t="s">
        <v>2026</v>
      </c>
      <c r="G1273" s="822" t="s">
        <v>2112</v>
      </c>
      <c r="H1273" s="822" t="s">
        <v>329</v>
      </c>
      <c r="I1273" s="822" t="s">
        <v>2748</v>
      </c>
      <c r="J1273" s="822" t="s">
        <v>1187</v>
      </c>
      <c r="K1273" s="822" t="s">
        <v>1867</v>
      </c>
      <c r="L1273" s="825">
        <v>35.25</v>
      </c>
      <c r="M1273" s="825">
        <v>35.25</v>
      </c>
      <c r="N1273" s="822">
        <v>1</v>
      </c>
      <c r="O1273" s="826">
        <v>1</v>
      </c>
      <c r="P1273" s="825"/>
      <c r="Q1273" s="827">
        <v>0</v>
      </c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5</v>
      </c>
      <c r="B1274" s="822" t="s">
        <v>2025</v>
      </c>
      <c r="C1274" s="822" t="s">
        <v>2034</v>
      </c>
      <c r="D1274" s="823" t="s">
        <v>3455</v>
      </c>
      <c r="E1274" s="824" t="s">
        <v>2049</v>
      </c>
      <c r="F1274" s="822" t="s">
        <v>2026</v>
      </c>
      <c r="G1274" s="822" t="s">
        <v>2089</v>
      </c>
      <c r="H1274" s="822" t="s">
        <v>611</v>
      </c>
      <c r="I1274" s="822" t="s">
        <v>1571</v>
      </c>
      <c r="J1274" s="822" t="s">
        <v>682</v>
      </c>
      <c r="K1274" s="822" t="s">
        <v>1572</v>
      </c>
      <c r="L1274" s="825">
        <v>28.81</v>
      </c>
      <c r="M1274" s="825">
        <v>28.81</v>
      </c>
      <c r="N1274" s="822">
        <v>1</v>
      </c>
      <c r="O1274" s="826">
        <v>1</v>
      </c>
      <c r="P1274" s="825">
        <v>28.81</v>
      </c>
      <c r="Q1274" s="827">
        <v>1</v>
      </c>
      <c r="R1274" s="822">
        <v>1</v>
      </c>
      <c r="S1274" s="827">
        <v>1</v>
      </c>
      <c r="T1274" s="826">
        <v>1</v>
      </c>
      <c r="U1274" s="828">
        <v>1</v>
      </c>
    </row>
    <row r="1275" spans="1:21" ht="14.45" customHeight="1" x14ac:dyDescent="0.2">
      <c r="A1275" s="821">
        <v>5</v>
      </c>
      <c r="B1275" s="822" t="s">
        <v>2025</v>
      </c>
      <c r="C1275" s="822" t="s">
        <v>2034</v>
      </c>
      <c r="D1275" s="823" t="s">
        <v>3455</v>
      </c>
      <c r="E1275" s="824" t="s">
        <v>2049</v>
      </c>
      <c r="F1275" s="822" t="s">
        <v>2026</v>
      </c>
      <c r="G1275" s="822" t="s">
        <v>2089</v>
      </c>
      <c r="H1275" s="822" t="s">
        <v>611</v>
      </c>
      <c r="I1275" s="822" t="s">
        <v>1571</v>
      </c>
      <c r="J1275" s="822" t="s">
        <v>682</v>
      </c>
      <c r="K1275" s="822" t="s">
        <v>1572</v>
      </c>
      <c r="L1275" s="825">
        <v>13.68</v>
      </c>
      <c r="M1275" s="825">
        <v>27.36</v>
      </c>
      <c r="N1275" s="822">
        <v>2</v>
      </c>
      <c r="O1275" s="826">
        <v>1.5</v>
      </c>
      <c r="P1275" s="825">
        <v>13.68</v>
      </c>
      <c r="Q1275" s="827">
        <v>0.5</v>
      </c>
      <c r="R1275" s="822">
        <v>1</v>
      </c>
      <c r="S1275" s="827">
        <v>0.5</v>
      </c>
      <c r="T1275" s="826">
        <v>0.5</v>
      </c>
      <c r="U1275" s="828">
        <v>0.33333333333333331</v>
      </c>
    </row>
    <row r="1276" spans="1:21" ht="14.45" customHeight="1" x14ac:dyDescent="0.2">
      <c r="A1276" s="821">
        <v>5</v>
      </c>
      <c r="B1276" s="822" t="s">
        <v>2025</v>
      </c>
      <c r="C1276" s="822" t="s">
        <v>2034</v>
      </c>
      <c r="D1276" s="823" t="s">
        <v>3455</v>
      </c>
      <c r="E1276" s="824" t="s">
        <v>2049</v>
      </c>
      <c r="F1276" s="822" t="s">
        <v>2026</v>
      </c>
      <c r="G1276" s="822" t="s">
        <v>2759</v>
      </c>
      <c r="H1276" s="822" t="s">
        <v>611</v>
      </c>
      <c r="I1276" s="822" t="s">
        <v>1886</v>
      </c>
      <c r="J1276" s="822" t="s">
        <v>976</v>
      </c>
      <c r="K1276" s="822" t="s">
        <v>1887</v>
      </c>
      <c r="L1276" s="825">
        <v>206.78</v>
      </c>
      <c r="M1276" s="825">
        <v>413.56</v>
      </c>
      <c r="N1276" s="822">
        <v>2</v>
      </c>
      <c r="O1276" s="826">
        <v>2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5</v>
      </c>
      <c r="B1277" s="822" t="s">
        <v>2025</v>
      </c>
      <c r="C1277" s="822" t="s">
        <v>2034</v>
      </c>
      <c r="D1277" s="823" t="s">
        <v>3455</v>
      </c>
      <c r="E1277" s="824" t="s">
        <v>2049</v>
      </c>
      <c r="F1277" s="822" t="s">
        <v>2026</v>
      </c>
      <c r="G1277" s="822" t="s">
        <v>3318</v>
      </c>
      <c r="H1277" s="822" t="s">
        <v>329</v>
      </c>
      <c r="I1277" s="822" t="s">
        <v>3319</v>
      </c>
      <c r="J1277" s="822" t="s">
        <v>3320</v>
      </c>
      <c r="K1277" s="822" t="s">
        <v>3321</v>
      </c>
      <c r="L1277" s="825">
        <v>218.62</v>
      </c>
      <c r="M1277" s="825">
        <v>218.62</v>
      </c>
      <c r="N1277" s="822">
        <v>1</v>
      </c>
      <c r="O1277" s="826">
        <v>0.5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5</v>
      </c>
      <c r="B1278" s="822" t="s">
        <v>2025</v>
      </c>
      <c r="C1278" s="822" t="s">
        <v>2034</v>
      </c>
      <c r="D1278" s="823" t="s">
        <v>3455</v>
      </c>
      <c r="E1278" s="824" t="s">
        <v>2049</v>
      </c>
      <c r="F1278" s="822" t="s">
        <v>2026</v>
      </c>
      <c r="G1278" s="822" t="s">
        <v>3318</v>
      </c>
      <c r="H1278" s="822" t="s">
        <v>329</v>
      </c>
      <c r="I1278" s="822" t="s">
        <v>3322</v>
      </c>
      <c r="J1278" s="822" t="s">
        <v>3320</v>
      </c>
      <c r="K1278" s="822" t="s">
        <v>3323</v>
      </c>
      <c r="L1278" s="825">
        <v>437.23</v>
      </c>
      <c r="M1278" s="825">
        <v>874.46</v>
      </c>
      <c r="N1278" s="822">
        <v>2</v>
      </c>
      <c r="O1278" s="826">
        <v>1.5</v>
      </c>
      <c r="P1278" s="825"/>
      <c r="Q1278" s="827">
        <v>0</v>
      </c>
      <c r="R1278" s="822"/>
      <c r="S1278" s="827">
        <v>0</v>
      </c>
      <c r="T1278" s="826"/>
      <c r="U1278" s="828">
        <v>0</v>
      </c>
    </row>
    <row r="1279" spans="1:21" ht="14.45" customHeight="1" x14ac:dyDescent="0.2">
      <c r="A1279" s="821">
        <v>5</v>
      </c>
      <c r="B1279" s="822" t="s">
        <v>2025</v>
      </c>
      <c r="C1279" s="822" t="s">
        <v>2034</v>
      </c>
      <c r="D1279" s="823" t="s">
        <v>3455</v>
      </c>
      <c r="E1279" s="824" t="s">
        <v>2049</v>
      </c>
      <c r="F1279" s="822" t="s">
        <v>2026</v>
      </c>
      <c r="G1279" s="822" t="s">
        <v>2550</v>
      </c>
      <c r="H1279" s="822" t="s">
        <v>329</v>
      </c>
      <c r="I1279" s="822" t="s">
        <v>2961</v>
      </c>
      <c r="J1279" s="822" t="s">
        <v>2962</v>
      </c>
      <c r="K1279" s="822" t="s">
        <v>2654</v>
      </c>
      <c r="L1279" s="825">
        <v>21.92</v>
      </c>
      <c r="M1279" s="825">
        <v>21.92</v>
      </c>
      <c r="N1279" s="822">
        <v>1</v>
      </c>
      <c r="O1279" s="826">
        <v>1</v>
      </c>
      <c r="P1279" s="825"/>
      <c r="Q1279" s="827">
        <v>0</v>
      </c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5</v>
      </c>
      <c r="B1280" s="822" t="s">
        <v>2025</v>
      </c>
      <c r="C1280" s="822" t="s">
        <v>2034</v>
      </c>
      <c r="D1280" s="823" t="s">
        <v>3455</v>
      </c>
      <c r="E1280" s="824" t="s">
        <v>2049</v>
      </c>
      <c r="F1280" s="822" t="s">
        <v>2026</v>
      </c>
      <c r="G1280" s="822" t="s">
        <v>2550</v>
      </c>
      <c r="H1280" s="822" t="s">
        <v>329</v>
      </c>
      <c r="I1280" s="822" t="s">
        <v>2653</v>
      </c>
      <c r="J1280" s="822" t="s">
        <v>2552</v>
      </c>
      <c r="K1280" s="822" t="s">
        <v>2654</v>
      </c>
      <c r="L1280" s="825">
        <v>21.92</v>
      </c>
      <c r="M1280" s="825">
        <v>43.84</v>
      </c>
      <c r="N1280" s="822">
        <v>2</v>
      </c>
      <c r="O1280" s="826">
        <v>2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5</v>
      </c>
      <c r="B1281" s="822" t="s">
        <v>2025</v>
      </c>
      <c r="C1281" s="822" t="s">
        <v>2034</v>
      </c>
      <c r="D1281" s="823" t="s">
        <v>3455</v>
      </c>
      <c r="E1281" s="824" t="s">
        <v>2049</v>
      </c>
      <c r="F1281" s="822" t="s">
        <v>2026</v>
      </c>
      <c r="G1281" s="822" t="s">
        <v>3163</v>
      </c>
      <c r="H1281" s="822" t="s">
        <v>329</v>
      </c>
      <c r="I1281" s="822" t="s">
        <v>3324</v>
      </c>
      <c r="J1281" s="822" t="s">
        <v>3165</v>
      </c>
      <c r="K1281" s="822" t="s">
        <v>3325</v>
      </c>
      <c r="L1281" s="825">
        <v>1860.43</v>
      </c>
      <c r="M1281" s="825">
        <v>1860.43</v>
      </c>
      <c r="N1281" s="822">
        <v>1</v>
      </c>
      <c r="O1281" s="826">
        <v>1</v>
      </c>
      <c r="P1281" s="825">
        <v>1860.43</v>
      </c>
      <c r="Q1281" s="827">
        <v>1</v>
      </c>
      <c r="R1281" s="822">
        <v>1</v>
      </c>
      <c r="S1281" s="827">
        <v>1</v>
      </c>
      <c r="T1281" s="826">
        <v>1</v>
      </c>
      <c r="U1281" s="828">
        <v>1</v>
      </c>
    </row>
    <row r="1282" spans="1:21" ht="14.45" customHeight="1" x14ac:dyDescent="0.2">
      <c r="A1282" s="821">
        <v>5</v>
      </c>
      <c r="B1282" s="822" t="s">
        <v>2025</v>
      </c>
      <c r="C1282" s="822" t="s">
        <v>2034</v>
      </c>
      <c r="D1282" s="823" t="s">
        <v>3455</v>
      </c>
      <c r="E1282" s="824" t="s">
        <v>2049</v>
      </c>
      <c r="F1282" s="822" t="s">
        <v>2026</v>
      </c>
      <c r="G1282" s="822" t="s">
        <v>2192</v>
      </c>
      <c r="H1282" s="822" t="s">
        <v>329</v>
      </c>
      <c r="I1282" s="822" t="s">
        <v>3326</v>
      </c>
      <c r="J1282" s="822" t="s">
        <v>3327</v>
      </c>
      <c r="K1282" s="822" t="s">
        <v>2195</v>
      </c>
      <c r="L1282" s="825">
        <v>130.51</v>
      </c>
      <c r="M1282" s="825">
        <v>391.53</v>
      </c>
      <c r="N1282" s="822">
        <v>3</v>
      </c>
      <c r="O1282" s="826">
        <v>0.5</v>
      </c>
      <c r="P1282" s="825"/>
      <c r="Q1282" s="827">
        <v>0</v>
      </c>
      <c r="R1282" s="822"/>
      <c r="S1282" s="827">
        <v>0</v>
      </c>
      <c r="T1282" s="826"/>
      <c r="U1282" s="828">
        <v>0</v>
      </c>
    </row>
    <row r="1283" spans="1:21" ht="14.45" customHeight="1" x14ac:dyDescent="0.2">
      <c r="A1283" s="821">
        <v>5</v>
      </c>
      <c r="B1283" s="822" t="s">
        <v>2025</v>
      </c>
      <c r="C1283" s="822" t="s">
        <v>2034</v>
      </c>
      <c r="D1283" s="823" t="s">
        <v>3455</v>
      </c>
      <c r="E1283" s="824" t="s">
        <v>2049</v>
      </c>
      <c r="F1283" s="822" t="s">
        <v>2026</v>
      </c>
      <c r="G1283" s="822" t="s">
        <v>2192</v>
      </c>
      <c r="H1283" s="822" t="s">
        <v>329</v>
      </c>
      <c r="I1283" s="822" t="s">
        <v>3328</v>
      </c>
      <c r="J1283" s="822" t="s">
        <v>3329</v>
      </c>
      <c r="K1283" s="822" t="s">
        <v>3330</v>
      </c>
      <c r="L1283" s="825">
        <v>928.81</v>
      </c>
      <c r="M1283" s="825">
        <v>1857.62</v>
      </c>
      <c r="N1283" s="822">
        <v>2</v>
      </c>
      <c r="O1283" s="826">
        <v>2</v>
      </c>
      <c r="P1283" s="825">
        <v>928.81</v>
      </c>
      <c r="Q1283" s="827">
        <v>0.5</v>
      </c>
      <c r="R1283" s="822">
        <v>1</v>
      </c>
      <c r="S1283" s="827">
        <v>0.5</v>
      </c>
      <c r="T1283" s="826">
        <v>1</v>
      </c>
      <c r="U1283" s="828">
        <v>0.5</v>
      </c>
    </row>
    <row r="1284" spans="1:21" ht="14.45" customHeight="1" x14ac:dyDescent="0.2">
      <c r="A1284" s="821">
        <v>5</v>
      </c>
      <c r="B1284" s="822" t="s">
        <v>2025</v>
      </c>
      <c r="C1284" s="822" t="s">
        <v>2034</v>
      </c>
      <c r="D1284" s="823" t="s">
        <v>3455</v>
      </c>
      <c r="E1284" s="824" t="s">
        <v>2049</v>
      </c>
      <c r="F1284" s="822" t="s">
        <v>2026</v>
      </c>
      <c r="G1284" s="822" t="s">
        <v>2662</v>
      </c>
      <c r="H1284" s="822" t="s">
        <v>329</v>
      </c>
      <c r="I1284" s="822" t="s">
        <v>2978</v>
      </c>
      <c r="J1284" s="822" t="s">
        <v>1095</v>
      </c>
      <c r="K1284" s="822" t="s">
        <v>2979</v>
      </c>
      <c r="L1284" s="825">
        <v>33.44</v>
      </c>
      <c r="M1284" s="825">
        <v>33.44</v>
      </c>
      <c r="N1284" s="822">
        <v>1</v>
      </c>
      <c r="O1284" s="826">
        <v>1</v>
      </c>
      <c r="P1284" s="825"/>
      <c r="Q1284" s="827">
        <v>0</v>
      </c>
      <c r="R1284" s="822"/>
      <c r="S1284" s="827">
        <v>0</v>
      </c>
      <c r="T1284" s="826"/>
      <c r="U1284" s="828">
        <v>0</v>
      </c>
    </row>
    <row r="1285" spans="1:21" ht="14.45" customHeight="1" x14ac:dyDescent="0.2">
      <c r="A1285" s="821">
        <v>5</v>
      </c>
      <c r="B1285" s="822" t="s">
        <v>2025</v>
      </c>
      <c r="C1285" s="822" t="s">
        <v>2034</v>
      </c>
      <c r="D1285" s="823" t="s">
        <v>3455</v>
      </c>
      <c r="E1285" s="824" t="s">
        <v>2049</v>
      </c>
      <c r="F1285" s="822" t="s">
        <v>2026</v>
      </c>
      <c r="G1285" s="822" t="s">
        <v>2059</v>
      </c>
      <c r="H1285" s="822" t="s">
        <v>329</v>
      </c>
      <c r="I1285" s="822" t="s">
        <v>2060</v>
      </c>
      <c r="J1285" s="822" t="s">
        <v>1032</v>
      </c>
      <c r="K1285" s="822" t="s">
        <v>1033</v>
      </c>
      <c r="L1285" s="825">
        <v>657.67</v>
      </c>
      <c r="M1285" s="825">
        <v>76947.38999999997</v>
      </c>
      <c r="N1285" s="822">
        <v>117</v>
      </c>
      <c r="O1285" s="826">
        <v>47.5</v>
      </c>
      <c r="P1285" s="825">
        <v>49325.249999999978</v>
      </c>
      <c r="Q1285" s="827">
        <v>0.64102564102564097</v>
      </c>
      <c r="R1285" s="822">
        <v>75</v>
      </c>
      <c r="S1285" s="827">
        <v>0.64102564102564108</v>
      </c>
      <c r="T1285" s="826">
        <v>28.5</v>
      </c>
      <c r="U1285" s="828">
        <v>0.6</v>
      </c>
    </row>
    <row r="1286" spans="1:21" ht="14.45" customHeight="1" x14ac:dyDescent="0.2">
      <c r="A1286" s="821">
        <v>5</v>
      </c>
      <c r="B1286" s="822" t="s">
        <v>2025</v>
      </c>
      <c r="C1286" s="822" t="s">
        <v>2034</v>
      </c>
      <c r="D1286" s="823" t="s">
        <v>3455</v>
      </c>
      <c r="E1286" s="824" t="s">
        <v>2049</v>
      </c>
      <c r="F1286" s="822" t="s">
        <v>2026</v>
      </c>
      <c r="G1286" s="822" t="s">
        <v>2788</v>
      </c>
      <c r="H1286" s="822" t="s">
        <v>329</v>
      </c>
      <c r="I1286" s="822" t="s">
        <v>3207</v>
      </c>
      <c r="J1286" s="822" t="s">
        <v>3208</v>
      </c>
      <c r="K1286" s="822" t="s">
        <v>3209</v>
      </c>
      <c r="L1286" s="825">
        <v>258.89999999999998</v>
      </c>
      <c r="M1286" s="825">
        <v>258.89999999999998</v>
      </c>
      <c r="N1286" s="822">
        <v>1</v>
      </c>
      <c r="O1286" s="826">
        <v>0.5</v>
      </c>
      <c r="P1286" s="825">
        <v>258.89999999999998</v>
      </c>
      <c r="Q1286" s="827">
        <v>1</v>
      </c>
      <c r="R1286" s="822">
        <v>1</v>
      </c>
      <c r="S1286" s="827">
        <v>1</v>
      </c>
      <c r="T1286" s="826">
        <v>0.5</v>
      </c>
      <c r="U1286" s="828">
        <v>1</v>
      </c>
    </row>
    <row r="1287" spans="1:21" ht="14.45" customHeight="1" x14ac:dyDescent="0.2">
      <c r="A1287" s="821">
        <v>5</v>
      </c>
      <c r="B1287" s="822" t="s">
        <v>2025</v>
      </c>
      <c r="C1287" s="822" t="s">
        <v>2034</v>
      </c>
      <c r="D1287" s="823" t="s">
        <v>3455</v>
      </c>
      <c r="E1287" s="824" t="s">
        <v>2049</v>
      </c>
      <c r="F1287" s="822" t="s">
        <v>2026</v>
      </c>
      <c r="G1287" s="822" t="s">
        <v>2072</v>
      </c>
      <c r="H1287" s="822" t="s">
        <v>329</v>
      </c>
      <c r="I1287" s="822" t="s">
        <v>3331</v>
      </c>
      <c r="J1287" s="822" t="s">
        <v>3332</v>
      </c>
      <c r="K1287" s="822" t="s">
        <v>3333</v>
      </c>
      <c r="L1287" s="825">
        <v>111.22</v>
      </c>
      <c r="M1287" s="825">
        <v>111.22</v>
      </c>
      <c r="N1287" s="822">
        <v>1</v>
      </c>
      <c r="O1287" s="826">
        <v>1</v>
      </c>
      <c r="P1287" s="825">
        <v>111.22</v>
      </c>
      <c r="Q1287" s="827">
        <v>1</v>
      </c>
      <c r="R1287" s="822">
        <v>1</v>
      </c>
      <c r="S1287" s="827">
        <v>1</v>
      </c>
      <c r="T1287" s="826">
        <v>1</v>
      </c>
      <c r="U1287" s="828">
        <v>1</v>
      </c>
    </row>
    <row r="1288" spans="1:21" ht="14.45" customHeight="1" x14ac:dyDescent="0.2">
      <c r="A1288" s="821">
        <v>5</v>
      </c>
      <c r="B1288" s="822" t="s">
        <v>2025</v>
      </c>
      <c r="C1288" s="822" t="s">
        <v>2034</v>
      </c>
      <c r="D1288" s="823" t="s">
        <v>3455</v>
      </c>
      <c r="E1288" s="824" t="s">
        <v>2049</v>
      </c>
      <c r="F1288" s="822" t="s">
        <v>2026</v>
      </c>
      <c r="G1288" s="822" t="s">
        <v>2072</v>
      </c>
      <c r="H1288" s="822" t="s">
        <v>611</v>
      </c>
      <c r="I1288" s="822" t="s">
        <v>1731</v>
      </c>
      <c r="J1288" s="822" t="s">
        <v>1732</v>
      </c>
      <c r="K1288" s="822" t="s">
        <v>1733</v>
      </c>
      <c r="L1288" s="825">
        <v>149.52000000000001</v>
      </c>
      <c r="M1288" s="825">
        <v>149.52000000000001</v>
      </c>
      <c r="N1288" s="822">
        <v>1</v>
      </c>
      <c r="O1288" s="826">
        <v>0.5</v>
      </c>
      <c r="P1288" s="825"/>
      <c r="Q1288" s="827">
        <v>0</v>
      </c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5</v>
      </c>
      <c r="B1289" s="822" t="s">
        <v>2025</v>
      </c>
      <c r="C1289" s="822" t="s">
        <v>2034</v>
      </c>
      <c r="D1289" s="823" t="s">
        <v>3455</v>
      </c>
      <c r="E1289" s="824" t="s">
        <v>2049</v>
      </c>
      <c r="F1289" s="822" t="s">
        <v>2027</v>
      </c>
      <c r="G1289" s="822" t="s">
        <v>2077</v>
      </c>
      <c r="H1289" s="822" t="s">
        <v>329</v>
      </c>
      <c r="I1289" s="822" t="s">
        <v>2354</v>
      </c>
      <c r="J1289" s="822" t="s">
        <v>2355</v>
      </c>
      <c r="K1289" s="822"/>
      <c r="L1289" s="825">
        <v>0</v>
      </c>
      <c r="M1289" s="825">
        <v>0</v>
      </c>
      <c r="N1289" s="822">
        <v>1</v>
      </c>
      <c r="O1289" s="826">
        <v>1</v>
      </c>
      <c r="P1289" s="825"/>
      <c r="Q1289" s="827"/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5</v>
      </c>
      <c r="B1290" s="822" t="s">
        <v>2025</v>
      </c>
      <c r="C1290" s="822" t="s">
        <v>2034</v>
      </c>
      <c r="D1290" s="823" t="s">
        <v>3455</v>
      </c>
      <c r="E1290" s="824" t="s">
        <v>2049</v>
      </c>
      <c r="F1290" s="822" t="s">
        <v>2028</v>
      </c>
      <c r="G1290" s="822" t="s">
        <v>2077</v>
      </c>
      <c r="H1290" s="822" t="s">
        <v>329</v>
      </c>
      <c r="I1290" s="822" t="s">
        <v>2414</v>
      </c>
      <c r="J1290" s="822" t="s">
        <v>2091</v>
      </c>
      <c r="K1290" s="822" t="s">
        <v>2415</v>
      </c>
      <c r="L1290" s="825">
        <v>600.29999999999995</v>
      </c>
      <c r="M1290" s="825">
        <v>600.29999999999995</v>
      </c>
      <c r="N1290" s="822">
        <v>1</v>
      </c>
      <c r="O1290" s="826">
        <v>1</v>
      </c>
      <c r="P1290" s="825">
        <v>600.29999999999995</v>
      </c>
      <c r="Q1290" s="827">
        <v>1</v>
      </c>
      <c r="R1290" s="822">
        <v>1</v>
      </c>
      <c r="S1290" s="827">
        <v>1</v>
      </c>
      <c r="T1290" s="826">
        <v>1</v>
      </c>
      <c r="U1290" s="828">
        <v>1</v>
      </c>
    </row>
    <row r="1291" spans="1:21" ht="14.45" customHeight="1" x14ac:dyDescent="0.2">
      <c r="A1291" s="821">
        <v>5</v>
      </c>
      <c r="B1291" s="822" t="s">
        <v>2025</v>
      </c>
      <c r="C1291" s="822" t="s">
        <v>2034</v>
      </c>
      <c r="D1291" s="823" t="s">
        <v>3455</v>
      </c>
      <c r="E1291" s="824" t="s">
        <v>2049</v>
      </c>
      <c r="F1291" s="822" t="s">
        <v>2028</v>
      </c>
      <c r="G1291" s="822" t="s">
        <v>2077</v>
      </c>
      <c r="H1291" s="822" t="s">
        <v>329</v>
      </c>
      <c r="I1291" s="822" t="s">
        <v>2090</v>
      </c>
      <c r="J1291" s="822" t="s">
        <v>2091</v>
      </c>
      <c r="K1291" s="822" t="s">
        <v>2124</v>
      </c>
      <c r="L1291" s="825">
        <v>600</v>
      </c>
      <c r="M1291" s="825">
        <v>2400</v>
      </c>
      <c r="N1291" s="822">
        <v>4</v>
      </c>
      <c r="O1291" s="826">
        <v>4</v>
      </c>
      <c r="P1291" s="825">
        <v>600</v>
      </c>
      <c r="Q1291" s="827">
        <v>0.25</v>
      </c>
      <c r="R1291" s="822">
        <v>1</v>
      </c>
      <c r="S1291" s="827">
        <v>0.25</v>
      </c>
      <c r="T1291" s="826">
        <v>1</v>
      </c>
      <c r="U1291" s="828">
        <v>0.25</v>
      </c>
    </row>
    <row r="1292" spans="1:21" ht="14.45" customHeight="1" x14ac:dyDescent="0.2">
      <c r="A1292" s="821">
        <v>5</v>
      </c>
      <c r="B1292" s="822" t="s">
        <v>2025</v>
      </c>
      <c r="C1292" s="822" t="s">
        <v>2034</v>
      </c>
      <c r="D1292" s="823" t="s">
        <v>3455</v>
      </c>
      <c r="E1292" s="824" t="s">
        <v>2049</v>
      </c>
      <c r="F1292" s="822" t="s">
        <v>2028</v>
      </c>
      <c r="G1292" s="822" t="s">
        <v>2077</v>
      </c>
      <c r="H1292" s="822" t="s">
        <v>329</v>
      </c>
      <c r="I1292" s="822" t="s">
        <v>2422</v>
      </c>
      <c r="J1292" s="822" t="s">
        <v>2423</v>
      </c>
      <c r="K1292" s="822" t="s">
        <v>2424</v>
      </c>
      <c r="L1292" s="825">
        <v>410</v>
      </c>
      <c r="M1292" s="825">
        <v>820</v>
      </c>
      <c r="N1292" s="822">
        <v>2</v>
      </c>
      <c r="O1292" s="826">
        <v>2</v>
      </c>
      <c r="P1292" s="825">
        <v>410</v>
      </c>
      <c r="Q1292" s="827">
        <v>0.5</v>
      </c>
      <c r="R1292" s="822">
        <v>1</v>
      </c>
      <c r="S1292" s="827">
        <v>0.5</v>
      </c>
      <c r="T1292" s="826">
        <v>1</v>
      </c>
      <c r="U1292" s="828">
        <v>0.5</v>
      </c>
    </row>
    <row r="1293" spans="1:21" ht="14.45" customHeight="1" x14ac:dyDescent="0.2">
      <c r="A1293" s="821">
        <v>5</v>
      </c>
      <c r="B1293" s="822" t="s">
        <v>2025</v>
      </c>
      <c r="C1293" s="822" t="s">
        <v>2034</v>
      </c>
      <c r="D1293" s="823" t="s">
        <v>3455</v>
      </c>
      <c r="E1293" s="824" t="s">
        <v>2049</v>
      </c>
      <c r="F1293" s="822" t="s">
        <v>2028</v>
      </c>
      <c r="G1293" s="822" t="s">
        <v>2077</v>
      </c>
      <c r="H1293" s="822" t="s">
        <v>329</v>
      </c>
      <c r="I1293" s="822" t="s">
        <v>2128</v>
      </c>
      <c r="J1293" s="822" t="s">
        <v>2129</v>
      </c>
      <c r="K1293" s="822" t="s">
        <v>2130</v>
      </c>
      <c r="L1293" s="825">
        <v>49.02</v>
      </c>
      <c r="M1293" s="825">
        <v>49.02</v>
      </c>
      <c r="N1293" s="822">
        <v>1</v>
      </c>
      <c r="O1293" s="826">
        <v>1</v>
      </c>
      <c r="P1293" s="825">
        <v>49.02</v>
      </c>
      <c r="Q1293" s="827">
        <v>1</v>
      </c>
      <c r="R1293" s="822">
        <v>1</v>
      </c>
      <c r="S1293" s="827">
        <v>1</v>
      </c>
      <c r="T1293" s="826">
        <v>1</v>
      </c>
      <c r="U1293" s="828">
        <v>1</v>
      </c>
    </row>
    <row r="1294" spans="1:21" ht="14.45" customHeight="1" x14ac:dyDescent="0.2">
      <c r="A1294" s="821">
        <v>5</v>
      </c>
      <c r="B1294" s="822" t="s">
        <v>2025</v>
      </c>
      <c r="C1294" s="822" t="s">
        <v>2034</v>
      </c>
      <c r="D1294" s="823" t="s">
        <v>3455</v>
      </c>
      <c r="E1294" s="824" t="s">
        <v>2049</v>
      </c>
      <c r="F1294" s="822" t="s">
        <v>2028</v>
      </c>
      <c r="G1294" s="822" t="s">
        <v>2077</v>
      </c>
      <c r="H1294" s="822" t="s">
        <v>329</v>
      </c>
      <c r="I1294" s="822" t="s">
        <v>3334</v>
      </c>
      <c r="J1294" s="822" t="s">
        <v>3335</v>
      </c>
      <c r="K1294" s="822" t="s">
        <v>3336</v>
      </c>
      <c r="L1294" s="825">
        <v>359.95</v>
      </c>
      <c r="M1294" s="825">
        <v>719.9</v>
      </c>
      <c r="N1294" s="822">
        <v>2</v>
      </c>
      <c r="O1294" s="826">
        <v>2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5</v>
      </c>
      <c r="B1295" s="822" t="s">
        <v>2025</v>
      </c>
      <c r="C1295" s="822" t="s">
        <v>2034</v>
      </c>
      <c r="D1295" s="823" t="s">
        <v>3455</v>
      </c>
      <c r="E1295" s="824" t="s">
        <v>2049</v>
      </c>
      <c r="F1295" s="822" t="s">
        <v>2028</v>
      </c>
      <c r="G1295" s="822" t="s">
        <v>2077</v>
      </c>
      <c r="H1295" s="822" t="s">
        <v>329</v>
      </c>
      <c r="I1295" s="822" t="s">
        <v>3337</v>
      </c>
      <c r="J1295" s="822" t="s">
        <v>3338</v>
      </c>
      <c r="K1295" s="822" t="s">
        <v>3339</v>
      </c>
      <c r="L1295" s="825">
        <v>29.53</v>
      </c>
      <c r="M1295" s="825">
        <v>88.59</v>
      </c>
      <c r="N1295" s="822">
        <v>3</v>
      </c>
      <c r="O1295" s="826">
        <v>1</v>
      </c>
      <c r="P1295" s="825"/>
      <c r="Q1295" s="827">
        <v>0</v>
      </c>
      <c r="R1295" s="822"/>
      <c r="S1295" s="827">
        <v>0</v>
      </c>
      <c r="T1295" s="826"/>
      <c r="U1295" s="828">
        <v>0</v>
      </c>
    </row>
    <row r="1296" spans="1:21" ht="14.45" customHeight="1" x14ac:dyDescent="0.2">
      <c r="A1296" s="821">
        <v>5</v>
      </c>
      <c r="B1296" s="822" t="s">
        <v>2025</v>
      </c>
      <c r="C1296" s="822" t="s">
        <v>2034</v>
      </c>
      <c r="D1296" s="823" t="s">
        <v>3455</v>
      </c>
      <c r="E1296" s="824" t="s">
        <v>2049</v>
      </c>
      <c r="F1296" s="822" t="s">
        <v>2028</v>
      </c>
      <c r="G1296" s="822" t="s">
        <v>2077</v>
      </c>
      <c r="H1296" s="822" t="s">
        <v>329</v>
      </c>
      <c r="I1296" s="822" t="s">
        <v>3340</v>
      </c>
      <c r="J1296" s="822" t="s">
        <v>2091</v>
      </c>
      <c r="K1296" s="822" t="s">
        <v>3341</v>
      </c>
      <c r="L1296" s="825">
        <v>600</v>
      </c>
      <c r="M1296" s="825">
        <v>600</v>
      </c>
      <c r="N1296" s="822">
        <v>1</v>
      </c>
      <c r="O1296" s="826">
        <v>1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5</v>
      </c>
      <c r="B1297" s="822" t="s">
        <v>2025</v>
      </c>
      <c r="C1297" s="822" t="s">
        <v>2034</v>
      </c>
      <c r="D1297" s="823" t="s">
        <v>3455</v>
      </c>
      <c r="E1297" s="824" t="s">
        <v>2049</v>
      </c>
      <c r="F1297" s="822" t="s">
        <v>2028</v>
      </c>
      <c r="G1297" s="822" t="s">
        <v>2077</v>
      </c>
      <c r="H1297" s="822" t="s">
        <v>329</v>
      </c>
      <c r="I1297" s="822" t="s">
        <v>2855</v>
      </c>
      <c r="J1297" s="822" t="s">
        <v>2856</v>
      </c>
      <c r="K1297" s="822" t="s">
        <v>2857</v>
      </c>
      <c r="L1297" s="825">
        <v>149.5</v>
      </c>
      <c r="M1297" s="825">
        <v>299</v>
      </c>
      <c r="N1297" s="822">
        <v>2</v>
      </c>
      <c r="O1297" s="826">
        <v>2</v>
      </c>
      <c r="P1297" s="825">
        <v>299</v>
      </c>
      <c r="Q1297" s="827">
        <v>1</v>
      </c>
      <c r="R1297" s="822">
        <v>2</v>
      </c>
      <c r="S1297" s="827">
        <v>1</v>
      </c>
      <c r="T1297" s="826">
        <v>2</v>
      </c>
      <c r="U1297" s="828">
        <v>1</v>
      </c>
    </row>
    <row r="1298" spans="1:21" ht="14.45" customHeight="1" x14ac:dyDescent="0.2">
      <c r="A1298" s="821">
        <v>5</v>
      </c>
      <c r="B1298" s="822" t="s">
        <v>2025</v>
      </c>
      <c r="C1298" s="822" t="s">
        <v>2034</v>
      </c>
      <c r="D1298" s="823" t="s">
        <v>3455</v>
      </c>
      <c r="E1298" s="824" t="s">
        <v>2052</v>
      </c>
      <c r="F1298" s="822" t="s">
        <v>2026</v>
      </c>
      <c r="G1298" s="822" t="s">
        <v>2611</v>
      </c>
      <c r="H1298" s="822" t="s">
        <v>611</v>
      </c>
      <c r="I1298" s="822" t="s">
        <v>1740</v>
      </c>
      <c r="J1298" s="822" t="s">
        <v>1045</v>
      </c>
      <c r="K1298" s="822" t="s">
        <v>1741</v>
      </c>
      <c r="L1298" s="825">
        <v>48.01</v>
      </c>
      <c r="M1298" s="825">
        <v>48.01</v>
      </c>
      <c r="N1298" s="822">
        <v>1</v>
      </c>
      <c r="O1298" s="826">
        <v>1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5</v>
      </c>
      <c r="B1299" s="822" t="s">
        <v>2025</v>
      </c>
      <c r="C1299" s="822" t="s">
        <v>2034</v>
      </c>
      <c r="D1299" s="823" t="s">
        <v>3455</v>
      </c>
      <c r="E1299" s="824" t="s">
        <v>2052</v>
      </c>
      <c r="F1299" s="822" t="s">
        <v>2026</v>
      </c>
      <c r="G1299" s="822" t="s">
        <v>2338</v>
      </c>
      <c r="H1299" s="822" t="s">
        <v>329</v>
      </c>
      <c r="I1299" s="822" t="s">
        <v>2715</v>
      </c>
      <c r="J1299" s="822" t="s">
        <v>698</v>
      </c>
      <c r="K1299" s="822" t="s">
        <v>2475</v>
      </c>
      <c r="L1299" s="825">
        <v>91.11</v>
      </c>
      <c r="M1299" s="825">
        <v>182.22</v>
      </c>
      <c r="N1299" s="822">
        <v>2</v>
      </c>
      <c r="O1299" s="826">
        <v>2</v>
      </c>
      <c r="P1299" s="825">
        <v>91.11</v>
      </c>
      <c r="Q1299" s="827">
        <v>0.5</v>
      </c>
      <c r="R1299" s="822">
        <v>1</v>
      </c>
      <c r="S1299" s="827">
        <v>0.5</v>
      </c>
      <c r="T1299" s="826">
        <v>1</v>
      </c>
      <c r="U1299" s="828">
        <v>0.5</v>
      </c>
    </row>
    <row r="1300" spans="1:21" ht="14.45" customHeight="1" x14ac:dyDescent="0.2">
      <c r="A1300" s="821">
        <v>5</v>
      </c>
      <c r="B1300" s="822" t="s">
        <v>2025</v>
      </c>
      <c r="C1300" s="822" t="s">
        <v>2034</v>
      </c>
      <c r="D1300" s="823" t="s">
        <v>3455</v>
      </c>
      <c r="E1300" s="824" t="s">
        <v>2052</v>
      </c>
      <c r="F1300" s="822" t="s">
        <v>2026</v>
      </c>
      <c r="G1300" s="822" t="s">
        <v>2338</v>
      </c>
      <c r="H1300" s="822" t="s">
        <v>329</v>
      </c>
      <c r="I1300" s="822" t="s">
        <v>2399</v>
      </c>
      <c r="J1300" s="822" t="s">
        <v>698</v>
      </c>
      <c r="K1300" s="822" t="s">
        <v>2400</v>
      </c>
      <c r="L1300" s="825">
        <v>182.22</v>
      </c>
      <c r="M1300" s="825">
        <v>182.22</v>
      </c>
      <c r="N1300" s="822">
        <v>1</v>
      </c>
      <c r="O1300" s="826">
        <v>1</v>
      </c>
      <c r="P1300" s="825">
        <v>182.22</v>
      </c>
      <c r="Q1300" s="827">
        <v>1</v>
      </c>
      <c r="R1300" s="822">
        <v>1</v>
      </c>
      <c r="S1300" s="827">
        <v>1</v>
      </c>
      <c r="T1300" s="826">
        <v>1</v>
      </c>
      <c r="U1300" s="828">
        <v>1</v>
      </c>
    </row>
    <row r="1301" spans="1:21" ht="14.45" customHeight="1" x14ac:dyDescent="0.2">
      <c r="A1301" s="821">
        <v>5</v>
      </c>
      <c r="B1301" s="822" t="s">
        <v>2025</v>
      </c>
      <c r="C1301" s="822" t="s">
        <v>2034</v>
      </c>
      <c r="D1301" s="823" t="s">
        <v>3455</v>
      </c>
      <c r="E1301" s="824" t="s">
        <v>2052</v>
      </c>
      <c r="F1301" s="822" t="s">
        <v>2026</v>
      </c>
      <c r="G1301" s="822" t="s">
        <v>2338</v>
      </c>
      <c r="H1301" s="822" t="s">
        <v>329</v>
      </c>
      <c r="I1301" s="822" t="s">
        <v>2476</v>
      </c>
      <c r="J1301" s="822" t="s">
        <v>698</v>
      </c>
      <c r="K1301" s="822" t="s">
        <v>2477</v>
      </c>
      <c r="L1301" s="825">
        <v>273.33</v>
      </c>
      <c r="M1301" s="825">
        <v>546.66</v>
      </c>
      <c r="N1301" s="822">
        <v>2</v>
      </c>
      <c r="O1301" s="826">
        <v>2</v>
      </c>
      <c r="P1301" s="825">
        <v>546.66</v>
      </c>
      <c r="Q1301" s="827">
        <v>1</v>
      </c>
      <c r="R1301" s="822">
        <v>2</v>
      </c>
      <c r="S1301" s="827">
        <v>1</v>
      </c>
      <c r="T1301" s="826">
        <v>2</v>
      </c>
      <c r="U1301" s="828">
        <v>1</v>
      </c>
    </row>
    <row r="1302" spans="1:21" ht="14.45" customHeight="1" x14ac:dyDescent="0.2">
      <c r="A1302" s="821">
        <v>5</v>
      </c>
      <c r="B1302" s="822" t="s">
        <v>2025</v>
      </c>
      <c r="C1302" s="822" t="s">
        <v>2034</v>
      </c>
      <c r="D1302" s="823" t="s">
        <v>3455</v>
      </c>
      <c r="E1302" s="824" t="s">
        <v>2052</v>
      </c>
      <c r="F1302" s="822" t="s">
        <v>2026</v>
      </c>
      <c r="G1302" s="822" t="s">
        <v>2405</v>
      </c>
      <c r="H1302" s="822" t="s">
        <v>329</v>
      </c>
      <c r="I1302" s="822" t="s">
        <v>2734</v>
      </c>
      <c r="J1302" s="822" t="s">
        <v>1100</v>
      </c>
      <c r="K1302" s="822" t="s">
        <v>2735</v>
      </c>
      <c r="L1302" s="825">
        <v>42.14</v>
      </c>
      <c r="M1302" s="825">
        <v>42.14</v>
      </c>
      <c r="N1302" s="822">
        <v>1</v>
      </c>
      <c r="O1302" s="826">
        <v>1</v>
      </c>
      <c r="P1302" s="825">
        <v>42.14</v>
      </c>
      <c r="Q1302" s="827">
        <v>1</v>
      </c>
      <c r="R1302" s="822">
        <v>1</v>
      </c>
      <c r="S1302" s="827">
        <v>1</v>
      </c>
      <c r="T1302" s="826">
        <v>1</v>
      </c>
      <c r="U1302" s="828">
        <v>1</v>
      </c>
    </row>
    <row r="1303" spans="1:21" ht="14.45" customHeight="1" x14ac:dyDescent="0.2">
      <c r="A1303" s="821">
        <v>5</v>
      </c>
      <c r="B1303" s="822" t="s">
        <v>2025</v>
      </c>
      <c r="C1303" s="822" t="s">
        <v>2034</v>
      </c>
      <c r="D1303" s="823" t="s">
        <v>3455</v>
      </c>
      <c r="E1303" s="824" t="s">
        <v>2052</v>
      </c>
      <c r="F1303" s="822" t="s">
        <v>2026</v>
      </c>
      <c r="G1303" s="822" t="s">
        <v>2405</v>
      </c>
      <c r="H1303" s="822" t="s">
        <v>329</v>
      </c>
      <c r="I1303" s="822" t="s">
        <v>2406</v>
      </c>
      <c r="J1303" s="822" t="s">
        <v>1100</v>
      </c>
      <c r="K1303" s="822" t="s">
        <v>2407</v>
      </c>
      <c r="L1303" s="825">
        <v>64.36</v>
      </c>
      <c r="M1303" s="825">
        <v>64.36</v>
      </c>
      <c r="N1303" s="822">
        <v>1</v>
      </c>
      <c r="O1303" s="826">
        <v>0.5</v>
      </c>
      <c r="P1303" s="825">
        <v>64.36</v>
      </c>
      <c r="Q1303" s="827">
        <v>1</v>
      </c>
      <c r="R1303" s="822">
        <v>1</v>
      </c>
      <c r="S1303" s="827">
        <v>1</v>
      </c>
      <c r="T1303" s="826">
        <v>0.5</v>
      </c>
      <c r="U1303" s="828">
        <v>1</v>
      </c>
    </row>
    <row r="1304" spans="1:21" ht="14.45" customHeight="1" x14ac:dyDescent="0.2">
      <c r="A1304" s="821">
        <v>5</v>
      </c>
      <c r="B1304" s="822" t="s">
        <v>2025</v>
      </c>
      <c r="C1304" s="822" t="s">
        <v>2034</v>
      </c>
      <c r="D1304" s="823" t="s">
        <v>3455</v>
      </c>
      <c r="E1304" s="824" t="s">
        <v>2052</v>
      </c>
      <c r="F1304" s="822" t="s">
        <v>2026</v>
      </c>
      <c r="G1304" s="822" t="s">
        <v>2061</v>
      </c>
      <c r="H1304" s="822" t="s">
        <v>611</v>
      </c>
      <c r="I1304" s="822" t="s">
        <v>2062</v>
      </c>
      <c r="J1304" s="822" t="s">
        <v>1611</v>
      </c>
      <c r="K1304" s="822" t="s">
        <v>2063</v>
      </c>
      <c r="L1304" s="825">
        <v>93.43</v>
      </c>
      <c r="M1304" s="825">
        <v>280.29000000000002</v>
      </c>
      <c r="N1304" s="822">
        <v>3</v>
      </c>
      <c r="O1304" s="826">
        <v>1</v>
      </c>
      <c r="P1304" s="825"/>
      <c r="Q1304" s="827">
        <v>0</v>
      </c>
      <c r="R1304" s="822"/>
      <c r="S1304" s="827">
        <v>0</v>
      </c>
      <c r="T1304" s="826"/>
      <c r="U1304" s="828">
        <v>0</v>
      </c>
    </row>
    <row r="1305" spans="1:21" ht="14.45" customHeight="1" x14ac:dyDescent="0.2">
      <c r="A1305" s="821">
        <v>5</v>
      </c>
      <c r="B1305" s="822" t="s">
        <v>2025</v>
      </c>
      <c r="C1305" s="822" t="s">
        <v>2034</v>
      </c>
      <c r="D1305" s="823" t="s">
        <v>3455</v>
      </c>
      <c r="E1305" s="824" t="s">
        <v>2052</v>
      </c>
      <c r="F1305" s="822" t="s">
        <v>2026</v>
      </c>
      <c r="G1305" s="822" t="s">
        <v>2064</v>
      </c>
      <c r="H1305" s="822" t="s">
        <v>329</v>
      </c>
      <c r="I1305" s="822" t="s">
        <v>2065</v>
      </c>
      <c r="J1305" s="822" t="s">
        <v>630</v>
      </c>
      <c r="K1305" s="822" t="s">
        <v>2066</v>
      </c>
      <c r="L1305" s="825">
        <v>10.55</v>
      </c>
      <c r="M1305" s="825">
        <v>10.55</v>
      </c>
      <c r="N1305" s="822">
        <v>1</v>
      </c>
      <c r="O1305" s="826">
        <v>0.5</v>
      </c>
      <c r="P1305" s="825">
        <v>10.55</v>
      </c>
      <c r="Q1305" s="827">
        <v>1</v>
      </c>
      <c r="R1305" s="822">
        <v>1</v>
      </c>
      <c r="S1305" s="827">
        <v>1</v>
      </c>
      <c r="T1305" s="826">
        <v>0.5</v>
      </c>
      <c r="U1305" s="828">
        <v>1</v>
      </c>
    </row>
    <row r="1306" spans="1:21" ht="14.45" customHeight="1" x14ac:dyDescent="0.2">
      <c r="A1306" s="821">
        <v>5</v>
      </c>
      <c r="B1306" s="822" t="s">
        <v>2025</v>
      </c>
      <c r="C1306" s="822" t="s">
        <v>2034</v>
      </c>
      <c r="D1306" s="823" t="s">
        <v>3455</v>
      </c>
      <c r="E1306" s="824" t="s">
        <v>2052</v>
      </c>
      <c r="F1306" s="822" t="s">
        <v>2026</v>
      </c>
      <c r="G1306" s="822" t="s">
        <v>2064</v>
      </c>
      <c r="H1306" s="822" t="s">
        <v>329</v>
      </c>
      <c r="I1306" s="822" t="s">
        <v>3036</v>
      </c>
      <c r="J1306" s="822" t="s">
        <v>2383</v>
      </c>
      <c r="K1306" s="822" t="s">
        <v>3037</v>
      </c>
      <c r="L1306" s="825">
        <v>10.55</v>
      </c>
      <c r="M1306" s="825">
        <v>10.55</v>
      </c>
      <c r="N1306" s="822">
        <v>1</v>
      </c>
      <c r="O1306" s="826">
        <v>0.5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5</v>
      </c>
      <c r="B1307" s="822" t="s">
        <v>2025</v>
      </c>
      <c r="C1307" s="822" t="s">
        <v>2034</v>
      </c>
      <c r="D1307" s="823" t="s">
        <v>3455</v>
      </c>
      <c r="E1307" s="824" t="s">
        <v>2052</v>
      </c>
      <c r="F1307" s="822" t="s">
        <v>2026</v>
      </c>
      <c r="G1307" s="822" t="s">
        <v>2067</v>
      </c>
      <c r="H1307" s="822" t="s">
        <v>611</v>
      </c>
      <c r="I1307" s="822" t="s">
        <v>1830</v>
      </c>
      <c r="J1307" s="822" t="s">
        <v>759</v>
      </c>
      <c r="K1307" s="822" t="s">
        <v>1831</v>
      </c>
      <c r="L1307" s="825">
        <v>1385.62</v>
      </c>
      <c r="M1307" s="825">
        <v>1385.62</v>
      </c>
      <c r="N1307" s="822">
        <v>1</v>
      </c>
      <c r="O1307" s="826">
        <v>1</v>
      </c>
      <c r="P1307" s="825">
        <v>1385.62</v>
      </c>
      <c r="Q1307" s="827">
        <v>1</v>
      </c>
      <c r="R1307" s="822">
        <v>1</v>
      </c>
      <c r="S1307" s="827">
        <v>1</v>
      </c>
      <c r="T1307" s="826">
        <v>1</v>
      </c>
      <c r="U1307" s="828">
        <v>1</v>
      </c>
    </row>
    <row r="1308" spans="1:21" ht="14.45" customHeight="1" x14ac:dyDescent="0.2">
      <c r="A1308" s="821">
        <v>5</v>
      </c>
      <c r="B1308" s="822" t="s">
        <v>2025</v>
      </c>
      <c r="C1308" s="822" t="s">
        <v>2034</v>
      </c>
      <c r="D1308" s="823" t="s">
        <v>3455</v>
      </c>
      <c r="E1308" s="824" t="s">
        <v>2052</v>
      </c>
      <c r="F1308" s="822" t="s">
        <v>2026</v>
      </c>
      <c r="G1308" s="822" t="s">
        <v>2067</v>
      </c>
      <c r="H1308" s="822" t="s">
        <v>611</v>
      </c>
      <c r="I1308" s="822" t="s">
        <v>1605</v>
      </c>
      <c r="J1308" s="822" t="s">
        <v>755</v>
      </c>
      <c r="K1308" s="822" t="s">
        <v>1606</v>
      </c>
      <c r="L1308" s="825">
        <v>736.33</v>
      </c>
      <c r="M1308" s="825">
        <v>736.33</v>
      </c>
      <c r="N1308" s="822">
        <v>1</v>
      </c>
      <c r="O1308" s="826">
        <v>0.5</v>
      </c>
      <c r="P1308" s="825">
        <v>736.33</v>
      </c>
      <c r="Q1308" s="827">
        <v>1</v>
      </c>
      <c r="R1308" s="822">
        <v>1</v>
      </c>
      <c r="S1308" s="827">
        <v>1</v>
      </c>
      <c r="T1308" s="826">
        <v>0.5</v>
      </c>
      <c r="U1308" s="828">
        <v>1</v>
      </c>
    </row>
    <row r="1309" spans="1:21" ht="14.45" customHeight="1" x14ac:dyDescent="0.2">
      <c r="A1309" s="821">
        <v>5</v>
      </c>
      <c r="B1309" s="822" t="s">
        <v>2025</v>
      </c>
      <c r="C1309" s="822" t="s">
        <v>2034</v>
      </c>
      <c r="D1309" s="823" t="s">
        <v>3455</v>
      </c>
      <c r="E1309" s="824" t="s">
        <v>2052</v>
      </c>
      <c r="F1309" s="822" t="s">
        <v>2026</v>
      </c>
      <c r="G1309" s="822" t="s">
        <v>2067</v>
      </c>
      <c r="H1309" s="822" t="s">
        <v>611</v>
      </c>
      <c r="I1309" s="822" t="s">
        <v>1607</v>
      </c>
      <c r="J1309" s="822" t="s">
        <v>755</v>
      </c>
      <c r="K1309" s="822" t="s">
        <v>1608</v>
      </c>
      <c r="L1309" s="825">
        <v>490.89</v>
      </c>
      <c r="M1309" s="825">
        <v>981.78</v>
      </c>
      <c r="N1309" s="822">
        <v>2</v>
      </c>
      <c r="O1309" s="826">
        <v>1</v>
      </c>
      <c r="P1309" s="825"/>
      <c r="Q1309" s="827">
        <v>0</v>
      </c>
      <c r="R1309" s="822"/>
      <c r="S1309" s="827">
        <v>0</v>
      </c>
      <c r="T1309" s="826"/>
      <c r="U1309" s="828">
        <v>0</v>
      </c>
    </row>
    <row r="1310" spans="1:21" ht="14.45" customHeight="1" x14ac:dyDescent="0.2">
      <c r="A1310" s="821">
        <v>5</v>
      </c>
      <c r="B1310" s="822" t="s">
        <v>2025</v>
      </c>
      <c r="C1310" s="822" t="s">
        <v>2034</v>
      </c>
      <c r="D1310" s="823" t="s">
        <v>3455</v>
      </c>
      <c r="E1310" s="824" t="s">
        <v>2052</v>
      </c>
      <c r="F1310" s="822" t="s">
        <v>2026</v>
      </c>
      <c r="G1310" s="822" t="s">
        <v>2108</v>
      </c>
      <c r="H1310" s="822" t="s">
        <v>329</v>
      </c>
      <c r="I1310" s="822" t="s">
        <v>2109</v>
      </c>
      <c r="J1310" s="822" t="s">
        <v>2110</v>
      </c>
      <c r="K1310" s="822" t="s">
        <v>2111</v>
      </c>
      <c r="L1310" s="825">
        <v>88.07</v>
      </c>
      <c r="M1310" s="825">
        <v>704.56</v>
      </c>
      <c r="N1310" s="822">
        <v>8</v>
      </c>
      <c r="O1310" s="826">
        <v>3</v>
      </c>
      <c r="P1310" s="825">
        <v>440.34999999999997</v>
      </c>
      <c r="Q1310" s="827">
        <v>0.625</v>
      </c>
      <c r="R1310" s="822">
        <v>5</v>
      </c>
      <c r="S1310" s="827">
        <v>0.625</v>
      </c>
      <c r="T1310" s="826">
        <v>2</v>
      </c>
      <c r="U1310" s="828">
        <v>0.66666666666666663</v>
      </c>
    </row>
    <row r="1311" spans="1:21" ht="14.45" customHeight="1" x14ac:dyDescent="0.2">
      <c r="A1311" s="821">
        <v>5</v>
      </c>
      <c r="B1311" s="822" t="s">
        <v>2025</v>
      </c>
      <c r="C1311" s="822" t="s">
        <v>2034</v>
      </c>
      <c r="D1311" s="823" t="s">
        <v>3455</v>
      </c>
      <c r="E1311" s="824" t="s">
        <v>2052</v>
      </c>
      <c r="F1311" s="822" t="s">
        <v>2026</v>
      </c>
      <c r="G1311" s="822" t="s">
        <v>2134</v>
      </c>
      <c r="H1311" s="822" t="s">
        <v>329</v>
      </c>
      <c r="I1311" s="822" t="s">
        <v>2135</v>
      </c>
      <c r="J1311" s="822" t="s">
        <v>2136</v>
      </c>
      <c r="K1311" s="822" t="s">
        <v>2137</v>
      </c>
      <c r="L1311" s="825">
        <v>97.76</v>
      </c>
      <c r="M1311" s="825">
        <v>195.52</v>
      </c>
      <c r="N1311" s="822">
        <v>2</v>
      </c>
      <c r="O1311" s="826">
        <v>1</v>
      </c>
      <c r="P1311" s="825"/>
      <c r="Q1311" s="827">
        <v>0</v>
      </c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5</v>
      </c>
      <c r="B1312" s="822" t="s">
        <v>2025</v>
      </c>
      <c r="C1312" s="822" t="s">
        <v>2034</v>
      </c>
      <c r="D1312" s="823" t="s">
        <v>3455</v>
      </c>
      <c r="E1312" s="824" t="s">
        <v>2052</v>
      </c>
      <c r="F1312" s="822" t="s">
        <v>2026</v>
      </c>
      <c r="G1312" s="822" t="s">
        <v>2089</v>
      </c>
      <c r="H1312" s="822" t="s">
        <v>611</v>
      </c>
      <c r="I1312" s="822" t="s">
        <v>1571</v>
      </c>
      <c r="J1312" s="822" t="s">
        <v>682</v>
      </c>
      <c r="K1312" s="822" t="s">
        <v>1572</v>
      </c>
      <c r="L1312" s="825">
        <v>28.81</v>
      </c>
      <c r="M1312" s="825">
        <v>28.81</v>
      </c>
      <c r="N1312" s="822">
        <v>1</v>
      </c>
      <c r="O1312" s="826">
        <v>0.5</v>
      </c>
      <c r="P1312" s="825">
        <v>28.81</v>
      </c>
      <c r="Q1312" s="827">
        <v>1</v>
      </c>
      <c r="R1312" s="822">
        <v>1</v>
      </c>
      <c r="S1312" s="827">
        <v>1</v>
      </c>
      <c r="T1312" s="826">
        <v>0.5</v>
      </c>
      <c r="U1312" s="828">
        <v>1</v>
      </c>
    </row>
    <row r="1313" spans="1:21" ht="14.45" customHeight="1" x14ac:dyDescent="0.2">
      <c r="A1313" s="821">
        <v>5</v>
      </c>
      <c r="B1313" s="822" t="s">
        <v>2025</v>
      </c>
      <c r="C1313" s="822" t="s">
        <v>2034</v>
      </c>
      <c r="D1313" s="823" t="s">
        <v>3455</v>
      </c>
      <c r="E1313" s="824" t="s">
        <v>2052</v>
      </c>
      <c r="F1313" s="822" t="s">
        <v>2026</v>
      </c>
      <c r="G1313" s="822" t="s">
        <v>3342</v>
      </c>
      <c r="H1313" s="822" t="s">
        <v>329</v>
      </c>
      <c r="I1313" s="822" t="s">
        <v>3343</v>
      </c>
      <c r="J1313" s="822" t="s">
        <v>3344</v>
      </c>
      <c r="K1313" s="822" t="s">
        <v>3345</v>
      </c>
      <c r="L1313" s="825">
        <v>173.31</v>
      </c>
      <c r="M1313" s="825">
        <v>173.31</v>
      </c>
      <c r="N1313" s="822">
        <v>1</v>
      </c>
      <c r="O1313" s="826">
        <v>0.5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5</v>
      </c>
      <c r="B1314" s="822" t="s">
        <v>2025</v>
      </c>
      <c r="C1314" s="822" t="s">
        <v>2034</v>
      </c>
      <c r="D1314" s="823" t="s">
        <v>3455</v>
      </c>
      <c r="E1314" s="824" t="s">
        <v>2052</v>
      </c>
      <c r="F1314" s="822" t="s">
        <v>2026</v>
      </c>
      <c r="G1314" s="822" t="s">
        <v>3163</v>
      </c>
      <c r="H1314" s="822" t="s">
        <v>329</v>
      </c>
      <c r="I1314" s="822" t="s">
        <v>3346</v>
      </c>
      <c r="J1314" s="822" t="s">
        <v>3165</v>
      </c>
      <c r="K1314" s="822" t="s">
        <v>3347</v>
      </c>
      <c r="L1314" s="825">
        <v>6226.48</v>
      </c>
      <c r="M1314" s="825">
        <v>6226.48</v>
      </c>
      <c r="N1314" s="822">
        <v>1</v>
      </c>
      <c r="O1314" s="826">
        <v>0.5</v>
      </c>
      <c r="P1314" s="825"/>
      <c r="Q1314" s="827">
        <v>0</v>
      </c>
      <c r="R1314" s="822"/>
      <c r="S1314" s="827">
        <v>0</v>
      </c>
      <c r="T1314" s="826"/>
      <c r="U1314" s="828">
        <v>0</v>
      </c>
    </row>
    <row r="1315" spans="1:21" ht="14.45" customHeight="1" x14ac:dyDescent="0.2">
      <c r="A1315" s="821">
        <v>5</v>
      </c>
      <c r="B1315" s="822" t="s">
        <v>2025</v>
      </c>
      <c r="C1315" s="822" t="s">
        <v>2034</v>
      </c>
      <c r="D1315" s="823" t="s">
        <v>3455</v>
      </c>
      <c r="E1315" s="824" t="s">
        <v>2052</v>
      </c>
      <c r="F1315" s="822" t="s">
        <v>2026</v>
      </c>
      <c r="G1315" s="822" t="s">
        <v>2115</v>
      </c>
      <c r="H1315" s="822" t="s">
        <v>611</v>
      </c>
      <c r="I1315" s="822" t="s">
        <v>1798</v>
      </c>
      <c r="J1315" s="822" t="s">
        <v>938</v>
      </c>
      <c r="K1315" s="822" t="s">
        <v>939</v>
      </c>
      <c r="L1315" s="825">
        <v>0</v>
      </c>
      <c r="M1315" s="825">
        <v>0</v>
      </c>
      <c r="N1315" s="822">
        <v>1</v>
      </c>
      <c r="O1315" s="826">
        <v>0.5</v>
      </c>
      <c r="P1315" s="825">
        <v>0</v>
      </c>
      <c r="Q1315" s="827"/>
      <c r="R1315" s="822">
        <v>1</v>
      </c>
      <c r="S1315" s="827">
        <v>1</v>
      </c>
      <c r="T1315" s="826">
        <v>0.5</v>
      </c>
      <c r="U1315" s="828">
        <v>1</v>
      </c>
    </row>
    <row r="1316" spans="1:21" ht="14.45" customHeight="1" x14ac:dyDescent="0.2">
      <c r="A1316" s="821">
        <v>5</v>
      </c>
      <c r="B1316" s="822" t="s">
        <v>2025</v>
      </c>
      <c r="C1316" s="822" t="s">
        <v>2034</v>
      </c>
      <c r="D1316" s="823" t="s">
        <v>3455</v>
      </c>
      <c r="E1316" s="824" t="s">
        <v>2052</v>
      </c>
      <c r="F1316" s="822" t="s">
        <v>2026</v>
      </c>
      <c r="G1316" s="822" t="s">
        <v>2059</v>
      </c>
      <c r="H1316" s="822" t="s">
        <v>329</v>
      </c>
      <c r="I1316" s="822" t="s">
        <v>2060</v>
      </c>
      <c r="J1316" s="822" t="s">
        <v>1032</v>
      </c>
      <c r="K1316" s="822" t="s">
        <v>1033</v>
      </c>
      <c r="L1316" s="825">
        <v>657.67</v>
      </c>
      <c r="M1316" s="825">
        <v>5261.36</v>
      </c>
      <c r="N1316" s="822">
        <v>8</v>
      </c>
      <c r="O1316" s="826">
        <v>2</v>
      </c>
      <c r="P1316" s="825">
        <v>3946.0199999999995</v>
      </c>
      <c r="Q1316" s="827">
        <v>0.75</v>
      </c>
      <c r="R1316" s="822">
        <v>6</v>
      </c>
      <c r="S1316" s="827">
        <v>0.75</v>
      </c>
      <c r="T1316" s="826">
        <v>1</v>
      </c>
      <c r="U1316" s="828">
        <v>0.5</v>
      </c>
    </row>
    <row r="1317" spans="1:21" ht="14.45" customHeight="1" x14ac:dyDescent="0.2">
      <c r="A1317" s="821">
        <v>5</v>
      </c>
      <c r="B1317" s="822" t="s">
        <v>2025</v>
      </c>
      <c r="C1317" s="822" t="s">
        <v>2034</v>
      </c>
      <c r="D1317" s="823" t="s">
        <v>3455</v>
      </c>
      <c r="E1317" s="824" t="s">
        <v>2052</v>
      </c>
      <c r="F1317" s="822" t="s">
        <v>2026</v>
      </c>
      <c r="G1317" s="822" t="s">
        <v>2059</v>
      </c>
      <c r="H1317" s="822" t="s">
        <v>329</v>
      </c>
      <c r="I1317" s="822" t="s">
        <v>2138</v>
      </c>
      <c r="J1317" s="822" t="s">
        <v>1032</v>
      </c>
      <c r="K1317" s="822" t="s">
        <v>2139</v>
      </c>
      <c r="L1317" s="825">
        <v>789.2</v>
      </c>
      <c r="M1317" s="825">
        <v>11048.800000000001</v>
      </c>
      <c r="N1317" s="822">
        <v>14</v>
      </c>
      <c r="O1317" s="826">
        <v>3.5</v>
      </c>
      <c r="P1317" s="825">
        <v>8681.2000000000007</v>
      </c>
      <c r="Q1317" s="827">
        <v>0.7857142857142857</v>
      </c>
      <c r="R1317" s="822">
        <v>11</v>
      </c>
      <c r="S1317" s="827">
        <v>0.7857142857142857</v>
      </c>
      <c r="T1317" s="826">
        <v>3</v>
      </c>
      <c r="U1317" s="828">
        <v>0.8571428571428571</v>
      </c>
    </row>
    <row r="1318" spans="1:21" ht="14.45" customHeight="1" x14ac:dyDescent="0.2">
      <c r="A1318" s="821">
        <v>5</v>
      </c>
      <c r="B1318" s="822" t="s">
        <v>2025</v>
      </c>
      <c r="C1318" s="822" t="s">
        <v>2034</v>
      </c>
      <c r="D1318" s="823" t="s">
        <v>3455</v>
      </c>
      <c r="E1318" s="824" t="s">
        <v>2052</v>
      </c>
      <c r="F1318" s="822" t="s">
        <v>2026</v>
      </c>
      <c r="G1318" s="822" t="s">
        <v>2200</v>
      </c>
      <c r="H1318" s="822" t="s">
        <v>611</v>
      </c>
      <c r="I1318" s="822" t="s">
        <v>2201</v>
      </c>
      <c r="J1318" s="822" t="s">
        <v>2202</v>
      </c>
      <c r="K1318" s="822" t="s">
        <v>2203</v>
      </c>
      <c r="L1318" s="825">
        <v>120.61</v>
      </c>
      <c r="M1318" s="825">
        <v>120.61</v>
      </c>
      <c r="N1318" s="822">
        <v>1</v>
      </c>
      <c r="O1318" s="826">
        <v>0.5</v>
      </c>
      <c r="P1318" s="825">
        <v>120.61</v>
      </c>
      <c r="Q1318" s="827">
        <v>1</v>
      </c>
      <c r="R1318" s="822">
        <v>1</v>
      </c>
      <c r="S1318" s="827">
        <v>1</v>
      </c>
      <c r="T1318" s="826">
        <v>0.5</v>
      </c>
      <c r="U1318" s="828">
        <v>1</v>
      </c>
    </row>
    <row r="1319" spans="1:21" ht="14.45" customHeight="1" x14ac:dyDescent="0.2">
      <c r="A1319" s="821">
        <v>5</v>
      </c>
      <c r="B1319" s="822" t="s">
        <v>2025</v>
      </c>
      <c r="C1319" s="822" t="s">
        <v>2034</v>
      </c>
      <c r="D1319" s="823" t="s">
        <v>3455</v>
      </c>
      <c r="E1319" s="824" t="s">
        <v>2052</v>
      </c>
      <c r="F1319" s="822" t="s">
        <v>2026</v>
      </c>
      <c r="G1319" s="822" t="s">
        <v>2788</v>
      </c>
      <c r="H1319" s="822" t="s">
        <v>329</v>
      </c>
      <c r="I1319" s="822" t="s">
        <v>2789</v>
      </c>
      <c r="J1319" s="822" t="s">
        <v>2790</v>
      </c>
      <c r="K1319" s="822" t="s">
        <v>2791</v>
      </c>
      <c r="L1319" s="825">
        <v>147.94</v>
      </c>
      <c r="M1319" s="825">
        <v>147.94</v>
      </c>
      <c r="N1319" s="822">
        <v>1</v>
      </c>
      <c r="O1319" s="826">
        <v>1</v>
      </c>
      <c r="P1319" s="825">
        <v>147.94</v>
      </c>
      <c r="Q1319" s="827">
        <v>1</v>
      </c>
      <c r="R1319" s="822">
        <v>1</v>
      </c>
      <c r="S1319" s="827">
        <v>1</v>
      </c>
      <c r="T1319" s="826">
        <v>1</v>
      </c>
      <c r="U1319" s="828">
        <v>1</v>
      </c>
    </row>
    <row r="1320" spans="1:21" ht="14.45" customHeight="1" x14ac:dyDescent="0.2">
      <c r="A1320" s="821">
        <v>5</v>
      </c>
      <c r="B1320" s="822" t="s">
        <v>2025</v>
      </c>
      <c r="C1320" s="822" t="s">
        <v>2034</v>
      </c>
      <c r="D1320" s="823" t="s">
        <v>3455</v>
      </c>
      <c r="E1320" s="824" t="s">
        <v>2052</v>
      </c>
      <c r="F1320" s="822" t="s">
        <v>2026</v>
      </c>
      <c r="G1320" s="822" t="s">
        <v>2140</v>
      </c>
      <c r="H1320" s="822" t="s">
        <v>611</v>
      </c>
      <c r="I1320" s="822" t="s">
        <v>2141</v>
      </c>
      <c r="J1320" s="822" t="s">
        <v>849</v>
      </c>
      <c r="K1320" s="822" t="s">
        <v>2142</v>
      </c>
      <c r="L1320" s="825">
        <v>414.07</v>
      </c>
      <c r="M1320" s="825">
        <v>1656.28</v>
      </c>
      <c r="N1320" s="822">
        <v>4</v>
      </c>
      <c r="O1320" s="826">
        <v>1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5</v>
      </c>
      <c r="B1321" s="822" t="s">
        <v>2025</v>
      </c>
      <c r="C1321" s="822" t="s">
        <v>2034</v>
      </c>
      <c r="D1321" s="823" t="s">
        <v>3455</v>
      </c>
      <c r="E1321" s="824" t="s">
        <v>2052</v>
      </c>
      <c r="F1321" s="822" t="s">
        <v>2026</v>
      </c>
      <c r="G1321" s="822" t="s">
        <v>2072</v>
      </c>
      <c r="H1321" s="822" t="s">
        <v>611</v>
      </c>
      <c r="I1321" s="822" t="s">
        <v>1729</v>
      </c>
      <c r="J1321" s="822" t="s">
        <v>1070</v>
      </c>
      <c r="K1321" s="822" t="s">
        <v>1730</v>
      </c>
      <c r="L1321" s="825">
        <v>154.36000000000001</v>
      </c>
      <c r="M1321" s="825">
        <v>463.08000000000004</v>
      </c>
      <c r="N1321" s="822">
        <v>3</v>
      </c>
      <c r="O1321" s="826">
        <v>2</v>
      </c>
      <c r="P1321" s="825">
        <v>463.08000000000004</v>
      </c>
      <c r="Q1321" s="827">
        <v>1</v>
      </c>
      <c r="R1321" s="822">
        <v>3</v>
      </c>
      <c r="S1321" s="827">
        <v>1</v>
      </c>
      <c r="T1321" s="826">
        <v>2</v>
      </c>
      <c r="U1321" s="828">
        <v>1</v>
      </c>
    </row>
    <row r="1322" spans="1:21" ht="14.45" customHeight="1" x14ac:dyDescent="0.2">
      <c r="A1322" s="821">
        <v>5</v>
      </c>
      <c r="B1322" s="822" t="s">
        <v>2025</v>
      </c>
      <c r="C1322" s="822" t="s">
        <v>2034</v>
      </c>
      <c r="D1322" s="823" t="s">
        <v>3455</v>
      </c>
      <c r="E1322" s="824" t="s">
        <v>2052</v>
      </c>
      <c r="F1322" s="822" t="s">
        <v>2028</v>
      </c>
      <c r="G1322" s="822" t="s">
        <v>2077</v>
      </c>
      <c r="H1322" s="822" t="s">
        <v>329</v>
      </c>
      <c r="I1322" s="822" t="s">
        <v>2081</v>
      </c>
      <c r="J1322" s="822" t="s">
        <v>2082</v>
      </c>
      <c r="K1322" s="822" t="s">
        <v>2083</v>
      </c>
      <c r="L1322" s="825">
        <v>389.82</v>
      </c>
      <c r="M1322" s="825">
        <v>389.82</v>
      </c>
      <c r="N1322" s="822">
        <v>1</v>
      </c>
      <c r="O1322" s="826">
        <v>1</v>
      </c>
      <c r="P1322" s="825">
        <v>389.82</v>
      </c>
      <c r="Q1322" s="827">
        <v>1</v>
      </c>
      <c r="R1322" s="822">
        <v>1</v>
      </c>
      <c r="S1322" s="827">
        <v>1</v>
      </c>
      <c r="T1322" s="826">
        <v>1</v>
      </c>
      <c r="U1322" s="828">
        <v>1</v>
      </c>
    </row>
    <row r="1323" spans="1:21" ht="14.45" customHeight="1" x14ac:dyDescent="0.2">
      <c r="A1323" s="821">
        <v>5</v>
      </c>
      <c r="B1323" s="822" t="s">
        <v>2025</v>
      </c>
      <c r="C1323" s="822" t="s">
        <v>2034</v>
      </c>
      <c r="D1323" s="823" t="s">
        <v>3455</v>
      </c>
      <c r="E1323" s="824" t="s">
        <v>2052</v>
      </c>
      <c r="F1323" s="822" t="s">
        <v>2028</v>
      </c>
      <c r="G1323" s="822" t="s">
        <v>2077</v>
      </c>
      <c r="H1323" s="822" t="s">
        <v>329</v>
      </c>
      <c r="I1323" s="822" t="s">
        <v>2116</v>
      </c>
      <c r="J1323" s="822" t="s">
        <v>2117</v>
      </c>
      <c r="K1323" s="822" t="s">
        <v>2118</v>
      </c>
      <c r="L1323" s="825">
        <v>199.81</v>
      </c>
      <c r="M1323" s="825">
        <v>199.81</v>
      </c>
      <c r="N1323" s="822">
        <v>1</v>
      </c>
      <c r="O1323" s="826">
        <v>1</v>
      </c>
      <c r="P1323" s="825">
        <v>199.81</v>
      </c>
      <c r="Q1323" s="827">
        <v>1</v>
      </c>
      <c r="R1323" s="822">
        <v>1</v>
      </c>
      <c r="S1323" s="827">
        <v>1</v>
      </c>
      <c r="T1323" s="826">
        <v>1</v>
      </c>
      <c r="U1323" s="828">
        <v>1</v>
      </c>
    </row>
    <row r="1324" spans="1:21" ht="14.45" customHeight="1" x14ac:dyDescent="0.2">
      <c r="A1324" s="821">
        <v>5</v>
      </c>
      <c r="B1324" s="822" t="s">
        <v>2025</v>
      </c>
      <c r="C1324" s="822" t="s">
        <v>2034</v>
      </c>
      <c r="D1324" s="823" t="s">
        <v>3455</v>
      </c>
      <c r="E1324" s="824" t="s">
        <v>2052</v>
      </c>
      <c r="F1324" s="822" t="s">
        <v>2028</v>
      </c>
      <c r="G1324" s="822" t="s">
        <v>2077</v>
      </c>
      <c r="H1324" s="822" t="s">
        <v>329</v>
      </c>
      <c r="I1324" s="822" t="s">
        <v>2090</v>
      </c>
      <c r="J1324" s="822" t="s">
        <v>2091</v>
      </c>
      <c r="K1324" s="822" t="s">
        <v>2092</v>
      </c>
      <c r="L1324" s="825">
        <v>600.29999999999995</v>
      </c>
      <c r="M1324" s="825">
        <v>600.29999999999995</v>
      </c>
      <c r="N1324" s="822">
        <v>1</v>
      </c>
      <c r="O1324" s="826">
        <v>1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5</v>
      </c>
      <c r="B1325" s="822" t="s">
        <v>2025</v>
      </c>
      <c r="C1325" s="822" t="s">
        <v>2034</v>
      </c>
      <c r="D1325" s="823" t="s">
        <v>3455</v>
      </c>
      <c r="E1325" s="824" t="s">
        <v>2052</v>
      </c>
      <c r="F1325" s="822" t="s">
        <v>2028</v>
      </c>
      <c r="G1325" s="822" t="s">
        <v>2077</v>
      </c>
      <c r="H1325" s="822" t="s">
        <v>329</v>
      </c>
      <c r="I1325" s="822" t="s">
        <v>2422</v>
      </c>
      <c r="J1325" s="822" t="s">
        <v>2423</v>
      </c>
      <c r="K1325" s="822" t="s">
        <v>2424</v>
      </c>
      <c r="L1325" s="825">
        <v>410</v>
      </c>
      <c r="M1325" s="825">
        <v>820</v>
      </c>
      <c r="N1325" s="822">
        <v>2</v>
      </c>
      <c r="O1325" s="826">
        <v>2</v>
      </c>
      <c r="P1325" s="825">
        <v>410</v>
      </c>
      <c r="Q1325" s="827">
        <v>0.5</v>
      </c>
      <c r="R1325" s="822">
        <v>1</v>
      </c>
      <c r="S1325" s="827">
        <v>0.5</v>
      </c>
      <c r="T1325" s="826">
        <v>1</v>
      </c>
      <c r="U1325" s="828">
        <v>0.5</v>
      </c>
    </row>
    <row r="1326" spans="1:21" ht="14.45" customHeight="1" x14ac:dyDescent="0.2">
      <c r="A1326" s="821">
        <v>5</v>
      </c>
      <c r="B1326" s="822" t="s">
        <v>2025</v>
      </c>
      <c r="C1326" s="822" t="s">
        <v>2034</v>
      </c>
      <c r="D1326" s="823" t="s">
        <v>3455</v>
      </c>
      <c r="E1326" s="824" t="s">
        <v>2052</v>
      </c>
      <c r="F1326" s="822" t="s">
        <v>2028</v>
      </c>
      <c r="G1326" s="822" t="s">
        <v>2077</v>
      </c>
      <c r="H1326" s="822" t="s">
        <v>329</v>
      </c>
      <c r="I1326" s="822" t="s">
        <v>2422</v>
      </c>
      <c r="J1326" s="822" t="s">
        <v>2423</v>
      </c>
      <c r="K1326" s="822" t="s">
        <v>2424</v>
      </c>
      <c r="L1326" s="825">
        <v>410.55</v>
      </c>
      <c r="M1326" s="825">
        <v>410.55</v>
      </c>
      <c r="N1326" s="822">
        <v>1</v>
      </c>
      <c r="O1326" s="826">
        <v>1</v>
      </c>
      <c r="P1326" s="825">
        <v>410.55</v>
      </c>
      <c r="Q1326" s="827">
        <v>1</v>
      </c>
      <c r="R1326" s="822">
        <v>1</v>
      </c>
      <c r="S1326" s="827">
        <v>1</v>
      </c>
      <c r="T1326" s="826">
        <v>1</v>
      </c>
      <c r="U1326" s="828">
        <v>1</v>
      </c>
    </row>
    <row r="1327" spans="1:21" ht="14.45" customHeight="1" x14ac:dyDescent="0.2">
      <c r="A1327" s="821">
        <v>5</v>
      </c>
      <c r="B1327" s="822" t="s">
        <v>2025</v>
      </c>
      <c r="C1327" s="822" t="s">
        <v>2034</v>
      </c>
      <c r="D1327" s="823" t="s">
        <v>3455</v>
      </c>
      <c r="E1327" s="824" t="s">
        <v>2052</v>
      </c>
      <c r="F1327" s="822" t="s">
        <v>2028</v>
      </c>
      <c r="G1327" s="822" t="s">
        <v>2077</v>
      </c>
      <c r="H1327" s="822" t="s">
        <v>329</v>
      </c>
      <c r="I1327" s="822" t="s">
        <v>2603</v>
      </c>
      <c r="J1327" s="822" t="s">
        <v>2604</v>
      </c>
      <c r="K1327" s="822" t="s">
        <v>2605</v>
      </c>
      <c r="L1327" s="825">
        <v>700.35</v>
      </c>
      <c r="M1327" s="825">
        <v>700.35</v>
      </c>
      <c r="N1327" s="822">
        <v>1</v>
      </c>
      <c r="O1327" s="826">
        <v>1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5</v>
      </c>
      <c r="B1328" s="822" t="s">
        <v>2025</v>
      </c>
      <c r="C1328" s="822" t="s">
        <v>2034</v>
      </c>
      <c r="D1328" s="823" t="s">
        <v>3455</v>
      </c>
      <c r="E1328" s="824" t="s">
        <v>2056</v>
      </c>
      <c r="F1328" s="822" t="s">
        <v>2026</v>
      </c>
      <c r="G1328" s="822" t="s">
        <v>2606</v>
      </c>
      <c r="H1328" s="822" t="s">
        <v>611</v>
      </c>
      <c r="I1328" s="822" t="s">
        <v>1699</v>
      </c>
      <c r="J1328" s="822" t="s">
        <v>1700</v>
      </c>
      <c r="K1328" s="822" t="s">
        <v>1701</v>
      </c>
      <c r="L1328" s="825">
        <v>279.52999999999997</v>
      </c>
      <c r="M1328" s="825">
        <v>279.52999999999997</v>
      </c>
      <c r="N1328" s="822">
        <v>1</v>
      </c>
      <c r="O1328" s="826">
        <v>1</v>
      </c>
      <c r="P1328" s="825">
        <v>279.52999999999997</v>
      </c>
      <c r="Q1328" s="827">
        <v>1</v>
      </c>
      <c r="R1328" s="822">
        <v>1</v>
      </c>
      <c r="S1328" s="827">
        <v>1</v>
      </c>
      <c r="T1328" s="826">
        <v>1</v>
      </c>
      <c r="U1328" s="828">
        <v>1</v>
      </c>
    </row>
    <row r="1329" spans="1:21" ht="14.45" customHeight="1" x14ac:dyDescent="0.2">
      <c r="A1329" s="821">
        <v>5</v>
      </c>
      <c r="B1329" s="822" t="s">
        <v>2025</v>
      </c>
      <c r="C1329" s="822" t="s">
        <v>2034</v>
      </c>
      <c r="D1329" s="823" t="s">
        <v>3455</v>
      </c>
      <c r="E1329" s="824" t="s">
        <v>2056</v>
      </c>
      <c r="F1329" s="822" t="s">
        <v>2026</v>
      </c>
      <c r="G1329" s="822" t="s">
        <v>2611</v>
      </c>
      <c r="H1329" s="822" t="s">
        <v>611</v>
      </c>
      <c r="I1329" s="822" t="s">
        <v>1740</v>
      </c>
      <c r="J1329" s="822" t="s">
        <v>1045</v>
      </c>
      <c r="K1329" s="822" t="s">
        <v>1741</v>
      </c>
      <c r="L1329" s="825">
        <v>48.01</v>
      </c>
      <c r="M1329" s="825">
        <v>96.02</v>
      </c>
      <c r="N1329" s="822">
        <v>2</v>
      </c>
      <c r="O1329" s="826">
        <v>1.5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5</v>
      </c>
      <c r="B1330" s="822" t="s">
        <v>2025</v>
      </c>
      <c r="C1330" s="822" t="s">
        <v>2034</v>
      </c>
      <c r="D1330" s="823" t="s">
        <v>3455</v>
      </c>
      <c r="E1330" s="824" t="s">
        <v>2056</v>
      </c>
      <c r="F1330" s="822" t="s">
        <v>2026</v>
      </c>
      <c r="G1330" s="822" t="s">
        <v>2093</v>
      </c>
      <c r="H1330" s="822" t="s">
        <v>329</v>
      </c>
      <c r="I1330" s="822" t="s">
        <v>2094</v>
      </c>
      <c r="J1330" s="822" t="s">
        <v>2095</v>
      </c>
      <c r="K1330" s="822" t="s">
        <v>677</v>
      </c>
      <c r="L1330" s="825">
        <v>78.33</v>
      </c>
      <c r="M1330" s="825">
        <v>156.66</v>
      </c>
      <c r="N1330" s="822">
        <v>2</v>
      </c>
      <c r="O1330" s="826">
        <v>1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5</v>
      </c>
      <c r="B1331" s="822" t="s">
        <v>2025</v>
      </c>
      <c r="C1331" s="822" t="s">
        <v>2034</v>
      </c>
      <c r="D1331" s="823" t="s">
        <v>3455</v>
      </c>
      <c r="E1331" s="824" t="s">
        <v>2056</v>
      </c>
      <c r="F1331" s="822" t="s">
        <v>2026</v>
      </c>
      <c r="G1331" s="822" t="s">
        <v>2338</v>
      </c>
      <c r="H1331" s="822" t="s">
        <v>329</v>
      </c>
      <c r="I1331" s="822" t="s">
        <v>2399</v>
      </c>
      <c r="J1331" s="822" t="s">
        <v>698</v>
      </c>
      <c r="K1331" s="822" t="s">
        <v>2400</v>
      </c>
      <c r="L1331" s="825">
        <v>182.22</v>
      </c>
      <c r="M1331" s="825">
        <v>182.22</v>
      </c>
      <c r="N1331" s="822">
        <v>1</v>
      </c>
      <c r="O1331" s="826">
        <v>1</v>
      </c>
      <c r="P1331" s="825">
        <v>182.22</v>
      </c>
      <c r="Q1331" s="827">
        <v>1</v>
      </c>
      <c r="R1331" s="822">
        <v>1</v>
      </c>
      <c r="S1331" s="827">
        <v>1</v>
      </c>
      <c r="T1331" s="826">
        <v>1</v>
      </c>
      <c r="U1331" s="828">
        <v>1</v>
      </c>
    </row>
    <row r="1332" spans="1:21" ht="14.45" customHeight="1" x14ac:dyDescent="0.2">
      <c r="A1332" s="821">
        <v>5</v>
      </c>
      <c r="B1332" s="822" t="s">
        <v>2025</v>
      </c>
      <c r="C1332" s="822" t="s">
        <v>2034</v>
      </c>
      <c r="D1332" s="823" t="s">
        <v>3455</v>
      </c>
      <c r="E1332" s="824" t="s">
        <v>2056</v>
      </c>
      <c r="F1332" s="822" t="s">
        <v>2026</v>
      </c>
      <c r="G1332" s="822" t="s">
        <v>2338</v>
      </c>
      <c r="H1332" s="822" t="s">
        <v>329</v>
      </c>
      <c r="I1332" s="822" t="s">
        <v>2716</v>
      </c>
      <c r="J1332" s="822" t="s">
        <v>698</v>
      </c>
      <c r="K1332" s="822" t="s">
        <v>2475</v>
      </c>
      <c r="L1332" s="825">
        <v>91.11</v>
      </c>
      <c r="M1332" s="825">
        <v>91.11</v>
      </c>
      <c r="N1332" s="822">
        <v>1</v>
      </c>
      <c r="O1332" s="826">
        <v>1</v>
      </c>
      <c r="P1332" s="825">
        <v>91.11</v>
      </c>
      <c r="Q1332" s="827">
        <v>1</v>
      </c>
      <c r="R1332" s="822">
        <v>1</v>
      </c>
      <c r="S1332" s="827">
        <v>1</v>
      </c>
      <c r="T1332" s="826">
        <v>1</v>
      </c>
      <c r="U1332" s="828">
        <v>1</v>
      </c>
    </row>
    <row r="1333" spans="1:21" ht="14.45" customHeight="1" x14ac:dyDescent="0.2">
      <c r="A1333" s="821">
        <v>5</v>
      </c>
      <c r="B1333" s="822" t="s">
        <v>2025</v>
      </c>
      <c r="C1333" s="822" t="s">
        <v>2034</v>
      </c>
      <c r="D1333" s="823" t="s">
        <v>3455</v>
      </c>
      <c r="E1333" s="824" t="s">
        <v>2056</v>
      </c>
      <c r="F1333" s="822" t="s">
        <v>2026</v>
      </c>
      <c r="G1333" s="822" t="s">
        <v>2061</v>
      </c>
      <c r="H1333" s="822" t="s">
        <v>611</v>
      </c>
      <c r="I1333" s="822" t="s">
        <v>1610</v>
      </c>
      <c r="J1333" s="822" t="s">
        <v>1611</v>
      </c>
      <c r="K1333" s="822" t="s">
        <v>1612</v>
      </c>
      <c r="L1333" s="825">
        <v>186.87</v>
      </c>
      <c r="M1333" s="825">
        <v>1308.0900000000001</v>
      </c>
      <c r="N1333" s="822">
        <v>7</v>
      </c>
      <c r="O1333" s="826">
        <v>4.5</v>
      </c>
      <c r="P1333" s="825">
        <v>1121.22</v>
      </c>
      <c r="Q1333" s="827">
        <v>0.8571428571428571</v>
      </c>
      <c r="R1333" s="822">
        <v>6</v>
      </c>
      <c r="S1333" s="827">
        <v>0.8571428571428571</v>
      </c>
      <c r="T1333" s="826">
        <v>3.5</v>
      </c>
      <c r="U1333" s="828">
        <v>0.77777777777777779</v>
      </c>
    </row>
    <row r="1334" spans="1:21" ht="14.45" customHeight="1" x14ac:dyDescent="0.2">
      <c r="A1334" s="821">
        <v>5</v>
      </c>
      <c r="B1334" s="822" t="s">
        <v>2025</v>
      </c>
      <c r="C1334" s="822" t="s">
        <v>2034</v>
      </c>
      <c r="D1334" s="823" t="s">
        <v>3455</v>
      </c>
      <c r="E1334" s="824" t="s">
        <v>2056</v>
      </c>
      <c r="F1334" s="822" t="s">
        <v>2026</v>
      </c>
      <c r="G1334" s="822" t="s">
        <v>2064</v>
      </c>
      <c r="H1334" s="822" t="s">
        <v>329</v>
      </c>
      <c r="I1334" s="822" t="s">
        <v>2087</v>
      </c>
      <c r="J1334" s="822" t="s">
        <v>630</v>
      </c>
      <c r="K1334" s="822" t="s">
        <v>2088</v>
      </c>
      <c r="L1334" s="825">
        <v>31.65</v>
      </c>
      <c r="M1334" s="825">
        <v>63.3</v>
      </c>
      <c r="N1334" s="822">
        <v>2</v>
      </c>
      <c r="O1334" s="826">
        <v>1.5</v>
      </c>
      <c r="P1334" s="825">
        <v>31.65</v>
      </c>
      <c r="Q1334" s="827">
        <v>0.5</v>
      </c>
      <c r="R1334" s="822">
        <v>1</v>
      </c>
      <c r="S1334" s="827">
        <v>0.5</v>
      </c>
      <c r="T1334" s="826">
        <v>1</v>
      </c>
      <c r="U1334" s="828">
        <v>0.66666666666666663</v>
      </c>
    </row>
    <row r="1335" spans="1:21" ht="14.45" customHeight="1" x14ac:dyDescent="0.2">
      <c r="A1335" s="821">
        <v>5</v>
      </c>
      <c r="B1335" s="822" t="s">
        <v>2025</v>
      </c>
      <c r="C1335" s="822" t="s">
        <v>2034</v>
      </c>
      <c r="D1335" s="823" t="s">
        <v>3455</v>
      </c>
      <c r="E1335" s="824" t="s">
        <v>2056</v>
      </c>
      <c r="F1335" s="822" t="s">
        <v>2026</v>
      </c>
      <c r="G1335" s="822" t="s">
        <v>2064</v>
      </c>
      <c r="H1335" s="822" t="s">
        <v>329</v>
      </c>
      <c r="I1335" s="822" t="s">
        <v>2647</v>
      </c>
      <c r="J1335" s="822" t="s">
        <v>630</v>
      </c>
      <c r="K1335" s="822" t="s">
        <v>2088</v>
      </c>
      <c r="L1335" s="825">
        <v>31.65</v>
      </c>
      <c r="M1335" s="825">
        <v>31.65</v>
      </c>
      <c r="N1335" s="822">
        <v>1</v>
      </c>
      <c r="O1335" s="826">
        <v>0.5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5</v>
      </c>
      <c r="B1336" s="822" t="s">
        <v>2025</v>
      </c>
      <c r="C1336" s="822" t="s">
        <v>2034</v>
      </c>
      <c r="D1336" s="823" t="s">
        <v>3455</v>
      </c>
      <c r="E1336" s="824" t="s">
        <v>2056</v>
      </c>
      <c r="F1336" s="822" t="s">
        <v>2026</v>
      </c>
      <c r="G1336" s="822" t="s">
        <v>2943</v>
      </c>
      <c r="H1336" s="822" t="s">
        <v>329</v>
      </c>
      <c r="I1336" s="822" t="s">
        <v>3348</v>
      </c>
      <c r="J1336" s="822" t="s">
        <v>3349</v>
      </c>
      <c r="K1336" s="822" t="s">
        <v>3350</v>
      </c>
      <c r="L1336" s="825">
        <v>161.06</v>
      </c>
      <c r="M1336" s="825">
        <v>483.18</v>
      </c>
      <c r="N1336" s="822">
        <v>3</v>
      </c>
      <c r="O1336" s="826">
        <v>1</v>
      </c>
      <c r="P1336" s="825">
        <v>483.18</v>
      </c>
      <c r="Q1336" s="827">
        <v>1</v>
      </c>
      <c r="R1336" s="822">
        <v>3</v>
      </c>
      <c r="S1336" s="827">
        <v>1</v>
      </c>
      <c r="T1336" s="826">
        <v>1</v>
      </c>
      <c r="U1336" s="828">
        <v>1</v>
      </c>
    </row>
    <row r="1337" spans="1:21" ht="14.45" customHeight="1" x14ac:dyDescent="0.2">
      <c r="A1337" s="821">
        <v>5</v>
      </c>
      <c r="B1337" s="822" t="s">
        <v>2025</v>
      </c>
      <c r="C1337" s="822" t="s">
        <v>2034</v>
      </c>
      <c r="D1337" s="823" t="s">
        <v>3455</v>
      </c>
      <c r="E1337" s="824" t="s">
        <v>2056</v>
      </c>
      <c r="F1337" s="822" t="s">
        <v>2026</v>
      </c>
      <c r="G1337" s="822" t="s">
        <v>2067</v>
      </c>
      <c r="H1337" s="822" t="s">
        <v>611</v>
      </c>
      <c r="I1337" s="822" t="s">
        <v>3041</v>
      </c>
      <c r="J1337" s="822" t="s">
        <v>759</v>
      </c>
      <c r="K1337" s="822" t="s">
        <v>3042</v>
      </c>
      <c r="L1337" s="825">
        <v>2309.36</v>
      </c>
      <c r="M1337" s="825">
        <v>2309.36</v>
      </c>
      <c r="N1337" s="822">
        <v>1</v>
      </c>
      <c r="O1337" s="826">
        <v>0.5</v>
      </c>
      <c r="P1337" s="825">
        <v>2309.36</v>
      </c>
      <c r="Q1337" s="827">
        <v>1</v>
      </c>
      <c r="R1337" s="822">
        <v>1</v>
      </c>
      <c r="S1337" s="827">
        <v>1</v>
      </c>
      <c r="T1337" s="826">
        <v>0.5</v>
      </c>
      <c r="U1337" s="828">
        <v>1</v>
      </c>
    </row>
    <row r="1338" spans="1:21" ht="14.45" customHeight="1" x14ac:dyDescent="0.2">
      <c r="A1338" s="821">
        <v>5</v>
      </c>
      <c r="B1338" s="822" t="s">
        <v>2025</v>
      </c>
      <c r="C1338" s="822" t="s">
        <v>2034</v>
      </c>
      <c r="D1338" s="823" t="s">
        <v>3455</v>
      </c>
      <c r="E1338" s="824" t="s">
        <v>2056</v>
      </c>
      <c r="F1338" s="822" t="s">
        <v>2026</v>
      </c>
      <c r="G1338" s="822" t="s">
        <v>2067</v>
      </c>
      <c r="H1338" s="822" t="s">
        <v>611</v>
      </c>
      <c r="I1338" s="822" t="s">
        <v>1603</v>
      </c>
      <c r="J1338" s="822" t="s">
        <v>755</v>
      </c>
      <c r="K1338" s="822" t="s">
        <v>1604</v>
      </c>
      <c r="L1338" s="825">
        <v>368.16</v>
      </c>
      <c r="M1338" s="825">
        <v>1104.48</v>
      </c>
      <c r="N1338" s="822">
        <v>3</v>
      </c>
      <c r="O1338" s="826">
        <v>0.5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5</v>
      </c>
      <c r="B1339" s="822" t="s">
        <v>2025</v>
      </c>
      <c r="C1339" s="822" t="s">
        <v>2034</v>
      </c>
      <c r="D1339" s="823" t="s">
        <v>3455</v>
      </c>
      <c r="E1339" s="824" t="s">
        <v>2056</v>
      </c>
      <c r="F1339" s="822" t="s">
        <v>2026</v>
      </c>
      <c r="G1339" s="822" t="s">
        <v>2067</v>
      </c>
      <c r="H1339" s="822" t="s">
        <v>611</v>
      </c>
      <c r="I1339" s="822" t="s">
        <v>1830</v>
      </c>
      <c r="J1339" s="822" t="s">
        <v>759</v>
      </c>
      <c r="K1339" s="822" t="s">
        <v>1831</v>
      </c>
      <c r="L1339" s="825">
        <v>1385.62</v>
      </c>
      <c r="M1339" s="825">
        <v>1385.62</v>
      </c>
      <c r="N1339" s="822">
        <v>1</v>
      </c>
      <c r="O1339" s="826">
        <v>1</v>
      </c>
      <c r="P1339" s="825">
        <v>1385.62</v>
      </c>
      <c r="Q1339" s="827">
        <v>1</v>
      </c>
      <c r="R1339" s="822">
        <v>1</v>
      </c>
      <c r="S1339" s="827">
        <v>1</v>
      </c>
      <c r="T1339" s="826">
        <v>1</v>
      </c>
      <c r="U1339" s="828">
        <v>1</v>
      </c>
    </row>
    <row r="1340" spans="1:21" ht="14.45" customHeight="1" x14ac:dyDescent="0.2">
      <c r="A1340" s="821">
        <v>5</v>
      </c>
      <c r="B1340" s="822" t="s">
        <v>2025</v>
      </c>
      <c r="C1340" s="822" t="s">
        <v>2034</v>
      </c>
      <c r="D1340" s="823" t="s">
        <v>3455</v>
      </c>
      <c r="E1340" s="824" t="s">
        <v>2056</v>
      </c>
      <c r="F1340" s="822" t="s">
        <v>2026</v>
      </c>
      <c r="G1340" s="822" t="s">
        <v>2067</v>
      </c>
      <c r="H1340" s="822" t="s">
        <v>611</v>
      </c>
      <c r="I1340" s="822" t="s">
        <v>1601</v>
      </c>
      <c r="J1340" s="822" t="s">
        <v>759</v>
      </c>
      <c r="K1340" s="822" t="s">
        <v>1602</v>
      </c>
      <c r="L1340" s="825">
        <v>1847.49</v>
      </c>
      <c r="M1340" s="825">
        <v>3694.98</v>
      </c>
      <c r="N1340" s="822">
        <v>2</v>
      </c>
      <c r="O1340" s="826">
        <v>0.5</v>
      </c>
      <c r="P1340" s="825">
        <v>3694.98</v>
      </c>
      <c r="Q1340" s="827">
        <v>1</v>
      </c>
      <c r="R1340" s="822">
        <v>2</v>
      </c>
      <c r="S1340" s="827">
        <v>1</v>
      </c>
      <c r="T1340" s="826">
        <v>0.5</v>
      </c>
      <c r="U1340" s="828">
        <v>1</v>
      </c>
    </row>
    <row r="1341" spans="1:21" ht="14.45" customHeight="1" x14ac:dyDescent="0.2">
      <c r="A1341" s="821">
        <v>5</v>
      </c>
      <c r="B1341" s="822" t="s">
        <v>2025</v>
      </c>
      <c r="C1341" s="822" t="s">
        <v>2034</v>
      </c>
      <c r="D1341" s="823" t="s">
        <v>3455</v>
      </c>
      <c r="E1341" s="824" t="s">
        <v>2056</v>
      </c>
      <c r="F1341" s="822" t="s">
        <v>2026</v>
      </c>
      <c r="G1341" s="822" t="s">
        <v>2108</v>
      </c>
      <c r="H1341" s="822" t="s">
        <v>329</v>
      </c>
      <c r="I1341" s="822" t="s">
        <v>2109</v>
      </c>
      <c r="J1341" s="822" t="s">
        <v>2110</v>
      </c>
      <c r="K1341" s="822" t="s">
        <v>2111</v>
      </c>
      <c r="L1341" s="825">
        <v>88.07</v>
      </c>
      <c r="M1341" s="825">
        <v>2201.75</v>
      </c>
      <c r="N1341" s="822">
        <v>25</v>
      </c>
      <c r="O1341" s="826">
        <v>8.5</v>
      </c>
      <c r="P1341" s="825">
        <v>616.49</v>
      </c>
      <c r="Q1341" s="827">
        <v>0.28000000000000003</v>
      </c>
      <c r="R1341" s="822">
        <v>7</v>
      </c>
      <c r="S1341" s="827">
        <v>0.28000000000000003</v>
      </c>
      <c r="T1341" s="826">
        <v>2.5</v>
      </c>
      <c r="U1341" s="828">
        <v>0.29411764705882354</v>
      </c>
    </row>
    <row r="1342" spans="1:21" ht="14.45" customHeight="1" x14ac:dyDescent="0.2">
      <c r="A1342" s="821">
        <v>5</v>
      </c>
      <c r="B1342" s="822" t="s">
        <v>2025</v>
      </c>
      <c r="C1342" s="822" t="s">
        <v>2034</v>
      </c>
      <c r="D1342" s="823" t="s">
        <v>3455</v>
      </c>
      <c r="E1342" s="824" t="s">
        <v>2056</v>
      </c>
      <c r="F1342" s="822" t="s">
        <v>2026</v>
      </c>
      <c r="G1342" s="822" t="s">
        <v>2112</v>
      </c>
      <c r="H1342" s="822" t="s">
        <v>329</v>
      </c>
      <c r="I1342" s="822" t="s">
        <v>2113</v>
      </c>
      <c r="J1342" s="822" t="s">
        <v>1187</v>
      </c>
      <c r="K1342" s="822" t="s">
        <v>2114</v>
      </c>
      <c r="L1342" s="825">
        <v>35.25</v>
      </c>
      <c r="M1342" s="825">
        <v>35.25</v>
      </c>
      <c r="N1342" s="822">
        <v>1</v>
      </c>
      <c r="O1342" s="826">
        <v>0.5</v>
      </c>
      <c r="P1342" s="825">
        <v>35.25</v>
      </c>
      <c r="Q1342" s="827">
        <v>1</v>
      </c>
      <c r="R1342" s="822">
        <v>1</v>
      </c>
      <c r="S1342" s="827">
        <v>1</v>
      </c>
      <c r="T1342" s="826">
        <v>0.5</v>
      </c>
      <c r="U1342" s="828">
        <v>1</v>
      </c>
    </row>
    <row r="1343" spans="1:21" ht="14.45" customHeight="1" x14ac:dyDescent="0.2">
      <c r="A1343" s="821">
        <v>5</v>
      </c>
      <c r="B1343" s="822" t="s">
        <v>2025</v>
      </c>
      <c r="C1343" s="822" t="s">
        <v>2034</v>
      </c>
      <c r="D1343" s="823" t="s">
        <v>3455</v>
      </c>
      <c r="E1343" s="824" t="s">
        <v>2056</v>
      </c>
      <c r="F1343" s="822" t="s">
        <v>2026</v>
      </c>
      <c r="G1343" s="822" t="s">
        <v>3089</v>
      </c>
      <c r="H1343" s="822" t="s">
        <v>329</v>
      </c>
      <c r="I1343" s="822" t="s">
        <v>3351</v>
      </c>
      <c r="J1343" s="822" t="s">
        <v>3352</v>
      </c>
      <c r="K1343" s="822" t="s">
        <v>3353</v>
      </c>
      <c r="L1343" s="825">
        <v>195.19</v>
      </c>
      <c r="M1343" s="825">
        <v>585.56999999999994</v>
      </c>
      <c r="N1343" s="822">
        <v>3</v>
      </c>
      <c r="O1343" s="826">
        <v>1</v>
      </c>
      <c r="P1343" s="825">
        <v>585.56999999999994</v>
      </c>
      <c r="Q1343" s="827">
        <v>1</v>
      </c>
      <c r="R1343" s="822">
        <v>3</v>
      </c>
      <c r="S1343" s="827">
        <v>1</v>
      </c>
      <c r="T1343" s="826">
        <v>1</v>
      </c>
      <c r="U1343" s="828">
        <v>1</v>
      </c>
    </row>
    <row r="1344" spans="1:21" ht="14.45" customHeight="1" x14ac:dyDescent="0.2">
      <c r="A1344" s="821">
        <v>5</v>
      </c>
      <c r="B1344" s="822" t="s">
        <v>2025</v>
      </c>
      <c r="C1344" s="822" t="s">
        <v>2034</v>
      </c>
      <c r="D1344" s="823" t="s">
        <v>3455</v>
      </c>
      <c r="E1344" s="824" t="s">
        <v>2056</v>
      </c>
      <c r="F1344" s="822" t="s">
        <v>2026</v>
      </c>
      <c r="G1344" s="822" t="s">
        <v>2089</v>
      </c>
      <c r="H1344" s="822" t="s">
        <v>611</v>
      </c>
      <c r="I1344" s="822" t="s">
        <v>1571</v>
      </c>
      <c r="J1344" s="822" t="s">
        <v>682</v>
      </c>
      <c r="K1344" s="822" t="s">
        <v>1572</v>
      </c>
      <c r="L1344" s="825">
        <v>13.68</v>
      </c>
      <c r="M1344" s="825">
        <v>13.68</v>
      </c>
      <c r="N1344" s="822">
        <v>1</v>
      </c>
      <c r="O1344" s="826">
        <v>1</v>
      </c>
      <c r="P1344" s="825">
        <v>13.68</v>
      </c>
      <c r="Q1344" s="827">
        <v>1</v>
      </c>
      <c r="R1344" s="822">
        <v>1</v>
      </c>
      <c r="S1344" s="827">
        <v>1</v>
      </c>
      <c r="T1344" s="826">
        <v>1</v>
      </c>
      <c r="U1344" s="828">
        <v>1</v>
      </c>
    </row>
    <row r="1345" spans="1:21" ht="14.45" customHeight="1" x14ac:dyDescent="0.2">
      <c r="A1345" s="821">
        <v>5</v>
      </c>
      <c r="B1345" s="822" t="s">
        <v>2025</v>
      </c>
      <c r="C1345" s="822" t="s">
        <v>2034</v>
      </c>
      <c r="D1345" s="823" t="s">
        <v>3455</v>
      </c>
      <c r="E1345" s="824" t="s">
        <v>2056</v>
      </c>
      <c r="F1345" s="822" t="s">
        <v>2026</v>
      </c>
      <c r="G1345" s="822" t="s">
        <v>2059</v>
      </c>
      <c r="H1345" s="822" t="s">
        <v>329</v>
      </c>
      <c r="I1345" s="822" t="s">
        <v>2060</v>
      </c>
      <c r="J1345" s="822" t="s">
        <v>1032</v>
      </c>
      <c r="K1345" s="822" t="s">
        <v>1033</v>
      </c>
      <c r="L1345" s="825">
        <v>657.67</v>
      </c>
      <c r="M1345" s="825">
        <v>3946.0199999999995</v>
      </c>
      <c r="N1345" s="822">
        <v>6</v>
      </c>
      <c r="O1345" s="826">
        <v>1</v>
      </c>
      <c r="P1345" s="825">
        <v>3946.0199999999995</v>
      </c>
      <c r="Q1345" s="827">
        <v>1</v>
      </c>
      <c r="R1345" s="822">
        <v>6</v>
      </c>
      <c r="S1345" s="827">
        <v>1</v>
      </c>
      <c r="T1345" s="826">
        <v>1</v>
      </c>
      <c r="U1345" s="828">
        <v>1</v>
      </c>
    </row>
    <row r="1346" spans="1:21" ht="14.45" customHeight="1" x14ac:dyDescent="0.2">
      <c r="A1346" s="821">
        <v>5</v>
      </c>
      <c r="B1346" s="822" t="s">
        <v>2025</v>
      </c>
      <c r="C1346" s="822" t="s">
        <v>2034</v>
      </c>
      <c r="D1346" s="823" t="s">
        <v>3455</v>
      </c>
      <c r="E1346" s="824" t="s">
        <v>2056</v>
      </c>
      <c r="F1346" s="822" t="s">
        <v>2026</v>
      </c>
      <c r="G1346" s="822" t="s">
        <v>2059</v>
      </c>
      <c r="H1346" s="822" t="s">
        <v>329</v>
      </c>
      <c r="I1346" s="822" t="s">
        <v>2408</v>
      </c>
      <c r="J1346" s="822" t="s">
        <v>1032</v>
      </c>
      <c r="K1346" s="822" t="s">
        <v>2409</v>
      </c>
      <c r="L1346" s="825">
        <v>0</v>
      </c>
      <c r="M1346" s="825">
        <v>0</v>
      </c>
      <c r="N1346" s="822">
        <v>3</v>
      </c>
      <c r="O1346" s="826">
        <v>0.5</v>
      </c>
      <c r="P1346" s="825"/>
      <c r="Q1346" s="827"/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5</v>
      </c>
      <c r="B1347" s="822" t="s">
        <v>2025</v>
      </c>
      <c r="C1347" s="822" t="s">
        <v>2034</v>
      </c>
      <c r="D1347" s="823" t="s">
        <v>3455</v>
      </c>
      <c r="E1347" s="824" t="s">
        <v>2056</v>
      </c>
      <c r="F1347" s="822" t="s">
        <v>2026</v>
      </c>
      <c r="G1347" s="822" t="s">
        <v>2059</v>
      </c>
      <c r="H1347" s="822" t="s">
        <v>329</v>
      </c>
      <c r="I1347" s="822" t="s">
        <v>2408</v>
      </c>
      <c r="J1347" s="822" t="s">
        <v>1032</v>
      </c>
      <c r="K1347" s="822" t="s">
        <v>2409</v>
      </c>
      <c r="L1347" s="825">
        <v>1578.41</v>
      </c>
      <c r="M1347" s="825">
        <v>3156.82</v>
      </c>
      <c r="N1347" s="822">
        <v>2</v>
      </c>
      <c r="O1347" s="826">
        <v>1</v>
      </c>
      <c r="P1347" s="825"/>
      <c r="Q1347" s="827">
        <v>0</v>
      </c>
      <c r="R1347" s="822"/>
      <c r="S1347" s="827">
        <v>0</v>
      </c>
      <c r="T1347" s="826"/>
      <c r="U1347" s="828">
        <v>0</v>
      </c>
    </row>
    <row r="1348" spans="1:21" ht="14.45" customHeight="1" x14ac:dyDescent="0.2">
      <c r="A1348" s="821">
        <v>5</v>
      </c>
      <c r="B1348" s="822" t="s">
        <v>2025</v>
      </c>
      <c r="C1348" s="822" t="s">
        <v>2034</v>
      </c>
      <c r="D1348" s="823" t="s">
        <v>3455</v>
      </c>
      <c r="E1348" s="824" t="s">
        <v>2056</v>
      </c>
      <c r="F1348" s="822" t="s">
        <v>2026</v>
      </c>
      <c r="G1348" s="822" t="s">
        <v>2059</v>
      </c>
      <c r="H1348" s="822" t="s">
        <v>329</v>
      </c>
      <c r="I1348" s="822" t="s">
        <v>2771</v>
      </c>
      <c r="J1348" s="822" t="s">
        <v>1032</v>
      </c>
      <c r="K1348" s="822" t="s">
        <v>2139</v>
      </c>
      <c r="L1348" s="825">
        <v>789.2</v>
      </c>
      <c r="M1348" s="825">
        <v>4735.2000000000007</v>
      </c>
      <c r="N1348" s="822">
        <v>6</v>
      </c>
      <c r="O1348" s="826">
        <v>1.5</v>
      </c>
      <c r="P1348" s="825">
        <v>2367.6000000000004</v>
      </c>
      <c r="Q1348" s="827">
        <v>0.5</v>
      </c>
      <c r="R1348" s="822">
        <v>3</v>
      </c>
      <c r="S1348" s="827">
        <v>0.5</v>
      </c>
      <c r="T1348" s="826">
        <v>1</v>
      </c>
      <c r="U1348" s="828">
        <v>0.66666666666666663</v>
      </c>
    </row>
    <row r="1349" spans="1:21" ht="14.45" customHeight="1" x14ac:dyDescent="0.2">
      <c r="A1349" s="821">
        <v>5</v>
      </c>
      <c r="B1349" s="822" t="s">
        <v>2025</v>
      </c>
      <c r="C1349" s="822" t="s">
        <v>2034</v>
      </c>
      <c r="D1349" s="823" t="s">
        <v>3455</v>
      </c>
      <c r="E1349" s="824" t="s">
        <v>2056</v>
      </c>
      <c r="F1349" s="822" t="s">
        <v>2026</v>
      </c>
      <c r="G1349" s="822" t="s">
        <v>3203</v>
      </c>
      <c r="H1349" s="822" t="s">
        <v>329</v>
      </c>
      <c r="I1349" s="822" t="s">
        <v>3354</v>
      </c>
      <c r="J1349" s="822" t="s">
        <v>1299</v>
      </c>
      <c r="K1349" s="822" t="s">
        <v>3355</v>
      </c>
      <c r="L1349" s="825">
        <v>0</v>
      </c>
      <c r="M1349" s="825">
        <v>0</v>
      </c>
      <c r="N1349" s="822">
        <v>1</v>
      </c>
      <c r="O1349" s="826">
        <v>1</v>
      </c>
      <c r="P1349" s="825">
        <v>0</v>
      </c>
      <c r="Q1349" s="827"/>
      <c r="R1349" s="822">
        <v>1</v>
      </c>
      <c r="S1349" s="827">
        <v>1</v>
      </c>
      <c r="T1349" s="826">
        <v>1</v>
      </c>
      <c r="U1349" s="828">
        <v>1</v>
      </c>
    </row>
    <row r="1350" spans="1:21" ht="14.45" customHeight="1" x14ac:dyDescent="0.2">
      <c r="A1350" s="821">
        <v>5</v>
      </c>
      <c r="B1350" s="822" t="s">
        <v>2025</v>
      </c>
      <c r="C1350" s="822" t="s">
        <v>2034</v>
      </c>
      <c r="D1350" s="823" t="s">
        <v>3455</v>
      </c>
      <c r="E1350" s="824" t="s">
        <v>2056</v>
      </c>
      <c r="F1350" s="822" t="s">
        <v>2026</v>
      </c>
      <c r="G1350" s="822" t="s">
        <v>2350</v>
      </c>
      <c r="H1350" s="822" t="s">
        <v>611</v>
      </c>
      <c r="I1350" s="822" t="s">
        <v>3356</v>
      </c>
      <c r="J1350" s="822" t="s">
        <v>1715</v>
      </c>
      <c r="K1350" s="822" t="s">
        <v>3357</v>
      </c>
      <c r="L1350" s="825">
        <v>63.14</v>
      </c>
      <c r="M1350" s="825">
        <v>63.14</v>
      </c>
      <c r="N1350" s="822">
        <v>1</v>
      </c>
      <c r="O1350" s="826">
        <v>0.5</v>
      </c>
      <c r="P1350" s="825">
        <v>63.14</v>
      </c>
      <c r="Q1350" s="827">
        <v>1</v>
      </c>
      <c r="R1350" s="822">
        <v>1</v>
      </c>
      <c r="S1350" s="827">
        <v>1</v>
      </c>
      <c r="T1350" s="826">
        <v>0.5</v>
      </c>
      <c r="U1350" s="828">
        <v>1</v>
      </c>
    </row>
    <row r="1351" spans="1:21" ht="14.45" customHeight="1" x14ac:dyDescent="0.2">
      <c r="A1351" s="821">
        <v>5</v>
      </c>
      <c r="B1351" s="822" t="s">
        <v>2025</v>
      </c>
      <c r="C1351" s="822" t="s">
        <v>2034</v>
      </c>
      <c r="D1351" s="823" t="s">
        <v>3455</v>
      </c>
      <c r="E1351" s="824" t="s">
        <v>2056</v>
      </c>
      <c r="F1351" s="822" t="s">
        <v>2028</v>
      </c>
      <c r="G1351" s="822" t="s">
        <v>2077</v>
      </c>
      <c r="H1351" s="822" t="s">
        <v>329</v>
      </c>
      <c r="I1351" s="822" t="s">
        <v>2422</v>
      </c>
      <c r="J1351" s="822" t="s">
        <v>2423</v>
      </c>
      <c r="K1351" s="822" t="s">
        <v>2424</v>
      </c>
      <c r="L1351" s="825">
        <v>410</v>
      </c>
      <c r="M1351" s="825">
        <v>410</v>
      </c>
      <c r="N1351" s="822">
        <v>1</v>
      </c>
      <c r="O1351" s="826">
        <v>1</v>
      </c>
      <c r="P1351" s="825">
        <v>410</v>
      </c>
      <c r="Q1351" s="827">
        <v>1</v>
      </c>
      <c r="R1351" s="822">
        <v>1</v>
      </c>
      <c r="S1351" s="827">
        <v>1</v>
      </c>
      <c r="T1351" s="826">
        <v>1</v>
      </c>
      <c r="U1351" s="828">
        <v>1</v>
      </c>
    </row>
    <row r="1352" spans="1:21" ht="14.45" customHeight="1" x14ac:dyDescent="0.2">
      <c r="A1352" s="821">
        <v>5</v>
      </c>
      <c r="B1352" s="822" t="s">
        <v>2025</v>
      </c>
      <c r="C1352" s="822" t="s">
        <v>2034</v>
      </c>
      <c r="D1352" s="823" t="s">
        <v>3455</v>
      </c>
      <c r="E1352" s="824" t="s">
        <v>2056</v>
      </c>
      <c r="F1352" s="822" t="s">
        <v>2028</v>
      </c>
      <c r="G1352" s="822" t="s">
        <v>2077</v>
      </c>
      <c r="H1352" s="822" t="s">
        <v>329</v>
      </c>
      <c r="I1352" s="822" t="s">
        <v>3358</v>
      </c>
      <c r="J1352" s="822" t="s">
        <v>3359</v>
      </c>
      <c r="K1352" s="822" t="s">
        <v>3360</v>
      </c>
      <c r="L1352" s="825">
        <v>400.2</v>
      </c>
      <c r="M1352" s="825">
        <v>400.2</v>
      </c>
      <c r="N1352" s="822">
        <v>1</v>
      </c>
      <c r="O1352" s="826">
        <v>1</v>
      </c>
      <c r="P1352" s="825">
        <v>400.2</v>
      </c>
      <c r="Q1352" s="827">
        <v>1</v>
      </c>
      <c r="R1352" s="822">
        <v>1</v>
      </c>
      <c r="S1352" s="827">
        <v>1</v>
      </c>
      <c r="T1352" s="826">
        <v>1</v>
      </c>
      <c r="U1352" s="828">
        <v>1</v>
      </c>
    </row>
    <row r="1353" spans="1:21" ht="14.45" customHeight="1" x14ac:dyDescent="0.2">
      <c r="A1353" s="821">
        <v>5</v>
      </c>
      <c r="B1353" s="822" t="s">
        <v>2025</v>
      </c>
      <c r="C1353" s="822" t="s">
        <v>2034</v>
      </c>
      <c r="D1353" s="823" t="s">
        <v>3455</v>
      </c>
      <c r="E1353" s="824" t="s">
        <v>2050</v>
      </c>
      <c r="F1353" s="822" t="s">
        <v>2026</v>
      </c>
      <c r="G1353" s="822" t="s">
        <v>2493</v>
      </c>
      <c r="H1353" s="822" t="s">
        <v>329</v>
      </c>
      <c r="I1353" s="822" t="s">
        <v>2634</v>
      </c>
      <c r="J1353" s="822" t="s">
        <v>2495</v>
      </c>
      <c r="K1353" s="822" t="s">
        <v>2635</v>
      </c>
      <c r="L1353" s="825">
        <v>35.25</v>
      </c>
      <c r="M1353" s="825">
        <v>70.5</v>
      </c>
      <c r="N1353" s="822">
        <v>2</v>
      </c>
      <c r="O1353" s="826">
        <v>0.5</v>
      </c>
      <c r="P1353" s="825">
        <v>70.5</v>
      </c>
      <c r="Q1353" s="827">
        <v>1</v>
      </c>
      <c r="R1353" s="822">
        <v>2</v>
      </c>
      <c r="S1353" s="827">
        <v>1</v>
      </c>
      <c r="T1353" s="826">
        <v>0.5</v>
      </c>
      <c r="U1353" s="828">
        <v>1</v>
      </c>
    </row>
    <row r="1354" spans="1:21" ht="14.45" customHeight="1" x14ac:dyDescent="0.2">
      <c r="A1354" s="821">
        <v>5</v>
      </c>
      <c r="B1354" s="822" t="s">
        <v>2025</v>
      </c>
      <c r="C1354" s="822" t="s">
        <v>2034</v>
      </c>
      <c r="D1354" s="823" t="s">
        <v>3455</v>
      </c>
      <c r="E1354" s="824" t="s">
        <v>2050</v>
      </c>
      <c r="F1354" s="822" t="s">
        <v>2026</v>
      </c>
      <c r="G1354" s="822" t="s">
        <v>2405</v>
      </c>
      <c r="H1354" s="822" t="s">
        <v>329</v>
      </c>
      <c r="I1354" s="822" t="s">
        <v>2406</v>
      </c>
      <c r="J1354" s="822" t="s">
        <v>1100</v>
      </c>
      <c r="K1354" s="822" t="s">
        <v>2407</v>
      </c>
      <c r="L1354" s="825">
        <v>64.36</v>
      </c>
      <c r="M1354" s="825">
        <v>64.36</v>
      </c>
      <c r="N1354" s="822">
        <v>1</v>
      </c>
      <c r="O1354" s="826">
        <v>0.5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5</v>
      </c>
      <c r="B1355" s="822" t="s">
        <v>2025</v>
      </c>
      <c r="C1355" s="822" t="s">
        <v>2034</v>
      </c>
      <c r="D1355" s="823" t="s">
        <v>3455</v>
      </c>
      <c r="E1355" s="824" t="s">
        <v>2050</v>
      </c>
      <c r="F1355" s="822" t="s">
        <v>2026</v>
      </c>
      <c r="G1355" s="822" t="s">
        <v>2061</v>
      </c>
      <c r="H1355" s="822" t="s">
        <v>611</v>
      </c>
      <c r="I1355" s="822" t="s">
        <v>2062</v>
      </c>
      <c r="J1355" s="822" t="s">
        <v>1611</v>
      </c>
      <c r="K1355" s="822" t="s">
        <v>2063</v>
      </c>
      <c r="L1355" s="825">
        <v>93.43</v>
      </c>
      <c r="M1355" s="825">
        <v>373.72</v>
      </c>
      <c r="N1355" s="822">
        <v>4</v>
      </c>
      <c r="O1355" s="826">
        <v>2.5</v>
      </c>
      <c r="P1355" s="825">
        <v>186.86</v>
      </c>
      <c r="Q1355" s="827">
        <v>0.5</v>
      </c>
      <c r="R1355" s="822">
        <v>2</v>
      </c>
      <c r="S1355" s="827">
        <v>0.5</v>
      </c>
      <c r="T1355" s="826">
        <v>1</v>
      </c>
      <c r="U1355" s="828">
        <v>0.4</v>
      </c>
    </row>
    <row r="1356" spans="1:21" ht="14.45" customHeight="1" x14ac:dyDescent="0.2">
      <c r="A1356" s="821">
        <v>5</v>
      </c>
      <c r="B1356" s="822" t="s">
        <v>2025</v>
      </c>
      <c r="C1356" s="822" t="s">
        <v>2034</v>
      </c>
      <c r="D1356" s="823" t="s">
        <v>3455</v>
      </c>
      <c r="E1356" s="824" t="s">
        <v>2050</v>
      </c>
      <c r="F1356" s="822" t="s">
        <v>2026</v>
      </c>
      <c r="G1356" s="822" t="s">
        <v>2061</v>
      </c>
      <c r="H1356" s="822" t="s">
        <v>611</v>
      </c>
      <c r="I1356" s="822" t="s">
        <v>1610</v>
      </c>
      <c r="J1356" s="822" t="s">
        <v>1611</v>
      </c>
      <c r="K1356" s="822" t="s">
        <v>1612</v>
      </c>
      <c r="L1356" s="825">
        <v>186.87</v>
      </c>
      <c r="M1356" s="825">
        <v>186.87</v>
      </c>
      <c r="N1356" s="822">
        <v>1</v>
      </c>
      <c r="O1356" s="826">
        <v>0.5</v>
      </c>
      <c r="P1356" s="825">
        <v>186.87</v>
      </c>
      <c r="Q1356" s="827">
        <v>1</v>
      </c>
      <c r="R1356" s="822">
        <v>1</v>
      </c>
      <c r="S1356" s="827">
        <v>1</v>
      </c>
      <c r="T1356" s="826">
        <v>0.5</v>
      </c>
      <c r="U1356" s="828">
        <v>1</v>
      </c>
    </row>
    <row r="1357" spans="1:21" ht="14.45" customHeight="1" x14ac:dyDescent="0.2">
      <c r="A1357" s="821">
        <v>5</v>
      </c>
      <c r="B1357" s="822" t="s">
        <v>2025</v>
      </c>
      <c r="C1357" s="822" t="s">
        <v>2034</v>
      </c>
      <c r="D1357" s="823" t="s">
        <v>3455</v>
      </c>
      <c r="E1357" s="824" t="s">
        <v>2050</v>
      </c>
      <c r="F1357" s="822" t="s">
        <v>2026</v>
      </c>
      <c r="G1357" s="822" t="s">
        <v>2064</v>
      </c>
      <c r="H1357" s="822" t="s">
        <v>329</v>
      </c>
      <c r="I1357" s="822" t="s">
        <v>2065</v>
      </c>
      <c r="J1357" s="822" t="s">
        <v>630</v>
      </c>
      <c r="K1357" s="822" t="s">
        <v>2066</v>
      </c>
      <c r="L1357" s="825">
        <v>10.55</v>
      </c>
      <c r="M1357" s="825">
        <v>21.1</v>
      </c>
      <c r="N1357" s="822">
        <v>2</v>
      </c>
      <c r="O1357" s="826">
        <v>1.5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5</v>
      </c>
      <c r="B1358" s="822" t="s">
        <v>2025</v>
      </c>
      <c r="C1358" s="822" t="s">
        <v>2034</v>
      </c>
      <c r="D1358" s="823" t="s">
        <v>3455</v>
      </c>
      <c r="E1358" s="824" t="s">
        <v>2050</v>
      </c>
      <c r="F1358" s="822" t="s">
        <v>2026</v>
      </c>
      <c r="G1358" s="822" t="s">
        <v>2064</v>
      </c>
      <c r="H1358" s="822" t="s">
        <v>329</v>
      </c>
      <c r="I1358" s="822" t="s">
        <v>3036</v>
      </c>
      <c r="J1358" s="822" t="s">
        <v>2383</v>
      </c>
      <c r="K1358" s="822" t="s">
        <v>3037</v>
      </c>
      <c r="L1358" s="825">
        <v>10.55</v>
      </c>
      <c r="M1358" s="825">
        <v>10.55</v>
      </c>
      <c r="N1358" s="822">
        <v>1</v>
      </c>
      <c r="O1358" s="826">
        <v>1</v>
      </c>
      <c r="P1358" s="825">
        <v>10.55</v>
      </c>
      <c r="Q1358" s="827">
        <v>1</v>
      </c>
      <c r="R1358" s="822">
        <v>1</v>
      </c>
      <c r="S1358" s="827">
        <v>1</v>
      </c>
      <c r="T1358" s="826">
        <v>1</v>
      </c>
      <c r="U1358" s="828">
        <v>1</v>
      </c>
    </row>
    <row r="1359" spans="1:21" ht="14.45" customHeight="1" x14ac:dyDescent="0.2">
      <c r="A1359" s="821">
        <v>5</v>
      </c>
      <c r="B1359" s="822" t="s">
        <v>2025</v>
      </c>
      <c r="C1359" s="822" t="s">
        <v>2034</v>
      </c>
      <c r="D1359" s="823" t="s">
        <v>3455</v>
      </c>
      <c r="E1359" s="824" t="s">
        <v>2050</v>
      </c>
      <c r="F1359" s="822" t="s">
        <v>2026</v>
      </c>
      <c r="G1359" s="822" t="s">
        <v>2067</v>
      </c>
      <c r="H1359" s="822" t="s">
        <v>611</v>
      </c>
      <c r="I1359" s="822" t="s">
        <v>1605</v>
      </c>
      <c r="J1359" s="822" t="s">
        <v>755</v>
      </c>
      <c r="K1359" s="822" t="s">
        <v>1606</v>
      </c>
      <c r="L1359" s="825">
        <v>736.33</v>
      </c>
      <c r="M1359" s="825">
        <v>1472.66</v>
      </c>
      <c r="N1359" s="822">
        <v>2</v>
      </c>
      <c r="O1359" s="826">
        <v>1</v>
      </c>
      <c r="P1359" s="825">
        <v>1472.66</v>
      </c>
      <c r="Q1359" s="827">
        <v>1</v>
      </c>
      <c r="R1359" s="822">
        <v>2</v>
      </c>
      <c r="S1359" s="827">
        <v>1</v>
      </c>
      <c r="T1359" s="826">
        <v>1</v>
      </c>
      <c r="U1359" s="828">
        <v>1</v>
      </c>
    </row>
    <row r="1360" spans="1:21" ht="14.45" customHeight="1" x14ac:dyDescent="0.2">
      <c r="A1360" s="821">
        <v>5</v>
      </c>
      <c r="B1360" s="822" t="s">
        <v>2025</v>
      </c>
      <c r="C1360" s="822" t="s">
        <v>2034</v>
      </c>
      <c r="D1360" s="823" t="s">
        <v>3455</v>
      </c>
      <c r="E1360" s="824" t="s">
        <v>2050</v>
      </c>
      <c r="F1360" s="822" t="s">
        <v>2026</v>
      </c>
      <c r="G1360" s="822" t="s">
        <v>2067</v>
      </c>
      <c r="H1360" s="822" t="s">
        <v>611</v>
      </c>
      <c r="I1360" s="822" t="s">
        <v>1601</v>
      </c>
      <c r="J1360" s="822" t="s">
        <v>759</v>
      </c>
      <c r="K1360" s="822" t="s">
        <v>1602</v>
      </c>
      <c r="L1360" s="825">
        <v>1847.49</v>
      </c>
      <c r="M1360" s="825">
        <v>9237.4500000000007</v>
      </c>
      <c r="N1360" s="822">
        <v>5</v>
      </c>
      <c r="O1360" s="826">
        <v>1</v>
      </c>
      <c r="P1360" s="825">
        <v>9237.4500000000007</v>
      </c>
      <c r="Q1360" s="827">
        <v>1</v>
      </c>
      <c r="R1360" s="822">
        <v>5</v>
      </c>
      <c r="S1360" s="827">
        <v>1</v>
      </c>
      <c r="T1360" s="826">
        <v>1</v>
      </c>
      <c r="U1360" s="828">
        <v>1</v>
      </c>
    </row>
    <row r="1361" spans="1:21" ht="14.45" customHeight="1" x14ac:dyDescent="0.2">
      <c r="A1361" s="821">
        <v>5</v>
      </c>
      <c r="B1361" s="822" t="s">
        <v>2025</v>
      </c>
      <c r="C1361" s="822" t="s">
        <v>2034</v>
      </c>
      <c r="D1361" s="823" t="s">
        <v>3455</v>
      </c>
      <c r="E1361" s="824" t="s">
        <v>2050</v>
      </c>
      <c r="F1361" s="822" t="s">
        <v>2026</v>
      </c>
      <c r="G1361" s="822" t="s">
        <v>2108</v>
      </c>
      <c r="H1361" s="822" t="s">
        <v>329</v>
      </c>
      <c r="I1361" s="822" t="s">
        <v>2109</v>
      </c>
      <c r="J1361" s="822" t="s">
        <v>2110</v>
      </c>
      <c r="K1361" s="822" t="s">
        <v>2111</v>
      </c>
      <c r="L1361" s="825">
        <v>88.07</v>
      </c>
      <c r="M1361" s="825">
        <v>1232.9799999999998</v>
      </c>
      <c r="N1361" s="822">
        <v>14</v>
      </c>
      <c r="O1361" s="826">
        <v>4</v>
      </c>
      <c r="P1361" s="825">
        <v>440.34999999999997</v>
      </c>
      <c r="Q1361" s="827">
        <v>0.35714285714285715</v>
      </c>
      <c r="R1361" s="822">
        <v>5</v>
      </c>
      <c r="S1361" s="827">
        <v>0.35714285714285715</v>
      </c>
      <c r="T1361" s="826">
        <v>1.5</v>
      </c>
      <c r="U1361" s="828">
        <v>0.375</v>
      </c>
    </row>
    <row r="1362" spans="1:21" ht="14.45" customHeight="1" x14ac:dyDescent="0.2">
      <c r="A1362" s="821">
        <v>5</v>
      </c>
      <c r="B1362" s="822" t="s">
        <v>2025</v>
      </c>
      <c r="C1362" s="822" t="s">
        <v>2034</v>
      </c>
      <c r="D1362" s="823" t="s">
        <v>3455</v>
      </c>
      <c r="E1362" s="824" t="s">
        <v>2050</v>
      </c>
      <c r="F1362" s="822" t="s">
        <v>2026</v>
      </c>
      <c r="G1362" s="822" t="s">
        <v>2112</v>
      </c>
      <c r="H1362" s="822" t="s">
        <v>329</v>
      </c>
      <c r="I1362" s="822" t="s">
        <v>2113</v>
      </c>
      <c r="J1362" s="822" t="s">
        <v>1187</v>
      </c>
      <c r="K1362" s="822" t="s">
        <v>2114</v>
      </c>
      <c r="L1362" s="825">
        <v>35.25</v>
      </c>
      <c r="M1362" s="825">
        <v>35.25</v>
      </c>
      <c r="N1362" s="822">
        <v>1</v>
      </c>
      <c r="O1362" s="826">
        <v>1</v>
      </c>
      <c r="P1362" s="825">
        <v>35.25</v>
      </c>
      <c r="Q1362" s="827">
        <v>1</v>
      </c>
      <c r="R1362" s="822">
        <v>1</v>
      </c>
      <c r="S1362" s="827">
        <v>1</v>
      </c>
      <c r="T1362" s="826">
        <v>1</v>
      </c>
      <c r="U1362" s="828">
        <v>1</v>
      </c>
    </row>
    <row r="1363" spans="1:21" ht="14.45" customHeight="1" x14ac:dyDescent="0.2">
      <c r="A1363" s="821">
        <v>5</v>
      </c>
      <c r="B1363" s="822" t="s">
        <v>2025</v>
      </c>
      <c r="C1363" s="822" t="s">
        <v>2034</v>
      </c>
      <c r="D1363" s="823" t="s">
        <v>3455</v>
      </c>
      <c r="E1363" s="824" t="s">
        <v>2050</v>
      </c>
      <c r="F1363" s="822" t="s">
        <v>2026</v>
      </c>
      <c r="G1363" s="822" t="s">
        <v>2134</v>
      </c>
      <c r="H1363" s="822" t="s">
        <v>329</v>
      </c>
      <c r="I1363" s="822" t="s">
        <v>2184</v>
      </c>
      <c r="J1363" s="822" t="s">
        <v>2185</v>
      </c>
      <c r="K1363" s="822" t="s">
        <v>2186</v>
      </c>
      <c r="L1363" s="825">
        <v>27.37</v>
      </c>
      <c r="M1363" s="825">
        <v>54.74</v>
      </c>
      <c r="N1363" s="822">
        <v>2</v>
      </c>
      <c r="O1363" s="826">
        <v>0.5</v>
      </c>
      <c r="P1363" s="825">
        <v>54.74</v>
      </c>
      <c r="Q1363" s="827">
        <v>1</v>
      </c>
      <c r="R1363" s="822">
        <v>2</v>
      </c>
      <c r="S1363" s="827">
        <v>1</v>
      </c>
      <c r="T1363" s="826">
        <v>0.5</v>
      </c>
      <c r="U1363" s="828">
        <v>1</v>
      </c>
    </row>
    <row r="1364" spans="1:21" ht="14.45" customHeight="1" x14ac:dyDescent="0.2">
      <c r="A1364" s="821">
        <v>5</v>
      </c>
      <c r="B1364" s="822" t="s">
        <v>2025</v>
      </c>
      <c r="C1364" s="822" t="s">
        <v>2034</v>
      </c>
      <c r="D1364" s="823" t="s">
        <v>3455</v>
      </c>
      <c r="E1364" s="824" t="s">
        <v>2050</v>
      </c>
      <c r="F1364" s="822" t="s">
        <v>2026</v>
      </c>
      <c r="G1364" s="822" t="s">
        <v>2089</v>
      </c>
      <c r="H1364" s="822" t="s">
        <v>611</v>
      </c>
      <c r="I1364" s="822" t="s">
        <v>1571</v>
      </c>
      <c r="J1364" s="822" t="s">
        <v>682</v>
      </c>
      <c r="K1364" s="822" t="s">
        <v>1572</v>
      </c>
      <c r="L1364" s="825">
        <v>13.68</v>
      </c>
      <c r="M1364" s="825">
        <v>27.36</v>
      </c>
      <c r="N1364" s="822">
        <v>2</v>
      </c>
      <c r="O1364" s="826">
        <v>2</v>
      </c>
      <c r="P1364" s="825">
        <v>27.36</v>
      </c>
      <c r="Q1364" s="827">
        <v>1</v>
      </c>
      <c r="R1364" s="822">
        <v>2</v>
      </c>
      <c r="S1364" s="827">
        <v>1</v>
      </c>
      <c r="T1364" s="826">
        <v>2</v>
      </c>
      <c r="U1364" s="828">
        <v>1</v>
      </c>
    </row>
    <row r="1365" spans="1:21" ht="14.45" customHeight="1" x14ac:dyDescent="0.2">
      <c r="A1365" s="821">
        <v>5</v>
      </c>
      <c r="B1365" s="822" t="s">
        <v>2025</v>
      </c>
      <c r="C1365" s="822" t="s">
        <v>2034</v>
      </c>
      <c r="D1365" s="823" t="s">
        <v>3455</v>
      </c>
      <c r="E1365" s="824" t="s">
        <v>2050</v>
      </c>
      <c r="F1365" s="822" t="s">
        <v>2026</v>
      </c>
      <c r="G1365" s="822" t="s">
        <v>2550</v>
      </c>
      <c r="H1365" s="822" t="s">
        <v>329</v>
      </c>
      <c r="I1365" s="822" t="s">
        <v>2961</v>
      </c>
      <c r="J1365" s="822" t="s">
        <v>2962</v>
      </c>
      <c r="K1365" s="822" t="s">
        <v>2654</v>
      </c>
      <c r="L1365" s="825">
        <v>21.92</v>
      </c>
      <c r="M1365" s="825">
        <v>21.92</v>
      </c>
      <c r="N1365" s="822">
        <v>1</v>
      </c>
      <c r="O1365" s="826">
        <v>1</v>
      </c>
      <c r="P1365" s="825"/>
      <c r="Q1365" s="827">
        <v>0</v>
      </c>
      <c r="R1365" s="822"/>
      <c r="S1365" s="827">
        <v>0</v>
      </c>
      <c r="T1365" s="826"/>
      <c r="U1365" s="828">
        <v>0</v>
      </c>
    </row>
    <row r="1366" spans="1:21" ht="14.45" customHeight="1" x14ac:dyDescent="0.2">
      <c r="A1366" s="821">
        <v>5</v>
      </c>
      <c r="B1366" s="822" t="s">
        <v>2025</v>
      </c>
      <c r="C1366" s="822" t="s">
        <v>2034</v>
      </c>
      <c r="D1366" s="823" t="s">
        <v>3455</v>
      </c>
      <c r="E1366" s="824" t="s">
        <v>2050</v>
      </c>
      <c r="F1366" s="822" t="s">
        <v>2026</v>
      </c>
      <c r="G1366" s="822" t="s">
        <v>2059</v>
      </c>
      <c r="H1366" s="822" t="s">
        <v>329</v>
      </c>
      <c r="I1366" s="822" t="s">
        <v>2060</v>
      </c>
      <c r="J1366" s="822" t="s">
        <v>1032</v>
      </c>
      <c r="K1366" s="822" t="s">
        <v>1033</v>
      </c>
      <c r="L1366" s="825">
        <v>657.67</v>
      </c>
      <c r="M1366" s="825">
        <v>3946.0199999999995</v>
      </c>
      <c r="N1366" s="822">
        <v>6</v>
      </c>
      <c r="O1366" s="826">
        <v>1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5</v>
      </c>
      <c r="B1367" s="822" t="s">
        <v>2025</v>
      </c>
      <c r="C1367" s="822" t="s">
        <v>2034</v>
      </c>
      <c r="D1367" s="823" t="s">
        <v>3455</v>
      </c>
      <c r="E1367" s="824" t="s">
        <v>2050</v>
      </c>
      <c r="F1367" s="822" t="s">
        <v>2026</v>
      </c>
      <c r="G1367" s="822" t="s">
        <v>2059</v>
      </c>
      <c r="H1367" s="822" t="s">
        <v>329</v>
      </c>
      <c r="I1367" s="822" t="s">
        <v>2410</v>
      </c>
      <c r="J1367" s="822" t="s">
        <v>1032</v>
      </c>
      <c r="K1367" s="822" t="s">
        <v>2409</v>
      </c>
      <c r="L1367" s="825">
        <v>1578.41</v>
      </c>
      <c r="M1367" s="825">
        <v>1578.41</v>
      </c>
      <c r="N1367" s="822">
        <v>1</v>
      </c>
      <c r="O1367" s="826">
        <v>1</v>
      </c>
      <c r="P1367" s="825">
        <v>1578.41</v>
      </c>
      <c r="Q1367" s="827">
        <v>1</v>
      </c>
      <c r="R1367" s="822">
        <v>1</v>
      </c>
      <c r="S1367" s="827">
        <v>1</v>
      </c>
      <c r="T1367" s="826">
        <v>1</v>
      </c>
      <c r="U1367" s="828">
        <v>1</v>
      </c>
    </row>
    <row r="1368" spans="1:21" ht="14.45" customHeight="1" x14ac:dyDescent="0.2">
      <c r="A1368" s="821">
        <v>5</v>
      </c>
      <c r="B1368" s="822" t="s">
        <v>2025</v>
      </c>
      <c r="C1368" s="822" t="s">
        <v>2034</v>
      </c>
      <c r="D1368" s="823" t="s">
        <v>3455</v>
      </c>
      <c r="E1368" s="824" t="s">
        <v>2050</v>
      </c>
      <c r="F1368" s="822" t="s">
        <v>2026</v>
      </c>
      <c r="G1368" s="822" t="s">
        <v>2788</v>
      </c>
      <c r="H1368" s="822" t="s">
        <v>329</v>
      </c>
      <c r="I1368" s="822" t="s">
        <v>3361</v>
      </c>
      <c r="J1368" s="822" t="s">
        <v>3208</v>
      </c>
      <c r="K1368" s="822" t="s">
        <v>3362</v>
      </c>
      <c r="L1368" s="825">
        <v>73.98</v>
      </c>
      <c r="M1368" s="825">
        <v>443.88</v>
      </c>
      <c r="N1368" s="822">
        <v>6</v>
      </c>
      <c r="O1368" s="826">
        <v>1</v>
      </c>
      <c r="P1368" s="825"/>
      <c r="Q1368" s="827">
        <v>0</v>
      </c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5</v>
      </c>
      <c r="B1369" s="822" t="s">
        <v>2025</v>
      </c>
      <c r="C1369" s="822" t="s">
        <v>2034</v>
      </c>
      <c r="D1369" s="823" t="s">
        <v>3455</v>
      </c>
      <c r="E1369" s="824" t="s">
        <v>2050</v>
      </c>
      <c r="F1369" s="822" t="s">
        <v>2026</v>
      </c>
      <c r="G1369" s="822" t="s">
        <v>2350</v>
      </c>
      <c r="H1369" s="822" t="s">
        <v>611</v>
      </c>
      <c r="I1369" s="822" t="s">
        <v>3356</v>
      </c>
      <c r="J1369" s="822" t="s">
        <v>1715</v>
      </c>
      <c r="K1369" s="822" t="s">
        <v>3357</v>
      </c>
      <c r="L1369" s="825">
        <v>63.14</v>
      </c>
      <c r="M1369" s="825">
        <v>63.14</v>
      </c>
      <c r="N1369" s="822">
        <v>1</v>
      </c>
      <c r="O1369" s="826">
        <v>1</v>
      </c>
      <c r="P1369" s="825">
        <v>63.14</v>
      </c>
      <c r="Q1369" s="827">
        <v>1</v>
      </c>
      <c r="R1369" s="822">
        <v>1</v>
      </c>
      <c r="S1369" s="827">
        <v>1</v>
      </c>
      <c r="T1369" s="826">
        <v>1</v>
      </c>
      <c r="U1369" s="828">
        <v>1</v>
      </c>
    </row>
    <row r="1370" spans="1:21" ht="14.45" customHeight="1" x14ac:dyDescent="0.2">
      <c r="A1370" s="821">
        <v>5</v>
      </c>
      <c r="B1370" s="822" t="s">
        <v>2025</v>
      </c>
      <c r="C1370" s="822" t="s">
        <v>2034</v>
      </c>
      <c r="D1370" s="823" t="s">
        <v>3455</v>
      </c>
      <c r="E1370" s="824" t="s">
        <v>2050</v>
      </c>
      <c r="F1370" s="822" t="s">
        <v>2028</v>
      </c>
      <c r="G1370" s="822" t="s">
        <v>2077</v>
      </c>
      <c r="H1370" s="822" t="s">
        <v>329</v>
      </c>
      <c r="I1370" s="822" t="s">
        <v>2084</v>
      </c>
      <c r="J1370" s="822" t="s">
        <v>2085</v>
      </c>
      <c r="K1370" s="822" t="s">
        <v>2086</v>
      </c>
      <c r="L1370" s="825">
        <v>389.82</v>
      </c>
      <c r="M1370" s="825">
        <v>389.82</v>
      </c>
      <c r="N1370" s="822">
        <v>1</v>
      </c>
      <c r="O1370" s="826">
        <v>1</v>
      </c>
      <c r="P1370" s="825"/>
      <c r="Q1370" s="827">
        <v>0</v>
      </c>
      <c r="R1370" s="822"/>
      <c r="S1370" s="827">
        <v>0</v>
      </c>
      <c r="T1370" s="826"/>
      <c r="U1370" s="828">
        <v>0</v>
      </c>
    </row>
    <row r="1371" spans="1:21" ht="14.45" customHeight="1" x14ac:dyDescent="0.2">
      <c r="A1371" s="821">
        <v>5</v>
      </c>
      <c r="B1371" s="822" t="s">
        <v>2025</v>
      </c>
      <c r="C1371" s="822" t="s">
        <v>2034</v>
      </c>
      <c r="D1371" s="823" t="s">
        <v>3455</v>
      </c>
      <c r="E1371" s="824" t="s">
        <v>2050</v>
      </c>
      <c r="F1371" s="822" t="s">
        <v>2028</v>
      </c>
      <c r="G1371" s="822" t="s">
        <v>2077</v>
      </c>
      <c r="H1371" s="822" t="s">
        <v>329</v>
      </c>
      <c r="I1371" s="822" t="s">
        <v>2116</v>
      </c>
      <c r="J1371" s="822" t="s">
        <v>2117</v>
      </c>
      <c r="K1371" s="822" t="s">
        <v>2118</v>
      </c>
      <c r="L1371" s="825">
        <v>199.81</v>
      </c>
      <c r="M1371" s="825">
        <v>399.62</v>
      </c>
      <c r="N1371" s="822">
        <v>2</v>
      </c>
      <c r="O1371" s="826">
        <v>1</v>
      </c>
      <c r="P1371" s="825">
        <v>399.62</v>
      </c>
      <c r="Q1371" s="827">
        <v>1</v>
      </c>
      <c r="R1371" s="822">
        <v>2</v>
      </c>
      <c r="S1371" s="827">
        <v>1</v>
      </c>
      <c r="T1371" s="826">
        <v>1</v>
      </c>
      <c r="U1371" s="828">
        <v>1</v>
      </c>
    </row>
    <row r="1372" spans="1:21" ht="14.45" customHeight="1" x14ac:dyDescent="0.2">
      <c r="A1372" s="821">
        <v>5</v>
      </c>
      <c r="B1372" s="822" t="s">
        <v>2025</v>
      </c>
      <c r="C1372" s="822" t="s">
        <v>2034</v>
      </c>
      <c r="D1372" s="823" t="s">
        <v>3455</v>
      </c>
      <c r="E1372" s="824" t="s">
        <v>2050</v>
      </c>
      <c r="F1372" s="822" t="s">
        <v>2028</v>
      </c>
      <c r="G1372" s="822" t="s">
        <v>2077</v>
      </c>
      <c r="H1372" s="822" t="s">
        <v>329</v>
      </c>
      <c r="I1372" s="822" t="s">
        <v>2122</v>
      </c>
      <c r="J1372" s="822" t="s">
        <v>2091</v>
      </c>
      <c r="K1372" s="822" t="s">
        <v>2123</v>
      </c>
      <c r="L1372" s="825">
        <v>600</v>
      </c>
      <c r="M1372" s="825">
        <v>600</v>
      </c>
      <c r="N1372" s="822">
        <v>1</v>
      </c>
      <c r="O1372" s="826">
        <v>1</v>
      </c>
      <c r="P1372" s="825"/>
      <c r="Q1372" s="827">
        <v>0</v>
      </c>
      <c r="R1372" s="822"/>
      <c r="S1372" s="827">
        <v>0</v>
      </c>
      <c r="T1372" s="826"/>
      <c r="U1372" s="828">
        <v>0</v>
      </c>
    </row>
    <row r="1373" spans="1:21" ht="14.45" customHeight="1" x14ac:dyDescent="0.2">
      <c r="A1373" s="821">
        <v>5</v>
      </c>
      <c r="B1373" s="822" t="s">
        <v>2025</v>
      </c>
      <c r="C1373" s="822" t="s">
        <v>2034</v>
      </c>
      <c r="D1373" s="823" t="s">
        <v>3455</v>
      </c>
      <c r="E1373" s="824" t="s">
        <v>2050</v>
      </c>
      <c r="F1373" s="822" t="s">
        <v>2028</v>
      </c>
      <c r="G1373" s="822" t="s">
        <v>2077</v>
      </c>
      <c r="H1373" s="822" t="s">
        <v>329</v>
      </c>
      <c r="I1373" s="822" t="s">
        <v>2090</v>
      </c>
      <c r="J1373" s="822" t="s">
        <v>2091</v>
      </c>
      <c r="K1373" s="822" t="s">
        <v>2092</v>
      </c>
      <c r="L1373" s="825">
        <v>600.29999999999995</v>
      </c>
      <c r="M1373" s="825">
        <v>600.29999999999995</v>
      </c>
      <c r="N1373" s="822">
        <v>1</v>
      </c>
      <c r="O1373" s="826">
        <v>1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5</v>
      </c>
      <c r="B1374" s="822" t="s">
        <v>2025</v>
      </c>
      <c r="C1374" s="822" t="s">
        <v>2034</v>
      </c>
      <c r="D1374" s="823" t="s">
        <v>3455</v>
      </c>
      <c r="E1374" s="824" t="s">
        <v>2050</v>
      </c>
      <c r="F1374" s="822" t="s">
        <v>2028</v>
      </c>
      <c r="G1374" s="822" t="s">
        <v>2077</v>
      </c>
      <c r="H1374" s="822" t="s">
        <v>329</v>
      </c>
      <c r="I1374" s="822" t="s">
        <v>2125</v>
      </c>
      <c r="J1374" s="822" t="s">
        <v>2126</v>
      </c>
      <c r="K1374" s="822" t="s">
        <v>2127</v>
      </c>
      <c r="L1374" s="825">
        <v>180.39</v>
      </c>
      <c r="M1374" s="825">
        <v>360.78</v>
      </c>
      <c r="N1374" s="822">
        <v>2</v>
      </c>
      <c r="O1374" s="826">
        <v>1</v>
      </c>
      <c r="P1374" s="825">
        <v>360.78</v>
      </c>
      <c r="Q1374" s="827">
        <v>1</v>
      </c>
      <c r="R1374" s="822">
        <v>2</v>
      </c>
      <c r="S1374" s="827">
        <v>1</v>
      </c>
      <c r="T1374" s="826">
        <v>1</v>
      </c>
      <c r="U1374" s="828">
        <v>1</v>
      </c>
    </row>
    <row r="1375" spans="1:21" ht="14.45" customHeight="1" x14ac:dyDescent="0.2">
      <c r="A1375" s="821">
        <v>5</v>
      </c>
      <c r="B1375" s="822" t="s">
        <v>2025</v>
      </c>
      <c r="C1375" s="822" t="s">
        <v>2034</v>
      </c>
      <c r="D1375" s="823" t="s">
        <v>3455</v>
      </c>
      <c r="E1375" s="824" t="s">
        <v>2050</v>
      </c>
      <c r="F1375" s="822" t="s">
        <v>2028</v>
      </c>
      <c r="G1375" s="822" t="s">
        <v>2077</v>
      </c>
      <c r="H1375" s="822" t="s">
        <v>329</v>
      </c>
      <c r="I1375" s="822" t="s">
        <v>3363</v>
      </c>
      <c r="J1375" s="822" t="s">
        <v>3364</v>
      </c>
      <c r="K1375" s="822" t="s">
        <v>3365</v>
      </c>
      <c r="L1375" s="825">
        <v>600.29999999999995</v>
      </c>
      <c r="M1375" s="825">
        <v>600.29999999999995</v>
      </c>
      <c r="N1375" s="822">
        <v>1</v>
      </c>
      <c r="O1375" s="826">
        <v>1</v>
      </c>
      <c r="P1375" s="825">
        <v>600.29999999999995</v>
      </c>
      <c r="Q1375" s="827">
        <v>1</v>
      </c>
      <c r="R1375" s="822">
        <v>1</v>
      </c>
      <c r="S1375" s="827">
        <v>1</v>
      </c>
      <c r="T1375" s="826">
        <v>1</v>
      </c>
      <c r="U1375" s="828">
        <v>1</v>
      </c>
    </row>
    <row r="1376" spans="1:21" ht="14.45" customHeight="1" x14ac:dyDescent="0.2">
      <c r="A1376" s="821">
        <v>5</v>
      </c>
      <c r="B1376" s="822" t="s">
        <v>2025</v>
      </c>
      <c r="C1376" s="822" t="s">
        <v>2034</v>
      </c>
      <c r="D1376" s="823" t="s">
        <v>3455</v>
      </c>
      <c r="E1376" s="824" t="s">
        <v>2050</v>
      </c>
      <c r="F1376" s="822" t="s">
        <v>2028</v>
      </c>
      <c r="G1376" s="822" t="s">
        <v>2077</v>
      </c>
      <c r="H1376" s="822" t="s">
        <v>329</v>
      </c>
      <c r="I1376" s="822" t="s">
        <v>2359</v>
      </c>
      <c r="J1376" s="822" t="s">
        <v>2360</v>
      </c>
      <c r="K1376" s="822" t="s">
        <v>2358</v>
      </c>
      <c r="L1376" s="825">
        <v>900.45</v>
      </c>
      <c r="M1376" s="825">
        <v>900.45</v>
      </c>
      <c r="N1376" s="822">
        <v>1</v>
      </c>
      <c r="O1376" s="826">
        <v>1</v>
      </c>
      <c r="P1376" s="825">
        <v>900.45</v>
      </c>
      <c r="Q1376" s="827">
        <v>1</v>
      </c>
      <c r="R1376" s="822">
        <v>1</v>
      </c>
      <c r="S1376" s="827">
        <v>1</v>
      </c>
      <c r="T1376" s="826">
        <v>1</v>
      </c>
      <c r="U1376" s="828">
        <v>1</v>
      </c>
    </row>
    <row r="1377" spans="1:21" ht="14.45" customHeight="1" x14ac:dyDescent="0.2">
      <c r="A1377" s="821">
        <v>5</v>
      </c>
      <c r="B1377" s="822" t="s">
        <v>2025</v>
      </c>
      <c r="C1377" s="822" t="s">
        <v>2034</v>
      </c>
      <c r="D1377" s="823" t="s">
        <v>3455</v>
      </c>
      <c r="E1377" s="824" t="s">
        <v>2051</v>
      </c>
      <c r="F1377" s="822" t="s">
        <v>2026</v>
      </c>
      <c r="G1377" s="822" t="s">
        <v>2061</v>
      </c>
      <c r="H1377" s="822" t="s">
        <v>611</v>
      </c>
      <c r="I1377" s="822" t="s">
        <v>1610</v>
      </c>
      <c r="J1377" s="822" t="s">
        <v>1611</v>
      </c>
      <c r="K1377" s="822" t="s">
        <v>1612</v>
      </c>
      <c r="L1377" s="825">
        <v>186.87</v>
      </c>
      <c r="M1377" s="825">
        <v>373.74</v>
      </c>
      <c r="N1377" s="822">
        <v>2</v>
      </c>
      <c r="O1377" s="826">
        <v>1</v>
      </c>
      <c r="P1377" s="825">
        <v>373.74</v>
      </c>
      <c r="Q1377" s="827">
        <v>1</v>
      </c>
      <c r="R1377" s="822">
        <v>2</v>
      </c>
      <c r="S1377" s="827">
        <v>1</v>
      </c>
      <c r="T1377" s="826">
        <v>1</v>
      </c>
      <c r="U1377" s="828">
        <v>1</v>
      </c>
    </row>
    <row r="1378" spans="1:21" ht="14.45" customHeight="1" x14ac:dyDescent="0.2">
      <c r="A1378" s="821">
        <v>5</v>
      </c>
      <c r="B1378" s="822" t="s">
        <v>2025</v>
      </c>
      <c r="C1378" s="822" t="s">
        <v>2034</v>
      </c>
      <c r="D1378" s="823" t="s">
        <v>3455</v>
      </c>
      <c r="E1378" s="824" t="s">
        <v>2051</v>
      </c>
      <c r="F1378" s="822" t="s">
        <v>2026</v>
      </c>
      <c r="G1378" s="822" t="s">
        <v>2064</v>
      </c>
      <c r="H1378" s="822" t="s">
        <v>329</v>
      </c>
      <c r="I1378" s="822" t="s">
        <v>2087</v>
      </c>
      <c r="J1378" s="822" t="s">
        <v>630</v>
      </c>
      <c r="K1378" s="822" t="s">
        <v>2088</v>
      </c>
      <c r="L1378" s="825">
        <v>31.65</v>
      </c>
      <c r="M1378" s="825">
        <v>94.949999999999989</v>
      </c>
      <c r="N1378" s="822">
        <v>3</v>
      </c>
      <c r="O1378" s="826">
        <v>2.5</v>
      </c>
      <c r="P1378" s="825">
        <v>31.65</v>
      </c>
      <c r="Q1378" s="827">
        <v>0.33333333333333337</v>
      </c>
      <c r="R1378" s="822">
        <v>1</v>
      </c>
      <c r="S1378" s="827">
        <v>0.33333333333333331</v>
      </c>
      <c r="T1378" s="826">
        <v>0.5</v>
      </c>
      <c r="U1378" s="828">
        <v>0.2</v>
      </c>
    </row>
    <row r="1379" spans="1:21" ht="14.45" customHeight="1" x14ac:dyDescent="0.2">
      <c r="A1379" s="821">
        <v>5</v>
      </c>
      <c r="B1379" s="822" t="s">
        <v>2025</v>
      </c>
      <c r="C1379" s="822" t="s">
        <v>2034</v>
      </c>
      <c r="D1379" s="823" t="s">
        <v>3455</v>
      </c>
      <c r="E1379" s="824" t="s">
        <v>2051</v>
      </c>
      <c r="F1379" s="822" t="s">
        <v>2026</v>
      </c>
      <c r="G1379" s="822" t="s">
        <v>2064</v>
      </c>
      <c r="H1379" s="822" t="s">
        <v>329</v>
      </c>
      <c r="I1379" s="822" t="s">
        <v>2382</v>
      </c>
      <c r="J1379" s="822" t="s">
        <v>2383</v>
      </c>
      <c r="K1379" s="822" t="s">
        <v>2384</v>
      </c>
      <c r="L1379" s="825">
        <v>26.37</v>
      </c>
      <c r="M1379" s="825">
        <v>26.37</v>
      </c>
      <c r="N1379" s="822">
        <v>1</v>
      </c>
      <c r="O1379" s="826">
        <v>0.5</v>
      </c>
      <c r="P1379" s="825">
        <v>26.37</v>
      </c>
      <c r="Q1379" s="827">
        <v>1</v>
      </c>
      <c r="R1379" s="822">
        <v>1</v>
      </c>
      <c r="S1379" s="827">
        <v>1</v>
      </c>
      <c r="T1379" s="826">
        <v>0.5</v>
      </c>
      <c r="U1379" s="828">
        <v>1</v>
      </c>
    </row>
    <row r="1380" spans="1:21" ht="14.45" customHeight="1" x14ac:dyDescent="0.2">
      <c r="A1380" s="821">
        <v>5</v>
      </c>
      <c r="B1380" s="822" t="s">
        <v>2025</v>
      </c>
      <c r="C1380" s="822" t="s">
        <v>2034</v>
      </c>
      <c r="D1380" s="823" t="s">
        <v>3455</v>
      </c>
      <c r="E1380" s="824" t="s">
        <v>2051</v>
      </c>
      <c r="F1380" s="822" t="s">
        <v>2026</v>
      </c>
      <c r="G1380" s="822" t="s">
        <v>2108</v>
      </c>
      <c r="H1380" s="822" t="s">
        <v>329</v>
      </c>
      <c r="I1380" s="822" t="s">
        <v>2109</v>
      </c>
      <c r="J1380" s="822" t="s">
        <v>2110</v>
      </c>
      <c r="K1380" s="822" t="s">
        <v>2111</v>
      </c>
      <c r="L1380" s="825">
        <v>88.07</v>
      </c>
      <c r="M1380" s="825">
        <v>440.34999999999997</v>
      </c>
      <c r="N1380" s="822">
        <v>5</v>
      </c>
      <c r="O1380" s="826">
        <v>2</v>
      </c>
      <c r="P1380" s="825">
        <v>264.20999999999998</v>
      </c>
      <c r="Q1380" s="827">
        <v>0.6</v>
      </c>
      <c r="R1380" s="822">
        <v>3</v>
      </c>
      <c r="S1380" s="827">
        <v>0.6</v>
      </c>
      <c r="T1380" s="826">
        <v>1</v>
      </c>
      <c r="U1380" s="828">
        <v>0.5</v>
      </c>
    </row>
    <row r="1381" spans="1:21" ht="14.45" customHeight="1" x14ac:dyDescent="0.2">
      <c r="A1381" s="821">
        <v>5</v>
      </c>
      <c r="B1381" s="822" t="s">
        <v>2025</v>
      </c>
      <c r="C1381" s="822" t="s">
        <v>2034</v>
      </c>
      <c r="D1381" s="823" t="s">
        <v>3455</v>
      </c>
      <c r="E1381" s="824" t="s">
        <v>2051</v>
      </c>
      <c r="F1381" s="822" t="s">
        <v>2026</v>
      </c>
      <c r="G1381" s="822" t="s">
        <v>2089</v>
      </c>
      <c r="H1381" s="822" t="s">
        <v>329</v>
      </c>
      <c r="I1381" s="822" t="s">
        <v>2190</v>
      </c>
      <c r="J1381" s="822" t="s">
        <v>682</v>
      </c>
      <c r="K1381" s="822" t="s">
        <v>2191</v>
      </c>
      <c r="L1381" s="825">
        <v>27.37</v>
      </c>
      <c r="M1381" s="825">
        <v>27.37</v>
      </c>
      <c r="N1381" s="822">
        <v>1</v>
      </c>
      <c r="O1381" s="826">
        <v>1</v>
      </c>
      <c r="P1381" s="825">
        <v>27.37</v>
      </c>
      <c r="Q1381" s="827">
        <v>1</v>
      </c>
      <c r="R1381" s="822">
        <v>1</v>
      </c>
      <c r="S1381" s="827">
        <v>1</v>
      </c>
      <c r="T1381" s="826">
        <v>1</v>
      </c>
      <c r="U1381" s="828">
        <v>1</v>
      </c>
    </row>
    <row r="1382" spans="1:21" ht="14.45" customHeight="1" x14ac:dyDescent="0.2">
      <c r="A1382" s="821">
        <v>5</v>
      </c>
      <c r="B1382" s="822" t="s">
        <v>2025</v>
      </c>
      <c r="C1382" s="822" t="s">
        <v>2034</v>
      </c>
      <c r="D1382" s="823" t="s">
        <v>3455</v>
      </c>
      <c r="E1382" s="824" t="s">
        <v>2051</v>
      </c>
      <c r="F1382" s="822" t="s">
        <v>2026</v>
      </c>
      <c r="G1382" s="822" t="s">
        <v>2089</v>
      </c>
      <c r="H1382" s="822" t="s">
        <v>611</v>
      </c>
      <c r="I1382" s="822" t="s">
        <v>1571</v>
      </c>
      <c r="J1382" s="822" t="s">
        <v>682</v>
      </c>
      <c r="K1382" s="822" t="s">
        <v>1572</v>
      </c>
      <c r="L1382" s="825">
        <v>13.68</v>
      </c>
      <c r="M1382" s="825">
        <v>13.68</v>
      </c>
      <c r="N1382" s="822">
        <v>1</v>
      </c>
      <c r="O1382" s="826">
        <v>1</v>
      </c>
      <c r="P1382" s="825">
        <v>13.68</v>
      </c>
      <c r="Q1382" s="827">
        <v>1</v>
      </c>
      <c r="R1382" s="822">
        <v>1</v>
      </c>
      <c r="S1382" s="827">
        <v>1</v>
      </c>
      <c r="T1382" s="826">
        <v>1</v>
      </c>
      <c r="U1382" s="828">
        <v>1</v>
      </c>
    </row>
    <row r="1383" spans="1:21" ht="14.45" customHeight="1" x14ac:dyDescent="0.2">
      <c r="A1383" s="821">
        <v>5</v>
      </c>
      <c r="B1383" s="822" t="s">
        <v>2025</v>
      </c>
      <c r="C1383" s="822" t="s">
        <v>2034</v>
      </c>
      <c r="D1383" s="823" t="s">
        <v>3455</v>
      </c>
      <c r="E1383" s="824" t="s">
        <v>2051</v>
      </c>
      <c r="F1383" s="822" t="s">
        <v>2028</v>
      </c>
      <c r="G1383" s="822" t="s">
        <v>2077</v>
      </c>
      <c r="H1383" s="822" t="s">
        <v>329</v>
      </c>
      <c r="I1383" s="822" t="s">
        <v>2081</v>
      </c>
      <c r="J1383" s="822" t="s">
        <v>2082</v>
      </c>
      <c r="K1383" s="822" t="s">
        <v>2083</v>
      </c>
      <c r="L1383" s="825">
        <v>389.82</v>
      </c>
      <c r="M1383" s="825">
        <v>389.82</v>
      </c>
      <c r="N1383" s="822">
        <v>1</v>
      </c>
      <c r="O1383" s="826">
        <v>1</v>
      </c>
      <c r="P1383" s="825"/>
      <c r="Q1383" s="827">
        <v>0</v>
      </c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5</v>
      </c>
      <c r="B1384" s="822" t="s">
        <v>2025</v>
      </c>
      <c r="C1384" s="822" t="s">
        <v>2034</v>
      </c>
      <c r="D1384" s="823" t="s">
        <v>3455</v>
      </c>
      <c r="E1384" s="824" t="s">
        <v>2051</v>
      </c>
      <c r="F1384" s="822" t="s">
        <v>2028</v>
      </c>
      <c r="G1384" s="822" t="s">
        <v>2077</v>
      </c>
      <c r="H1384" s="822" t="s">
        <v>329</v>
      </c>
      <c r="I1384" s="822" t="s">
        <v>2422</v>
      </c>
      <c r="J1384" s="822" t="s">
        <v>2423</v>
      </c>
      <c r="K1384" s="822" t="s">
        <v>2424</v>
      </c>
      <c r="L1384" s="825">
        <v>410</v>
      </c>
      <c r="M1384" s="825">
        <v>410</v>
      </c>
      <c r="N1384" s="822">
        <v>1</v>
      </c>
      <c r="O1384" s="826">
        <v>1</v>
      </c>
      <c r="P1384" s="825">
        <v>410</v>
      </c>
      <c r="Q1384" s="827">
        <v>1</v>
      </c>
      <c r="R1384" s="822">
        <v>1</v>
      </c>
      <c r="S1384" s="827">
        <v>1</v>
      </c>
      <c r="T1384" s="826">
        <v>1</v>
      </c>
      <c r="U1384" s="828">
        <v>1</v>
      </c>
    </row>
    <row r="1385" spans="1:21" ht="14.45" customHeight="1" x14ac:dyDescent="0.2">
      <c r="A1385" s="821">
        <v>5</v>
      </c>
      <c r="B1385" s="822" t="s">
        <v>2025</v>
      </c>
      <c r="C1385" s="822" t="s">
        <v>2034</v>
      </c>
      <c r="D1385" s="823" t="s">
        <v>3455</v>
      </c>
      <c r="E1385" s="824" t="s">
        <v>2054</v>
      </c>
      <c r="F1385" s="822" t="s">
        <v>2026</v>
      </c>
      <c r="G1385" s="822" t="s">
        <v>2338</v>
      </c>
      <c r="H1385" s="822" t="s">
        <v>329</v>
      </c>
      <c r="I1385" s="822" t="s">
        <v>2904</v>
      </c>
      <c r="J1385" s="822" t="s">
        <v>698</v>
      </c>
      <c r="K1385" s="822" t="s">
        <v>2475</v>
      </c>
      <c r="L1385" s="825">
        <v>91.11</v>
      </c>
      <c r="M1385" s="825">
        <v>91.11</v>
      </c>
      <c r="N1385" s="822">
        <v>1</v>
      </c>
      <c r="O1385" s="826">
        <v>1</v>
      </c>
      <c r="P1385" s="825">
        <v>91.11</v>
      </c>
      <c r="Q1385" s="827">
        <v>1</v>
      </c>
      <c r="R1385" s="822">
        <v>1</v>
      </c>
      <c r="S1385" s="827">
        <v>1</v>
      </c>
      <c r="T1385" s="826">
        <v>1</v>
      </c>
      <c r="U1385" s="828">
        <v>1</v>
      </c>
    </row>
    <row r="1386" spans="1:21" ht="14.45" customHeight="1" x14ac:dyDescent="0.2">
      <c r="A1386" s="821">
        <v>5</v>
      </c>
      <c r="B1386" s="822" t="s">
        <v>2025</v>
      </c>
      <c r="C1386" s="822" t="s">
        <v>2034</v>
      </c>
      <c r="D1386" s="823" t="s">
        <v>3455</v>
      </c>
      <c r="E1386" s="824" t="s">
        <v>2054</v>
      </c>
      <c r="F1386" s="822" t="s">
        <v>2026</v>
      </c>
      <c r="G1386" s="822" t="s">
        <v>2338</v>
      </c>
      <c r="H1386" s="822" t="s">
        <v>329</v>
      </c>
      <c r="I1386" s="822" t="s">
        <v>2624</v>
      </c>
      <c r="J1386" s="822" t="s">
        <v>698</v>
      </c>
      <c r="K1386" s="822" t="s">
        <v>2400</v>
      </c>
      <c r="L1386" s="825">
        <v>182.22</v>
      </c>
      <c r="M1386" s="825">
        <v>182.22</v>
      </c>
      <c r="N1386" s="822">
        <v>1</v>
      </c>
      <c r="O1386" s="826">
        <v>1</v>
      </c>
      <c r="P1386" s="825">
        <v>182.22</v>
      </c>
      <c r="Q1386" s="827">
        <v>1</v>
      </c>
      <c r="R1386" s="822">
        <v>1</v>
      </c>
      <c r="S1386" s="827">
        <v>1</v>
      </c>
      <c r="T1386" s="826">
        <v>1</v>
      </c>
      <c r="U1386" s="828">
        <v>1</v>
      </c>
    </row>
    <row r="1387" spans="1:21" ht="14.45" customHeight="1" x14ac:dyDescent="0.2">
      <c r="A1387" s="821">
        <v>5</v>
      </c>
      <c r="B1387" s="822" t="s">
        <v>2025</v>
      </c>
      <c r="C1387" s="822" t="s">
        <v>2034</v>
      </c>
      <c r="D1387" s="823" t="s">
        <v>3455</v>
      </c>
      <c r="E1387" s="824" t="s">
        <v>2054</v>
      </c>
      <c r="F1387" s="822" t="s">
        <v>2026</v>
      </c>
      <c r="G1387" s="822" t="s">
        <v>2061</v>
      </c>
      <c r="H1387" s="822" t="s">
        <v>611</v>
      </c>
      <c r="I1387" s="822" t="s">
        <v>1610</v>
      </c>
      <c r="J1387" s="822" t="s">
        <v>1611</v>
      </c>
      <c r="K1387" s="822" t="s">
        <v>1612</v>
      </c>
      <c r="L1387" s="825">
        <v>186.87</v>
      </c>
      <c r="M1387" s="825">
        <v>186.87</v>
      </c>
      <c r="N1387" s="822">
        <v>1</v>
      </c>
      <c r="O1387" s="826">
        <v>0.5</v>
      </c>
      <c r="P1387" s="825">
        <v>186.87</v>
      </c>
      <c r="Q1387" s="827">
        <v>1</v>
      </c>
      <c r="R1387" s="822">
        <v>1</v>
      </c>
      <c r="S1387" s="827">
        <v>1</v>
      </c>
      <c r="T1387" s="826">
        <v>0.5</v>
      </c>
      <c r="U1387" s="828">
        <v>1</v>
      </c>
    </row>
    <row r="1388" spans="1:21" ht="14.45" customHeight="1" x14ac:dyDescent="0.2">
      <c r="A1388" s="821">
        <v>5</v>
      </c>
      <c r="B1388" s="822" t="s">
        <v>2025</v>
      </c>
      <c r="C1388" s="822" t="s">
        <v>2034</v>
      </c>
      <c r="D1388" s="823" t="s">
        <v>3455</v>
      </c>
      <c r="E1388" s="824" t="s">
        <v>2054</v>
      </c>
      <c r="F1388" s="822" t="s">
        <v>2026</v>
      </c>
      <c r="G1388" s="822" t="s">
        <v>2064</v>
      </c>
      <c r="H1388" s="822" t="s">
        <v>329</v>
      </c>
      <c r="I1388" s="822" t="s">
        <v>2385</v>
      </c>
      <c r="J1388" s="822" t="s">
        <v>2383</v>
      </c>
      <c r="K1388" s="822" t="s">
        <v>2386</v>
      </c>
      <c r="L1388" s="825">
        <v>52.75</v>
      </c>
      <c r="M1388" s="825">
        <v>52.75</v>
      </c>
      <c r="N1388" s="822">
        <v>1</v>
      </c>
      <c r="O1388" s="826">
        <v>1</v>
      </c>
      <c r="P1388" s="825">
        <v>52.75</v>
      </c>
      <c r="Q1388" s="827">
        <v>1</v>
      </c>
      <c r="R1388" s="822">
        <v>1</v>
      </c>
      <c r="S1388" s="827">
        <v>1</v>
      </c>
      <c r="T1388" s="826">
        <v>1</v>
      </c>
      <c r="U1388" s="828">
        <v>1</v>
      </c>
    </row>
    <row r="1389" spans="1:21" ht="14.45" customHeight="1" x14ac:dyDescent="0.2">
      <c r="A1389" s="821">
        <v>5</v>
      </c>
      <c r="B1389" s="822" t="s">
        <v>2025</v>
      </c>
      <c r="C1389" s="822" t="s">
        <v>2034</v>
      </c>
      <c r="D1389" s="823" t="s">
        <v>3455</v>
      </c>
      <c r="E1389" s="824" t="s">
        <v>2054</v>
      </c>
      <c r="F1389" s="822" t="s">
        <v>2026</v>
      </c>
      <c r="G1389" s="822" t="s">
        <v>2064</v>
      </c>
      <c r="H1389" s="822" t="s">
        <v>329</v>
      </c>
      <c r="I1389" s="822" t="s">
        <v>2743</v>
      </c>
      <c r="J1389" s="822" t="s">
        <v>630</v>
      </c>
      <c r="K1389" s="822" t="s">
        <v>623</v>
      </c>
      <c r="L1389" s="825">
        <v>58.62</v>
      </c>
      <c r="M1389" s="825">
        <v>58.62</v>
      </c>
      <c r="N1389" s="822">
        <v>1</v>
      </c>
      <c r="O1389" s="826">
        <v>1</v>
      </c>
      <c r="P1389" s="825"/>
      <c r="Q1389" s="827">
        <v>0</v>
      </c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5</v>
      </c>
      <c r="B1390" s="822" t="s">
        <v>2025</v>
      </c>
      <c r="C1390" s="822" t="s">
        <v>2034</v>
      </c>
      <c r="D1390" s="823" t="s">
        <v>3455</v>
      </c>
      <c r="E1390" s="824" t="s">
        <v>2054</v>
      </c>
      <c r="F1390" s="822" t="s">
        <v>2026</v>
      </c>
      <c r="G1390" s="822" t="s">
        <v>2064</v>
      </c>
      <c r="H1390" s="822" t="s">
        <v>329</v>
      </c>
      <c r="I1390" s="822" t="s">
        <v>2648</v>
      </c>
      <c r="J1390" s="822" t="s">
        <v>630</v>
      </c>
      <c r="K1390" s="822" t="s">
        <v>631</v>
      </c>
      <c r="L1390" s="825">
        <v>31.65</v>
      </c>
      <c r="M1390" s="825">
        <v>31.65</v>
      </c>
      <c r="N1390" s="822">
        <v>1</v>
      </c>
      <c r="O1390" s="826">
        <v>0.5</v>
      </c>
      <c r="P1390" s="825">
        <v>31.65</v>
      </c>
      <c r="Q1390" s="827">
        <v>1</v>
      </c>
      <c r="R1390" s="822">
        <v>1</v>
      </c>
      <c r="S1390" s="827">
        <v>1</v>
      </c>
      <c r="T1390" s="826">
        <v>0.5</v>
      </c>
      <c r="U1390" s="828">
        <v>1</v>
      </c>
    </row>
    <row r="1391" spans="1:21" ht="14.45" customHeight="1" x14ac:dyDescent="0.2">
      <c r="A1391" s="821">
        <v>5</v>
      </c>
      <c r="B1391" s="822" t="s">
        <v>2025</v>
      </c>
      <c r="C1391" s="822" t="s">
        <v>2034</v>
      </c>
      <c r="D1391" s="823" t="s">
        <v>3455</v>
      </c>
      <c r="E1391" s="824" t="s">
        <v>2054</v>
      </c>
      <c r="F1391" s="822" t="s">
        <v>2026</v>
      </c>
      <c r="G1391" s="822" t="s">
        <v>2108</v>
      </c>
      <c r="H1391" s="822" t="s">
        <v>329</v>
      </c>
      <c r="I1391" s="822" t="s">
        <v>2109</v>
      </c>
      <c r="J1391" s="822" t="s">
        <v>2110</v>
      </c>
      <c r="K1391" s="822" t="s">
        <v>2111</v>
      </c>
      <c r="L1391" s="825">
        <v>88.07</v>
      </c>
      <c r="M1391" s="825">
        <v>352.28</v>
      </c>
      <c r="N1391" s="822">
        <v>4</v>
      </c>
      <c r="O1391" s="826">
        <v>2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5</v>
      </c>
      <c r="B1392" s="822" t="s">
        <v>2025</v>
      </c>
      <c r="C1392" s="822" t="s">
        <v>2034</v>
      </c>
      <c r="D1392" s="823" t="s">
        <v>3455</v>
      </c>
      <c r="E1392" s="824" t="s">
        <v>2054</v>
      </c>
      <c r="F1392" s="822" t="s">
        <v>2026</v>
      </c>
      <c r="G1392" s="822" t="s">
        <v>2134</v>
      </c>
      <c r="H1392" s="822" t="s">
        <v>329</v>
      </c>
      <c r="I1392" s="822" t="s">
        <v>3252</v>
      </c>
      <c r="J1392" s="822" t="s">
        <v>2185</v>
      </c>
      <c r="K1392" s="822" t="s">
        <v>2186</v>
      </c>
      <c r="L1392" s="825">
        <v>27.37</v>
      </c>
      <c r="M1392" s="825">
        <v>27.37</v>
      </c>
      <c r="N1392" s="822">
        <v>1</v>
      </c>
      <c r="O1392" s="826">
        <v>1</v>
      </c>
      <c r="P1392" s="825"/>
      <c r="Q1392" s="827">
        <v>0</v>
      </c>
      <c r="R1392" s="822"/>
      <c r="S1392" s="827">
        <v>0</v>
      </c>
      <c r="T1392" s="826"/>
      <c r="U1392" s="828">
        <v>0</v>
      </c>
    </row>
    <row r="1393" spans="1:21" ht="14.45" customHeight="1" x14ac:dyDescent="0.2">
      <c r="A1393" s="821">
        <v>5</v>
      </c>
      <c r="B1393" s="822" t="s">
        <v>2025</v>
      </c>
      <c r="C1393" s="822" t="s">
        <v>2034</v>
      </c>
      <c r="D1393" s="823" t="s">
        <v>3455</v>
      </c>
      <c r="E1393" s="824" t="s">
        <v>2054</v>
      </c>
      <c r="F1393" s="822" t="s">
        <v>2026</v>
      </c>
      <c r="G1393" s="822" t="s">
        <v>2089</v>
      </c>
      <c r="H1393" s="822" t="s">
        <v>611</v>
      </c>
      <c r="I1393" s="822" t="s">
        <v>1573</v>
      </c>
      <c r="J1393" s="822" t="s">
        <v>682</v>
      </c>
      <c r="K1393" s="822" t="s">
        <v>1574</v>
      </c>
      <c r="L1393" s="825">
        <v>102.93</v>
      </c>
      <c r="M1393" s="825">
        <v>102.93</v>
      </c>
      <c r="N1393" s="822">
        <v>1</v>
      </c>
      <c r="O1393" s="826">
        <v>0.5</v>
      </c>
      <c r="P1393" s="825">
        <v>102.93</v>
      </c>
      <c r="Q1393" s="827">
        <v>1</v>
      </c>
      <c r="R1393" s="822">
        <v>1</v>
      </c>
      <c r="S1393" s="827">
        <v>1</v>
      </c>
      <c r="T1393" s="826">
        <v>0.5</v>
      </c>
      <c r="U1393" s="828">
        <v>1</v>
      </c>
    </row>
    <row r="1394" spans="1:21" ht="14.45" customHeight="1" x14ac:dyDescent="0.2">
      <c r="A1394" s="821">
        <v>5</v>
      </c>
      <c r="B1394" s="822" t="s">
        <v>2025</v>
      </c>
      <c r="C1394" s="822" t="s">
        <v>2034</v>
      </c>
      <c r="D1394" s="823" t="s">
        <v>3455</v>
      </c>
      <c r="E1394" s="824" t="s">
        <v>2054</v>
      </c>
      <c r="F1394" s="822" t="s">
        <v>2026</v>
      </c>
      <c r="G1394" s="822" t="s">
        <v>2059</v>
      </c>
      <c r="H1394" s="822" t="s">
        <v>329</v>
      </c>
      <c r="I1394" s="822" t="s">
        <v>2771</v>
      </c>
      <c r="J1394" s="822" t="s">
        <v>1032</v>
      </c>
      <c r="K1394" s="822" t="s">
        <v>2139</v>
      </c>
      <c r="L1394" s="825">
        <v>789.2</v>
      </c>
      <c r="M1394" s="825">
        <v>2367.6000000000004</v>
      </c>
      <c r="N1394" s="822">
        <v>3</v>
      </c>
      <c r="O1394" s="826">
        <v>1.5</v>
      </c>
      <c r="P1394" s="825">
        <v>2367.6000000000004</v>
      </c>
      <c r="Q1394" s="827">
        <v>1</v>
      </c>
      <c r="R1394" s="822">
        <v>3</v>
      </c>
      <c r="S1394" s="827">
        <v>1</v>
      </c>
      <c r="T1394" s="826">
        <v>1.5</v>
      </c>
      <c r="U1394" s="828">
        <v>1</v>
      </c>
    </row>
    <row r="1395" spans="1:21" ht="14.45" customHeight="1" x14ac:dyDescent="0.2">
      <c r="A1395" s="821">
        <v>5</v>
      </c>
      <c r="B1395" s="822" t="s">
        <v>2025</v>
      </c>
      <c r="C1395" s="822" t="s">
        <v>2034</v>
      </c>
      <c r="D1395" s="823" t="s">
        <v>3455</v>
      </c>
      <c r="E1395" s="824" t="s">
        <v>2054</v>
      </c>
      <c r="F1395" s="822" t="s">
        <v>2026</v>
      </c>
      <c r="G1395" s="822" t="s">
        <v>3203</v>
      </c>
      <c r="H1395" s="822" t="s">
        <v>329</v>
      </c>
      <c r="I1395" s="822" t="s">
        <v>3204</v>
      </c>
      <c r="J1395" s="822" t="s">
        <v>1296</v>
      </c>
      <c r="K1395" s="822" t="s">
        <v>3205</v>
      </c>
      <c r="L1395" s="825">
        <v>0</v>
      </c>
      <c r="M1395" s="825">
        <v>0</v>
      </c>
      <c r="N1395" s="822">
        <v>1</v>
      </c>
      <c r="O1395" s="826">
        <v>1</v>
      </c>
      <c r="P1395" s="825">
        <v>0</v>
      </c>
      <c r="Q1395" s="827"/>
      <c r="R1395" s="822">
        <v>1</v>
      </c>
      <c r="S1395" s="827">
        <v>1</v>
      </c>
      <c r="T1395" s="826">
        <v>1</v>
      </c>
      <c r="U1395" s="828">
        <v>1</v>
      </c>
    </row>
    <row r="1396" spans="1:21" ht="14.45" customHeight="1" x14ac:dyDescent="0.2">
      <c r="A1396" s="821">
        <v>5</v>
      </c>
      <c r="B1396" s="822" t="s">
        <v>2025</v>
      </c>
      <c r="C1396" s="822" t="s">
        <v>2034</v>
      </c>
      <c r="D1396" s="823" t="s">
        <v>3455</v>
      </c>
      <c r="E1396" s="824" t="s">
        <v>2054</v>
      </c>
      <c r="F1396" s="822" t="s">
        <v>2027</v>
      </c>
      <c r="G1396" s="822" t="s">
        <v>2077</v>
      </c>
      <c r="H1396" s="822" t="s">
        <v>329</v>
      </c>
      <c r="I1396" s="822" t="s">
        <v>3047</v>
      </c>
      <c r="J1396" s="822" t="s">
        <v>2355</v>
      </c>
      <c r="K1396" s="822"/>
      <c r="L1396" s="825">
        <v>0</v>
      </c>
      <c r="M1396" s="825">
        <v>0</v>
      </c>
      <c r="N1396" s="822">
        <v>1</v>
      </c>
      <c r="O1396" s="826">
        <v>1</v>
      </c>
      <c r="P1396" s="825">
        <v>0</v>
      </c>
      <c r="Q1396" s="827"/>
      <c r="R1396" s="822">
        <v>1</v>
      </c>
      <c r="S1396" s="827">
        <v>1</v>
      </c>
      <c r="T1396" s="826">
        <v>1</v>
      </c>
      <c r="U1396" s="828">
        <v>1</v>
      </c>
    </row>
    <row r="1397" spans="1:21" ht="14.45" customHeight="1" x14ac:dyDescent="0.2">
      <c r="A1397" s="821">
        <v>5</v>
      </c>
      <c r="B1397" s="822" t="s">
        <v>2025</v>
      </c>
      <c r="C1397" s="822" t="s">
        <v>2034</v>
      </c>
      <c r="D1397" s="823" t="s">
        <v>3455</v>
      </c>
      <c r="E1397" s="824" t="s">
        <v>2054</v>
      </c>
      <c r="F1397" s="822" t="s">
        <v>2028</v>
      </c>
      <c r="G1397" s="822" t="s">
        <v>2077</v>
      </c>
      <c r="H1397" s="822" t="s">
        <v>329</v>
      </c>
      <c r="I1397" s="822" t="s">
        <v>2090</v>
      </c>
      <c r="J1397" s="822" t="s">
        <v>2091</v>
      </c>
      <c r="K1397" s="822" t="s">
        <v>2124</v>
      </c>
      <c r="L1397" s="825">
        <v>600</v>
      </c>
      <c r="M1397" s="825">
        <v>1800</v>
      </c>
      <c r="N1397" s="822">
        <v>3</v>
      </c>
      <c r="O1397" s="826">
        <v>3</v>
      </c>
      <c r="P1397" s="825">
        <v>1200</v>
      </c>
      <c r="Q1397" s="827">
        <v>0.66666666666666663</v>
      </c>
      <c r="R1397" s="822">
        <v>2</v>
      </c>
      <c r="S1397" s="827">
        <v>0.66666666666666663</v>
      </c>
      <c r="T1397" s="826">
        <v>2</v>
      </c>
      <c r="U1397" s="828">
        <v>0.66666666666666663</v>
      </c>
    </row>
    <row r="1398" spans="1:21" ht="14.45" customHeight="1" x14ac:dyDescent="0.2">
      <c r="A1398" s="821">
        <v>5</v>
      </c>
      <c r="B1398" s="822" t="s">
        <v>2025</v>
      </c>
      <c r="C1398" s="822" t="s">
        <v>2036</v>
      </c>
      <c r="D1398" s="823" t="s">
        <v>3456</v>
      </c>
      <c r="E1398" s="824" t="s">
        <v>2055</v>
      </c>
      <c r="F1398" s="822" t="s">
        <v>2026</v>
      </c>
      <c r="G1398" s="822" t="s">
        <v>2365</v>
      </c>
      <c r="H1398" s="822" t="s">
        <v>611</v>
      </c>
      <c r="I1398" s="822" t="s">
        <v>1814</v>
      </c>
      <c r="J1398" s="822" t="s">
        <v>1815</v>
      </c>
      <c r="K1398" s="822" t="s">
        <v>1816</v>
      </c>
      <c r="L1398" s="825">
        <v>23.4</v>
      </c>
      <c r="M1398" s="825">
        <v>23.4</v>
      </c>
      <c r="N1398" s="822">
        <v>1</v>
      </c>
      <c r="O1398" s="826">
        <v>1</v>
      </c>
      <c r="P1398" s="825">
        <v>23.4</v>
      </c>
      <c r="Q1398" s="827">
        <v>1</v>
      </c>
      <c r="R1398" s="822">
        <v>1</v>
      </c>
      <c r="S1398" s="827">
        <v>1</v>
      </c>
      <c r="T1398" s="826">
        <v>1</v>
      </c>
      <c r="U1398" s="828">
        <v>1</v>
      </c>
    </row>
    <row r="1399" spans="1:21" ht="14.45" customHeight="1" x14ac:dyDescent="0.2">
      <c r="A1399" s="821">
        <v>5</v>
      </c>
      <c r="B1399" s="822" t="s">
        <v>2025</v>
      </c>
      <c r="C1399" s="822" t="s">
        <v>2036</v>
      </c>
      <c r="D1399" s="823" t="s">
        <v>3456</v>
      </c>
      <c r="E1399" s="824" t="s">
        <v>2055</v>
      </c>
      <c r="F1399" s="822" t="s">
        <v>2026</v>
      </c>
      <c r="G1399" s="822" t="s">
        <v>2696</v>
      </c>
      <c r="H1399" s="822" t="s">
        <v>329</v>
      </c>
      <c r="I1399" s="822" t="s">
        <v>2697</v>
      </c>
      <c r="J1399" s="822" t="s">
        <v>2698</v>
      </c>
      <c r="K1399" s="822" t="s">
        <v>2699</v>
      </c>
      <c r="L1399" s="825">
        <v>590.26</v>
      </c>
      <c r="M1399" s="825">
        <v>590.26</v>
      </c>
      <c r="N1399" s="822">
        <v>1</v>
      </c>
      <c r="O1399" s="826">
        <v>1</v>
      </c>
      <c r="P1399" s="825">
        <v>590.26</v>
      </c>
      <c r="Q1399" s="827">
        <v>1</v>
      </c>
      <c r="R1399" s="822">
        <v>1</v>
      </c>
      <c r="S1399" s="827">
        <v>1</v>
      </c>
      <c r="T1399" s="826">
        <v>1</v>
      </c>
      <c r="U1399" s="828">
        <v>1</v>
      </c>
    </row>
    <row r="1400" spans="1:21" ht="14.45" customHeight="1" x14ac:dyDescent="0.2">
      <c r="A1400" s="821">
        <v>5</v>
      </c>
      <c r="B1400" s="822" t="s">
        <v>2025</v>
      </c>
      <c r="C1400" s="822" t="s">
        <v>2036</v>
      </c>
      <c r="D1400" s="823" t="s">
        <v>3456</v>
      </c>
      <c r="E1400" s="824" t="s">
        <v>2055</v>
      </c>
      <c r="F1400" s="822" t="s">
        <v>2026</v>
      </c>
      <c r="G1400" s="822" t="s">
        <v>2606</v>
      </c>
      <c r="H1400" s="822" t="s">
        <v>329</v>
      </c>
      <c r="I1400" s="822" t="s">
        <v>3366</v>
      </c>
      <c r="J1400" s="822" t="s">
        <v>1906</v>
      </c>
      <c r="K1400" s="822" t="s">
        <v>3367</v>
      </c>
      <c r="L1400" s="825">
        <v>183.79</v>
      </c>
      <c r="M1400" s="825">
        <v>183.79</v>
      </c>
      <c r="N1400" s="822">
        <v>1</v>
      </c>
      <c r="O1400" s="826">
        <v>0.5</v>
      </c>
      <c r="P1400" s="825">
        <v>183.79</v>
      </c>
      <c r="Q1400" s="827">
        <v>1</v>
      </c>
      <c r="R1400" s="822">
        <v>1</v>
      </c>
      <c r="S1400" s="827">
        <v>1</v>
      </c>
      <c r="T1400" s="826">
        <v>0.5</v>
      </c>
      <c r="U1400" s="828">
        <v>1</v>
      </c>
    </row>
    <row r="1401" spans="1:21" ht="14.45" customHeight="1" x14ac:dyDescent="0.2">
      <c r="A1401" s="821">
        <v>5</v>
      </c>
      <c r="B1401" s="822" t="s">
        <v>2025</v>
      </c>
      <c r="C1401" s="822" t="s">
        <v>2036</v>
      </c>
      <c r="D1401" s="823" t="s">
        <v>3456</v>
      </c>
      <c r="E1401" s="824" t="s">
        <v>2055</v>
      </c>
      <c r="F1401" s="822" t="s">
        <v>2026</v>
      </c>
      <c r="G1401" s="822" t="s">
        <v>3074</v>
      </c>
      <c r="H1401" s="822" t="s">
        <v>329</v>
      </c>
      <c r="I1401" s="822" t="s">
        <v>3368</v>
      </c>
      <c r="J1401" s="822" t="s">
        <v>3076</v>
      </c>
      <c r="K1401" s="822" t="s">
        <v>3369</v>
      </c>
      <c r="L1401" s="825">
        <v>63.72</v>
      </c>
      <c r="M1401" s="825">
        <v>318.60000000000002</v>
      </c>
      <c r="N1401" s="822">
        <v>5</v>
      </c>
      <c r="O1401" s="826">
        <v>3</v>
      </c>
      <c r="P1401" s="825">
        <v>254.88</v>
      </c>
      <c r="Q1401" s="827">
        <v>0.79999999999999993</v>
      </c>
      <c r="R1401" s="822">
        <v>4</v>
      </c>
      <c r="S1401" s="827">
        <v>0.8</v>
      </c>
      <c r="T1401" s="826">
        <v>2.5</v>
      </c>
      <c r="U1401" s="828">
        <v>0.83333333333333337</v>
      </c>
    </row>
    <row r="1402" spans="1:21" ht="14.45" customHeight="1" x14ac:dyDescent="0.2">
      <c r="A1402" s="821">
        <v>5</v>
      </c>
      <c r="B1402" s="822" t="s">
        <v>2025</v>
      </c>
      <c r="C1402" s="822" t="s">
        <v>2036</v>
      </c>
      <c r="D1402" s="823" t="s">
        <v>3456</v>
      </c>
      <c r="E1402" s="824" t="s">
        <v>2055</v>
      </c>
      <c r="F1402" s="822" t="s">
        <v>2026</v>
      </c>
      <c r="G1402" s="822" t="s">
        <v>3074</v>
      </c>
      <c r="H1402" s="822" t="s">
        <v>329</v>
      </c>
      <c r="I1402" s="822" t="s">
        <v>3075</v>
      </c>
      <c r="J1402" s="822" t="s">
        <v>3076</v>
      </c>
      <c r="K1402" s="822" t="s">
        <v>3077</v>
      </c>
      <c r="L1402" s="825">
        <v>127.42</v>
      </c>
      <c r="M1402" s="825">
        <v>382.26</v>
      </c>
      <c r="N1402" s="822">
        <v>3</v>
      </c>
      <c r="O1402" s="826">
        <v>2</v>
      </c>
      <c r="P1402" s="825">
        <v>254.84</v>
      </c>
      <c r="Q1402" s="827">
        <v>0.66666666666666674</v>
      </c>
      <c r="R1402" s="822">
        <v>2</v>
      </c>
      <c r="S1402" s="827">
        <v>0.66666666666666663</v>
      </c>
      <c r="T1402" s="826">
        <v>1</v>
      </c>
      <c r="U1402" s="828">
        <v>0.5</v>
      </c>
    </row>
    <row r="1403" spans="1:21" ht="14.45" customHeight="1" x14ac:dyDescent="0.2">
      <c r="A1403" s="821">
        <v>5</v>
      </c>
      <c r="B1403" s="822" t="s">
        <v>2025</v>
      </c>
      <c r="C1403" s="822" t="s">
        <v>2036</v>
      </c>
      <c r="D1403" s="823" t="s">
        <v>3456</v>
      </c>
      <c r="E1403" s="824" t="s">
        <v>2055</v>
      </c>
      <c r="F1403" s="822" t="s">
        <v>2026</v>
      </c>
      <c r="G1403" s="822" t="s">
        <v>3078</v>
      </c>
      <c r="H1403" s="822" t="s">
        <v>329</v>
      </c>
      <c r="I1403" s="822" t="s">
        <v>3370</v>
      </c>
      <c r="J1403" s="822" t="s">
        <v>890</v>
      </c>
      <c r="K1403" s="822" t="s">
        <v>3105</v>
      </c>
      <c r="L1403" s="825">
        <v>0</v>
      </c>
      <c r="M1403" s="825">
        <v>0</v>
      </c>
      <c r="N1403" s="822">
        <v>6</v>
      </c>
      <c r="O1403" s="826">
        <v>5</v>
      </c>
      <c r="P1403" s="825">
        <v>0</v>
      </c>
      <c r="Q1403" s="827"/>
      <c r="R1403" s="822">
        <v>5</v>
      </c>
      <c r="S1403" s="827">
        <v>0.83333333333333337</v>
      </c>
      <c r="T1403" s="826">
        <v>4</v>
      </c>
      <c r="U1403" s="828">
        <v>0.8</v>
      </c>
    </row>
    <row r="1404" spans="1:21" ht="14.45" customHeight="1" x14ac:dyDescent="0.2">
      <c r="A1404" s="821">
        <v>5</v>
      </c>
      <c r="B1404" s="822" t="s">
        <v>2025</v>
      </c>
      <c r="C1404" s="822" t="s">
        <v>2036</v>
      </c>
      <c r="D1404" s="823" t="s">
        <v>3456</v>
      </c>
      <c r="E1404" s="824" t="s">
        <v>2055</v>
      </c>
      <c r="F1404" s="822" t="s">
        <v>2026</v>
      </c>
      <c r="G1404" s="822" t="s">
        <v>3078</v>
      </c>
      <c r="H1404" s="822" t="s">
        <v>329</v>
      </c>
      <c r="I1404" s="822" t="s">
        <v>3079</v>
      </c>
      <c r="J1404" s="822" t="s">
        <v>3080</v>
      </c>
      <c r="K1404" s="822" t="s">
        <v>2498</v>
      </c>
      <c r="L1404" s="825">
        <v>0</v>
      </c>
      <c r="M1404" s="825">
        <v>0</v>
      </c>
      <c r="N1404" s="822">
        <v>1</v>
      </c>
      <c r="O1404" s="826">
        <v>0.5</v>
      </c>
      <c r="P1404" s="825">
        <v>0</v>
      </c>
      <c r="Q1404" s="827"/>
      <c r="R1404" s="822">
        <v>1</v>
      </c>
      <c r="S1404" s="827">
        <v>1</v>
      </c>
      <c r="T1404" s="826">
        <v>0.5</v>
      </c>
      <c r="U1404" s="828">
        <v>1</v>
      </c>
    </row>
    <row r="1405" spans="1:21" ht="14.45" customHeight="1" x14ac:dyDescent="0.2">
      <c r="A1405" s="821">
        <v>5</v>
      </c>
      <c r="B1405" s="822" t="s">
        <v>2025</v>
      </c>
      <c r="C1405" s="822" t="s">
        <v>2036</v>
      </c>
      <c r="D1405" s="823" t="s">
        <v>3456</v>
      </c>
      <c r="E1405" s="824" t="s">
        <v>2055</v>
      </c>
      <c r="F1405" s="822" t="s">
        <v>2026</v>
      </c>
      <c r="G1405" s="822" t="s">
        <v>2940</v>
      </c>
      <c r="H1405" s="822" t="s">
        <v>611</v>
      </c>
      <c r="I1405" s="822" t="s">
        <v>1653</v>
      </c>
      <c r="J1405" s="822" t="s">
        <v>646</v>
      </c>
      <c r="K1405" s="822" t="s">
        <v>648</v>
      </c>
      <c r="L1405" s="825">
        <v>234.07</v>
      </c>
      <c r="M1405" s="825">
        <v>234.07</v>
      </c>
      <c r="N1405" s="822">
        <v>1</v>
      </c>
      <c r="O1405" s="826">
        <v>1</v>
      </c>
      <c r="P1405" s="825">
        <v>234.07</v>
      </c>
      <c r="Q1405" s="827">
        <v>1</v>
      </c>
      <c r="R1405" s="822">
        <v>1</v>
      </c>
      <c r="S1405" s="827">
        <v>1</v>
      </c>
      <c r="T1405" s="826">
        <v>1</v>
      </c>
      <c r="U1405" s="828">
        <v>1</v>
      </c>
    </row>
    <row r="1406" spans="1:21" ht="14.45" customHeight="1" x14ac:dyDescent="0.2">
      <c r="A1406" s="821">
        <v>5</v>
      </c>
      <c r="B1406" s="822" t="s">
        <v>2025</v>
      </c>
      <c r="C1406" s="822" t="s">
        <v>2036</v>
      </c>
      <c r="D1406" s="823" t="s">
        <v>3456</v>
      </c>
      <c r="E1406" s="824" t="s">
        <v>2055</v>
      </c>
      <c r="F1406" s="822" t="s">
        <v>2026</v>
      </c>
      <c r="G1406" s="822" t="s">
        <v>2067</v>
      </c>
      <c r="H1406" s="822" t="s">
        <v>611</v>
      </c>
      <c r="I1406" s="822" t="s">
        <v>1830</v>
      </c>
      <c r="J1406" s="822" t="s">
        <v>759</v>
      </c>
      <c r="K1406" s="822" t="s">
        <v>1831</v>
      </c>
      <c r="L1406" s="825">
        <v>1385.62</v>
      </c>
      <c r="M1406" s="825">
        <v>4156.8599999999997</v>
      </c>
      <c r="N1406" s="822">
        <v>3</v>
      </c>
      <c r="O1406" s="826">
        <v>3</v>
      </c>
      <c r="P1406" s="825">
        <v>2771.24</v>
      </c>
      <c r="Q1406" s="827">
        <v>0.66666666666666663</v>
      </c>
      <c r="R1406" s="822">
        <v>2</v>
      </c>
      <c r="S1406" s="827">
        <v>0.66666666666666663</v>
      </c>
      <c r="T1406" s="826">
        <v>2</v>
      </c>
      <c r="U1406" s="828">
        <v>0.66666666666666663</v>
      </c>
    </row>
    <row r="1407" spans="1:21" ht="14.45" customHeight="1" x14ac:dyDescent="0.2">
      <c r="A1407" s="821">
        <v>5</v>
      </c>
      <c r="B1407" s="822" t="s">
        <v>2025</v>
      </c>
      <c r="C1407" s="822" t="s">
        <v>2036</v>
      </c>
      <c r="D1407" s="823" t="s">
        <v>3456</v>
      </c>
      <c r="E1407" s="824" t="s">
        <v>2055</v>
      </c>
      <c r="F1407" s="822" t="s">
        <v>2026</v>
      </c>
      <c r="G1407" s="822" t="s">
        <v>2067</v>
      </c>
      <c r="H1407" s="822" t="s">
        <v>611</v>
      </c>
      <c r="I1407" s="822" t="s">
        <v>1607</v>
      </c>
      <c r="J1407" s="822" t="s">
        <v>755</v>
      </c>
      <c r="K1407" s="822" t="s">
        <v>1608</v>
      </c>
      <c r="L1407" s="825">
        <v>490.89</v>
      </c>
      <c r="M1407" s="825">
        <v>490.89</v>
      </c>
      <c r="N1407" s="822">
        <v>1</v>
      </c>
      <c r="O1407" s="826">
        <v>1</v>
      </c>
      <c r="P1407" s="825">
        <v>490.89</v>
      </c>
      <c r="Q1407" s="827">
        <v>1</v>
      </c>
      <c r="R1407" s="822">
        <v>1</v>
      </c>
      <c r="S1407" s="827">
        <v>1</v>
      </c>
      <c r="T1407" s="826">
        <v>1</v>
      </c>
      <c r="U1407" s="828">
        <v>1</v>
      </c>
    </row>
    <row r="1408" spans="1:21" ht="14.45" customHeight="1" x14ac:dyDescent="0.2">
      <c r="A1408" s="821">
        <v>5</v>
      </c>
      <c r="B1408" s="822" t="s">
        <v>2025</v>
      </c>
      <c r="C1408" s="822" t="s">
        <v>2036</v>
      </c>
      <c r="D1408" s="823" t="s">
        <v>3456</v>
      </c>
      <c r="E1408" s="824" t="s">
        <v>2055</v>
      </c>
      <c r="F1408" s="822" t="s">
        <v>2026</v>
      </c>
      <c r="G1408" s="822" t="s">
        <v>2134</v>
      </c>
      <c r="H1408" s="822" t="s">
        <v>329</v>
      </c>
      <c r="I1408" s="822" t="s">
        <v>2187</v>
      </c>
      <c r="J1408" s="822" t="s">
        <v>2185</v>
      </c>
      <c r="K1408" s="822" t="s">
        <v>2188</v>
      </c>
      <c r="L1408" s="825">
        <v>87.98</v>
      </c>
      <c r="M1408" s="825">
        <v>175.96</v>
      </c>
      <c r="N1408" s="822">
        <v>2</v>
      </c>
      <c r="O1408" s="826">
        <v>1</v>
      </c>
      <c r="P1408" s="825">
        <v>175.96</v>
      </c>
      <c r="Q1408" s="827">
        <v>1</v>
      </c>
      <c r="R1408" s="822">
        <v>2</v>
      </c>
      <c r="S1408" s="827">
        <v>1</v>
      </c>
      <c r="T1408" s="826">
        <v>1</v>
      </c>
      <c r="U1408" s="828">
        <v>1</v>
      </c>
    </row>
    <row r="1409" spans="1:21" ht="14.45" customHeight="1" x14ac:dyDescent="0.2">
      <c r="A1409" s="821">
        <v>5</v>
      </c>
      <c r="B1409" s="822" t="s">
        <v>2025</v>
      </c>
      <c r="C1409" s="822" t="s">
        <v>2036</v>
      </c>
      <c r="D1409" s="823" t="s">
        <v>3456</v>
      </c>
      <c r="E1409" s="824" t="s">
        <v>2055</v>
      </c>
      <c r="F1409" s="822" t="s">
        <v>2026</v>
      </c>
      <c r="G1409" s="822" t="s">
        <v>2134</v>
      </c>
      <c r="H1409" s="822" t="s">
        <v>329</v>
      </c>
      <c r="I1409" s="822" t="s">
        <v>3252</v>
      </c>
      <c r="J1409" s="822" t="s">
        <v>2185</v>
      </c>
      <c r="K1409" s="822" t="s">
        <v>2186</v>
      </c>
      <c r="L1409" s="825">
        <v>27.37</v>
      </c>
      <c r="M1409" s="825">
        <v>27.37</v>
      </c>
      <c r="N1409" s="822">
        <v>1</v>
      </c>
      <c r="O1409" s="826">
        <v>0.5</v>
      </c>
      <c r="P1409" s="825">
        <v>27.37</v>
      </c>
      <c r="Q1409" s="827">
        <v>1</v>
      </c>
      <c r="R1409" s="822">
        <v>1</v>
      </c>
      <c r="S1409" s="827">
        <v>1</v>
      </c>
      <c r="T1409" s="826">
        <v>0.5</v>
      </c>
      <c r="U1409" s="828">
        <v>1</v>
      </c>
    </row>
    <row r="1410" spans="1:21" ht="14.45" customHeight="1" x14ac:dyDescent="0.2">
      <c r="A1410" s="821">
        <v>5</v>
      </c>
      <c r="B1410" s="822" t="s">
        <v>2025</v>
      </c>
      <c r="C1410" s="822" t="s">
        <v>2036</v>
      </c>
      <c r="D1410" s="823" t="s">
        <v>3456</v>
      </c>
      <c r="E1410" s="824" t="s">
        <v>2055</v>
      </c>
      <c r="F1410" s="822" t="s">
        <v>2026</v>
      </c>
      <c r="G1410" s="822" t="s">
        <v>2762</v>
      </c>
      <c r="H1410" s="822" t="s">
        <v>329</v>
      </c>
      <c r="I1410" s="822" t="s">
        <v>2763</v>
      </c>
      <c r="J1410" s="822" t="s">
        <v>617</v>
      </c>
      <c r="K1410" s="822" t="s">
        <v>2764</v>
      </c>
      <c r="L1410" s="825">
        <v>127.91</v>
      </c>
      <c r="M1410" s="825">
        <v>127.91</v>
      </c>
      <c r="N1410" s="822">
        <v>1</v>
      </c>
      <c r="O1410" s="826">
        <v>1</v>
      </c>
      <c r="P1410" s="825">
        <v>127.91</v>
      </c>
      <c r="Q1410" s="827">
        <v>1</v>
      </c>
      <c r="R1410" s="822">
        <v>1</v>
      </c>
      <c r="S1410" s="827">
        <v>1</v>
      </c>
      <c r="T1410" s="826">
        <v>1</v>
      </c>
      <c r="U1410" s="828">
        <v>1</v>
      </c>
    </row>
    <row r="1411" spans="1:21" ht="14.45" customHeight="1" x14ac:dyDescent="0.2">
      <c r="A1411" s="821">
        <v>5</v>
      </c>
      <c r="B1411" s="822" t="s">
        <v>2025</v>
      </c>
      <c r="C1411" s="822" t="s">
        <v>2036</v>
      </c>
      <c r="D1411" s="823" t="s">
        <v>3456</v>
      </c>
      <c r="E1411" s="824" t="s">
        <v>2055</v>
      </c>
      <c r="F1411" s="822" t="s">
        <v>2026</v>
      </c>
      <c r="G1411" s="822" t="s">
        <v>2762</v>
      </c>
      <c r="H1411" s="822" t="s">
        <v>329</v>
      </c>
      <c r="I1411" s="822" t="s">
        <v>3371</v>
      </c>
      <c r="J1411" s="822" t="s">
        <v>3372</v>
      </c>
      <c r="K1411" s="822" t="s">
        <v>3373</v>
      </c>
      <c r="L1411" s="825">
        <v>107.37</v>
      </c>
      <c r="M1411" s="825">
        <v>107.37</v>
      </c>
      <c r="N1411" s="822">
        <v>1</v>
      </c>
      <c r="O1411" s="826">
        <v>1</v>
      </c>
      <c r="P1411" s="825">
        <v>107.37</v>
      </c>
      <c r="Q1411" s="827">
        <v>1</v>
      </c>
      <c r="R1411" s="822">
        <v>1</v>
      </c>
      <c r="S1411" s="827">
        <v>1</v>
      </c>
      <c r="T1411" s="826">
        <v>1</v>
      </c>
      <c r="U1411" s="828">
        <v>1</v>
      </c>
    </row>
    <row r="1412" spans="1:21" ht="14.45" customHeight="1" x14ac:dyDescent="0.2">
      <c r="A1412" s="821">
        <v>5</v>
      </c>
      <c r="B1412" s="822" t="s">
        <v>2025</v>
      </c>
      <c r="C1412" s="822" t="s">
        <v>2036</v>
      </c>
      <c r="D1412" s="823" t="s">
        <v>3456</v>
      </c>
      <c r="E1412" s="824" t="s">
        <v>2055</v>
      </c>
      <c r="F1412" s="822" t="s">
        <v>2026</v>
      </c>
      <c r="G1412" s="822" t="s">
        <v>2115</v>
      </c>
      <c r="H1412" s="822" t="s">
        <v>329</v>
      </c>
      <c r="I1412" s="822" t="s">
        <v>3374</v>
      </c>
      <c r="J1412" s="822" t="s">
        <v>938</v>
      </c>
      <c r="K1412" s="822" t="s">
        <v>939</v>
      </c>
      <c r="L1412" s="825">
        <v>0</v>
      </c>
      <c r="M1412" s="825">
        <v>0</v>
      </c>
      <c r="N1412" s="822">
        <v>1</v>
      </c>
      <c r="O1412" s="826">
        <v>0.5</v>
      </c>
      <c r="P1412" s="825">
        <v>0</v>
      </c>
      <c r="Q1412" s="827"/>
      <c r="R1412" s="822">
        <v>1</v>
      </c>
      <c r="S1412" s="827">
        <v>1</v>
      </c>
      <c r="T1412" s="826">
        <v>0.5</v>
      </c>
      <c r="U1412" s="828">
        <v>1</v>
      </c>
    </row>
    <row r="1413" spans="1:21" ht="14.45" customHeight="1" x14ac:dyDescent="0.2">
      <c r="A1413" s="821">
        <v>5</v>
      </c>
      <c r="B1413" s="822" t="s">
        <v>2025</v>
      </c>
      <c r="C1413" s="822" t="s">
        <v>2036</v>
      </c>
      <c r="D1413" s="823" t="s">
        <v>3456</v>
      </c>
      <c r="E1413" s="824" t="s">
        <v>2055</v>
      </c>
      <c r="F1413" s="822" t="s">
        <v>2026</v>
      </c>
      <c r="G1413" s="822" t="s">
        <v>3375</v>
      </c>
      <c r="H1413" s="822" t="s">
        <v>329</v>
      </c>
      <c r="I1413" s="822" t="s">
        <v>3376</v>
      </c>
      <c r="J1413" s="822" t="s">
        <v>3377</v>
      </c>
      <c r="K1413" s="822" t="s">
        <v>3378</v>
      </c>
      <c r="L1413" s="825">
        <v>264</v>
      </c>
      <c r="M1413" s="825">
        <v>528</v>
      </c>
      <c r="N1413" s="822">
        <v>2</v>
      </c>
      <c r="O1413" s="826">
        <v>1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5</v>
      </c>
      <c r="B1414" s="822" t="s">
        <v>2025</v>
      </c>
      <c r="C1414" s="822" t="s">
        <v>2036</v>
      </c>
      <c r="D1414" s="823" t="s">
        <v>3456</v>
      </c>
      <c r="E1414" s="824" t="s">
        <v>2055</v>
      </c>
      <c r="F1414" s="822" t="s">
        <v>2026</v>
      </c>
      <c r="G1414" s="822" t="s">
        <v>3103</v>
      </c>
      <c r="H1414" s="822" t="s">
        <v>329</v>
      </c>
      <c r="I1414" s="822" t="s">
        <v>3104</v>
      </c>
      <c r="J1414" s="822" t="s">
        <v>665</v>
      </c>
      <c r="K1414" s="822" t="s">
        <v>3105</v>
      </c>
      <c r="L1414" s="825">
        <v>0</v>
      </c>
      <c r="M1414" s="825">
        <v>0</v>
      </c>
      <c r="N1414" s="822">
        <v>10</v>
      </c>
      <c r="O1414" s="826">
        <v>6.5</v>
      </c>
      <c r="P1414" s="825">
        <v>0</v>
      </c>
      <c r="Q1414" s="827"/>
      <c r="R1414" s="822">
        <v>7</v>
      </c>
      <c r="S1414" s="827">
        <v>0.7</v>
      </c>
      <c r="T1414" s="826">
        <v>4</v>
      </c>
      <c r="U1414" s="828">
        <v>0.61538461538461542</v>
      </c>
    </row>
    <row r="1415" spans="1:21" ht="14.45" customHeight="1" x14ac:dyDescent="0.2">
      <c r="A1415" s="821">
        <v>5</v>
      </c>
      <c r="B1415" s="822" t="s">
        <v>2025</v>
      </c>
      <c r="C1415" s="822" t="s">
        <v>2036</v>
      </c>
      <c r="D1415" s="823" t="s">
        <v>3456</v>
      </c>
      <c r="E1415" s="824" t="s">
        <v>2055</v>
      </c>
      <c r="F1415" s="822" t="s">
        <v>2026</v>
      </c>
      <c r="G1415" s="822" t="s">
        <v>3103</v>
      </c>
      <c r="H1415" s="822" t="s">
        <v>329</v>
      </c>
      <c r="I1415" s="822" t="s">
        <v>3379</v>
      </c>
      <c r="J1415" s="822" t="s">
        <v>665</v>
      </c>
      <c r="K1415" s="822" t="s">
        <v>666</v>
      </c>
      <c r="L1415" s="825">
        <v>0</v>
      </c>
      <c r="M1415" s="825">
        <v>0</v>
      </c>
      <c r="N1415" s="822">
        <v>2</v>
      </c>
      <c r="O1415" s="826">
        <v>2</v>
      </c>
      <c r="P1415" s="825">
        <v>0</v>
      </c>
      <c r="Q1415" s="827"/>
      <c r="R1415" s="822">
        <v>1</v>
      </c>
      <c r="S1415" s="827">
        <v>0.5</v>
      </c>
      <c r="T1415" s="826">
        <v>1</v>
      </c>
      <c r="U1415" s="828">
        <v>0.5</v>
      </c>
    </row>
    <row r="1416" spans="1:21" ht="14.45" customHeight="1" x14ac:dyDescent="0.2">
      <c r="A1416" s="821">
        <v>5</v>
      </c>
      <c r="B1416" s="822" t="s">
        <v>2025</v>
      </c>
      <c r="C1416" s="822" t="s">
        <v>2036</v>
      </c>
      <c r="D1416" s="823" t="s">
        <v>3456</v>
      </c>
      <c r="E1416" s="824" t="s">
        <v>2055</v>
      </c>
      <c r="F1416" s="822" t="s">
        <v>2026</v>
      </c>
      <c r="G1416" s="822" t="s">
        <v>2350</v>
      </c>
      <c r="H1416" s="822" t="s">
        <v>329</v>
      </c>
      <c r="I1416" s="822" t="s">
        <v>3144</v>
      </c>
      <c r="J1416" s="822" t="s">
        <v>747</v>
      </c>
      <c r="K1416" s="822" t="s">
        <v>3145</v>
      </c>
      <c r="L1416" s="825">
        <v>94.28</v>
      </c>
      <c r="M1416" s="825">
        <v>94.28</v>
      </c>
      <c r="N1416" s="822">
        <v>1</v>
      </c>
      <c r="O1416" s="826">
        <v>1</v>
      </c>
      <c r="P1416" s="825">
        <v>94.28</v>
      </c>
      <c r="Q1416" s="827">
        <v>1</v>
      </c>
      <c r="R1416" s="822">
        <v>1</v>
      </c>
      <c r="S1416" s="827">
        <v>1</v>
      </c>
      <c r="T1416" s="826">
        <v>1</v>
      </c>
      <c r="U1416" s="828">
        <v>1</v>
      </c>
    </row>
    <row r="1417" spans="1:21" ht="14.45" customHeight="1" x14ac:dyDescent="0.2">
      <c r="A1417" s="821">
        <v>5</v>
      </c>
      <c r="B1417" s="822" t="s">
        <v>2025</v>
      </c>
      <c r="C1417" s="822" t="s">
        <v>2036</v>
      </c>
      <c r="D1417" s="823" t="s">
        <v>3456</v>
      </c>
      <c r="E1417" s="824" t="s">
        <v>2055</v>
      </c>
      <c r="F1417" s="822" t="s">
        <v>2026</v>
      </c>
      <c r="G1417" s="822" t="s">
        <v>2350</v>
      </c>
      <c r="H1417" s="822" t="s">
        <v>329</v>
      </c>
      <c r="I1417" s="822" t="s">
        <v>3380</v>
      </c>
      <c r="J1417" s="822" t="s">
        <v>747</v>
      </c>
      <c r="K1417" s="822" t="s">
        <v>3381</v>
      </c>
      <c r="L1417" s="825">
        <v>168.36</v>
      </c>
      <c r="M1417" s="825">
        <v>168.36</v>
      </c>
      <c r="N1417" s="822">
        <v>1</v>
      </c>
      <c r="O1417" s="826">
        <v>1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5</v>
      </c>
      <c r="B1418" s="822" t="s">
        <v>2025</v>
      </c>
      <c r="C1418" s="822" t="s">
        <v>2036</v>
      </c>
      <c r="D1418" s="823" t="s">
        <v>3456</v>
      </c>
      <c r="E1418" s="824" t="s">
        <v>2055</v>
      </c>
      <c r="F1418" s="822" t="s">
        <v>2026</v>
      </c>
      <c r="G1418" s="822" t="s">
        <v>2350</v>
      </c>
      <c r="H1418" s="822" t="s">
        <v>611</v>
      </c>
      <c r="I1418" s="822" t="s">
        <v>1714</v>
      </c>
      <c r="J1418" s="822" t="s">
        <v>1715</v>
      </c>
      <c r="K1418" s="822" t="s">
        <v>1716</v>
      </c>
      <c r="L1418" s="825">
        <v>105.23</v>
      </c>
      <c r="M1418" s="825">
        <v>105.23</v>
      </c>
      <c r="N1418" s="822">
        <v>1</v>
      </c>
      <c r="O1418" s="826">
        <v>0.5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5</v>
      </c>
      <c r="B1419" s="822" t="s">
        <v>2025</v>
      </c>
      <c r="C1419" s="822" t="s">
        <v>2036</v>
      </c>
      <c r="D1419" s="823" t="s">
        <v>3456</v>
      </c>
      <c r="E1419" s="824" t="s">
        <v>2055</v>
      </c>
      <c r="F1419" s="822" t="s">
        <v>2026</v>
      </c>
      <c r="G1419" s="822" t="s">
        <v>2350</v>
      </c>
      <c r="H1419" s="822" t="s">
        <v>611</v>
      </c>
      <c r="I1419" s="822" t="s">
        <v>1717</v>
      </c>
      <c r="J1419" s="822" t="s">
        <v>1715</v>
      </c>
      <c r="K1419" s="822" t="s">
        <v>1718</v>
      </c>
      <c r="L1419" s="825">
        <v>126.27</v>
      </c>
      <c r="M1419" s="825">
        <v>757.62</v>
      </c>
      <c r="N1419" s="822">
        <v>6</v>
      </c>
      <c r="O1419" s="826">
        <v>2.5</v>
      </c>
      <c r="P1419" s="825">
        <v>757.62</v>
      </c>
      <c r="Q1419" s="827">
        <v>1</v>
      </c>
      <c r="R1419" s="822">
        <v>6</v>
      </c>
      <c r="S1419" s="827">
        <v>1</v>
      </c>
      <c r="T1419" s="826">
        <v>2.5</v>
      </c>
      <c r="U1419" s="828">
        <v>1</v>
      </c>
    </row>
    <row r="1420" spans="1:21" ht="14.45" customHeight="1" x14ac:dyDescent="0.2">
      <c r="A1420" s="821">
        <v>5</v>
      </c>
      <c r="B1420" s="822" t="s">
        <v>2025</v>
      </c>
      <c r="C1420" s="822" t="s">
        <v>2036</v>
      </c>
      <c r="D1420" s="823" t="s">
        <v>3456</v>
      </c>
      <c r="E1420" s="824" t="s">
        <v>2055</v>
      </c>
      <c r="F1420" s="822" t="s">
        <v>2026</v>
      </c>
      <c r="G1420" s="822" t="s">
        <v>2350</v>
      </c>
      <c r="H1420" s="822" t="s">
        <v>611</v>
      </c>
      <c r="I1420" s="822" t="s">
        <v>3356</v>
      </c>
      <c r="J1420" s="822" t="s">
        <v>1715</v>
      </c>
      <c r="K1420" s="822" t="s">
        <v>3357</v>
      </c>
      <c r="L1420" s="825">
        <v>63.14</v>
      </c>
      <c r="M1420" s="825">
        <v>189.42000000000002</v>
      </c>
      <c r="N1420" s="822">
        <v>3</v>
      </c>
      <c r="O1420" s="826">
        <v>1</v>
      </c>
      <c r="P1420" s="825">
        <v>189.42000000000002</v>
      </c>
      <c r="Q1420" s="827">
        <v>1</v>
      </c>
      <c r="R1420" s="822">
        <v>3</v>
      </c>
      <c r="S1420" s="827">
        <v>1</v>
      </c>
      <c r="T1420" s="826">
        <v>1</v>
      </c>
      <c r="U1420" s="828">
        <v>1</v>
      </c>
    </row>
    <row r="1421" spans="1:21" ht="14.45" customHeight="1" x14ac:dyDescent="0.2">
      <c r="A1421" s="821">
        <v>5</v>
      </c>
      <c r="B1421" s="822" t="s">
        <v>2025</v>
      </c>
      <c r="C1421" s="822" t="s">
        <v>2036</v>
      </c>
      <c r="D1421" s="823" t="s">
        <v>3456</v>
      </c>
      <c r="E1421" s="824" t="s">
        <v>2055</v>
      </c>
      <c r="F1421" s="822" t="s">
        <v>2026</v>
      </c>
      <c r="G1421" s="822" t="s">
        <v>2350</v>
      </c>
      <c r="H1421" s="822" t="s">
        <v>611</v>
      </c>
      <c r="I1421" s="822" t="s">
        <v>1719</v>
      </c>
      <c r="J1421" s="822" t="s">
        <v>1715</v>
      </c>
      <c r="K1421" s="822" t="s">
        <v>1720</v>
      </c>
      <c r="L1421" s="825">
        <v>84.18</v>
      </c>
      <c r="M1421" s="825">
        <v>925.98</v>
      </c>
      <c r="N1421" s="822">
        <v>11</v>
      </c>
      <c r="O1421" s="826">
        <v>5.5</v>
      </c>
      <c r="P1421" s="825">
        <v>841.80000000000007</v>
      </c>
      <c r="Q1421" s="827">
        <v>0.90909090909090917</v>
      </c>
      <c r="R1421" s="822">
        <v>10</v>
      </c>
      <c r="S1421" s="827">
        <v>0.90909090909090906</v>
      </c>
      <c r="T1421" s="826">
        <v>4.5</v>
      </c>
      <c r="U1421" s="828">
        <v>0.81818181818181823</v>
      </c>
    </row>
    <row r="1422" spans="1:21" ht="14.45" customHeight="1" x14ac:dyDescent="0.2">
      <c r="A1422" s="821">
        <v>5</v>
      </c>
      <c r="B1422" s="822" t="s">
        <v>2025</v>
      </c>
      <c r="C1422" s="822" t="s">
        <v>2036</v>
      </c>
      <c r="D1422" s="823" t="s">
        <v>3456</v>
      </c>
      <c r="E1422" s="824" t="s">
        <v>2055</v>
      </c>
      <c r="F1422" s="822" t="s">
        <v>2026</v>
      </c>
      <c r="G1422" s="822" t="s">
        <v>2350</v>
      </c>
      <c r="H1422" s="822" t="s">
        <v>329</v>
      </c>
      <c r="I1422" s="822" t="s">
        <v>3382</v>
      </c>
      <c r="J1422" s="822" t="s">
        <v>747</v>
      </c>
      <c r="K1422" s="822" t="s">
        <v>748</v>
      </c>
      <c r="L1422" s="825">
        <v>63.14</v>
      </c>
      <c r="M1422" s="825">
        <v>126.28</v>
      </c>
      <c r="N1422" s="822">
        <v>2</v>
      </c>
      <c r="O1422" s="826">
        <v>1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5</v>
      </c>
      <c r="B1423" s="822" t="s">
        <v>2025</v>
      </c>
      <c r="C1423" s="822" t="s">
        <v>2036</v>
      </c>
      <c r="D1423" s="823" t="s">
        <v>3456</v>
      </c>
      <c r="E1423" s="824" t="s">
        <v>2055</v>
      </c>
      <c r="F1423" s="822" t="s">
        <v>2026</v>
      </c>
      <c r="G1423" s="822" t="s">
        <v>2350</v>
      </c>
      <c r="H1423" s="822" t="s">
        <v>329</v>
      </c>
      <c r="I1423" s="822" t="s">
        <v>2351</v>
      </c>
      <c r="J1423" s="822" t="s">
        <v>747</v>
      </c>
      <c r="K1423" s="822" t="s">
        <v>1236</v>
      </c>
      <c r="L1423" s="825">
        <v>84.18</v>
      </c>
      <c r="M1423" s="825">
        <v>84.18</v>
      </c>
      <c r="N1423" s="822">
        <v>1</v>
      </c>
      <c r="O1423" s="826">
        <v>1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5</v>
      </c>
      <c r="B1424" s="822" t="s">
        <v>2025</v>
      </c>
      <c r="C1424" s="822" t="s">
        <v>2036</v>
      </c>
      <c r="D1424" s="823" t="s">
        <v>3456</v>
      </c>
      <c r="E1424" s="824" t="s">
        <v>2055</v>
      </c>
      <c r="F1424" s="822" t="s">
        <v>2026</v>
      </c>
      <c r="G1424" s="822" t="s">
        <v>2350</v>
      </c>
      <c r="H1424" s="822" t="s">
        <v>611</v>
      </c>
      <c r="I1424" s="822" t="s">
        <v>2817</v>
      </c>
      <c r="J1424" s="822" t="s">
        <v>1715</v>
      </c>
      <c r="K1424" s="822" t="s">
        <v>2818</v>
      </c>
      <c r="L1424" s="825">
        <v>49.08</v>
      </c>
      <c r="M1424" s="825">
        <v>490.79999999999995</v>
      </c>
      <c r="N1424" s="822">
        <v>10</v>
      </c>
      <c r="O1424" s="826">
        <v>7</v>
      </c>
      <c r="P1424" s="825">
        <v>343.55999999999995</v>
      </c>
      <c r="Q1424" s="827">
        <v>0.7</v>
      </c>
      <c r="R1424" s="822">
        <v>7</v>
      </c>
      <c r="S1424" s="827">
        <v>0.7</v>
      </c>
      <c r="T1424" s="826">
        <v>5</v>
      </c>
      <c r="U1424" s="828">
        <v>0.7142857142857143</v>
      </c>
    </row>
    <row r="1425" spans="1:21" ht="14.45" customHeight="1" x14ac:dyDescent="0.2">
      <c r="A1425" s="821">
        <v>5</v>
      </c>
      <c r="B1425" s="822" t="s">
        <v>2025</v>
      </c>
      <c r="C1425" s="822" t="s">
        <v>2036</v>
      </c>
      <c r="D1425" s="823" t="s">
        <v>3456</v>
      </c>
      <c r="E1425" s="824" t="s">
        <v>2055</v>
      </c>
      <c r="F1425" s="822" t="s">
        <v>2026</v>
      </c>
      <c r="G1425" s="822" t="s">
        <v>2350</v>
      </c>
      <c r="H1425" s="822" t="s">
        <v>611</v>
      </c>
      <c r="I1425" s="822" t="s">
        <v>1920</v>
      </c>
      <c r="J1425" s="822" t="s">
        <v>747</v>
      </c>
      <c r="K1425" s="822" t="s">
        <v>1236</v>
      </c>
      <c r="L1425" s="825">
        <v>84.18</v>
      </c>
      <c r="M1425" s="825">
        <v>84.18</v>
      </c>
      <c r="N1425" s="822">
        <v>1</v>
      </c>
      <c r="O1425" s="826">
        <v>0.5</v>
      </c>
      <c r="P1425" s="825">
        <v>84.18</v>
      </c>
      <c r="Q1425" s="827">
        <v>1</v>
      </c>
      <c r="R1425" s="822">
        <v>1</v>
      </c>
      <c r="S1425" s="827">
        <v>1</v>
      </c>
      <c r="T1425" s="826">
        <v>0.5</v>
      </c>
      <c r="U1425" s="828">
        <v>1</v>
      </c>
    </row>
    <row r="1426" spans="1:21" ht="14.45" customHeight="1" x14ac:dyDescent="0.2">
      <c r="A1426" s="821">
        <v>5</v>
      </c>
      <c r="B1426" s="822" t="s">
        <v>2025</v>
      </c>
      <c r="C1426" s="822" t="s">
        <v>2036</v>
      </c>
      <c r="D1426" s="823" t="s">
        <v>3456</v>
      </c>
      <c r="E1426" s="824" t="s">
        <v>2055</v>
      </c>
      <c r="F1426" s="822" t="s">
        <v>2026</v>
      </c>
      <c r="G1426" s="822" t="s">
        <v>2350</v>
      </c>
      <c r="H1426" s="822" t="s">
        <v>611</v>
      </c>
      <c r="I1426" s="822" t="s">
        <v>3383</v>
      </c>
      <c r="J1426" s="822" t="s">
        <v>747</v>
      </c>
      <c r="K1426" s="822" t="s">
        <v>2814</v>
      </c>
      <c r="L1426" s="825">
        <v>105.23</v>
      </c>
      <c r="M1426" s="825">
        <v>315.69</v>
      </c>
      <c r="N1426" s="822">
        <v>3</v>
      </c>
      <c r="O1426" s="826">
        <v>2</v>
      </c>
      <c r="P1426" s="825">
        <v>210.46</v>
      </c>
      <c r="Q1426" s="827">
        <v>0.66666666666666674</v>
      </c>
      <c r="R1426" s="822">
        <v>2</v>
      </c>
      <c r="S1426" s="827">
        <v>0.66666666666666663</v>
      </c>
      <c r="T1426" s="826">
        <v>1</v>
      </c>
      <c r="U1426" s="828">
        <v>0.5</v>
      </c>
    </row>
    <row r="1427" spans="1:21" ht="14.45" customHeight="1" x14ac:dyDescent="0.2">
      <c r="A1427" s="821">
        <v>5</v>
      </c>
      <c r="B1427" s="822" t="s">
        <v>2025</v>
      </c>
      <c r="C1427" s="822" t="s">
        <v>2036</v>
      </c>
      <c r="D1427" s="823" t="s">
        <v>3456</v>
      </c>
      <c r="E1427" s="824" t="s">
        <v>2055</v>
      </c>
      <c r="F1427" s="822" t="s">
        <v>2026</v>
      </c>
      <c r="G1427" s="822" t="s">
        <v>2350</v>
      </c>
      <c r="H1427" s="822" t="s">
        <v>611</v>
      </c>
      <c r="I1427" s="822" t="s">
        <v>1722</v>
      </c>
      <c r="J1427" s="822" t="s">
        <v>747</v>
      </c>
      <c r="K1427" s="822" t="s">
        <v>1723</v>
      </c>
      <c r="L1427" s="825">
        <v>49.08</v>
      </c>
      <c r="M1427" s="825">
        <v>98.16</v>
      </c>
      <c r="N1427" s="822">
        <v>2</v>
      </c>
      <c r="O1427" s="826">
        <v>1</v>
      </c>
      <c r="P1427" s="825">
        <v>98.16</v>
      </c>
      <c r="Q1427" s="827">
        <v>1</v>
      </c>
      <c r="R1427" s="822">
        <v>2</v>
      </c>
      <c r="S1427" s="827">
        <v>1</v>
      </c>
      <c r="T1427" s="826">
        <v>1</v>
      </c>
      <c r="U1427" s="828">
        <v>1</v>
      </c>
    </row>
    <row r="1428" spans="1:21" ht="14.45" customHeight="1" x14ac:dyDescent="0.2">
      <c r="A1428" s="821">
        <v>5</v>
      </c>
      <c r="B1428" s="822" t="s">
        <v>2025</v>
      </c>
      <c r="C1428" s="822" t="s">
        <v>2036</v>
      </c>
      <c r="D1428" s="823" t="s">
        <v>3456</v>
      </c>
      <c r="E1428" s="824" t="s">
        <v>2055</v>
      </c>
      <c r="F1428" s="822" t="s">
        <v>2026</v>
      </c>
      <c r="G1428" s="822" t="s">
        <v>2350</v>
      </c>
      <c r="H1428" s="822" t="s">
        <v>611</v>
      </c>
      <c r="I1428" s="822" t="s">
        <v>3384</v>
      </c>
      <c r="J1428" s="822" t="s">
        <v>747</v>
      </c>
      <c r="K1428" s="822" t="s">
        <v>3385</v>
      </c>
      <c r="L1428" s="825">
        <v>74.08</v>
      </c>
      <c r="M1428" s="825">
        <v>74.08</v>
      </c>
      <c r="N1428" s="822">
        <v>1</v>
      </c>
      <c r="O1428" s="826">
        <v>1</v>
      </c>
      <c r="P1428" s="825">
        <v>74.08</v>
      </c>
      <c r="Q1428" s="827">
        <v>1</v>
      </c>
      <c r="R1428" s="822">
        <v>1</v>
      </c>
      <c r="S1428" s="827">
        <v>1</v>
      </c>
      <c r="T1428" s="826">
        <v>1</v>
      </c>
      <c r="U1428" s="828">
        <v>1</v>
      </c>
    </row>
    <row r="1429" spans="1:21" ht="14.45" customHeight="1" x14ac:dyDescent="0.2">
      <c r="A1429" s="821">
        <v>5</v>
      </c>
      <c r="B1429" s="822" t="s">
        <v>2025</v>
      </c>
      <c r="C1429" s="822" t="s">
        <v>2036</v>
      </c>
      <c r="D1429" s="823" t="s">
        <v>3456</v>
      </c>
      <c r="E1429" s="824" t="s">
        <v>2055</v>
      </c>
      <c r="F1429" s="822" t="s">
        <v>2026</v>
      </c>
      <c r="G1429" s="822" t="s">
        <v>2350</v>
      </c>
      <c r="H1429" s="822" t="s">
        <v>611</v>
      </c>
      <c r="I1429" s="822" t="s">
        <v>3146</v>
      </c>
      <c r="J1429" s="822" t="s">
        <v>747</v>
      </c>
      <c r="K1429" s="822" t="s">
        <v>3145</v>
      </c>
      <c r="L1429" s="825">
        <v>94.28</v>
      </c>
      <c r="M1429" s="825">
        <v>94.28</v>
      </c>
      <c r="N1429" s="822">
        <v>1</v>
      </c>
      <c r="O1429" s="826">
        <v>1</v>
      </c>
      <c r="P1429" s="825">
        <v>94.28</v>
      </c>
      <c r="Q1429" s="827">
        <v>1</v>
      </c>
      <c r="R1429" s="822">
        <v>1</v>
      </c>
      <c r="S1429" s="827">
        <v>1</v>
      </c>
      <c r="T1429" s="826">
        <v>1</v>
      </c>
      <c r="U1429" s="828">
        <v>1</v>
      </c>
    </row>
    <row r="1430" spans="1:21" ht="14.45" customHeight="1" x14ac:dyDescent="0.2">
      <c r="A1430" s="821">
        <v>5</v>
      </c>
      <c r="B1430" s="822" t="s">
        <v>2025</v>
      </c>
      <c r="C1430" s="822" t="s">
        <v>2036</v>
      </c>
      <c r="D1430" s="823" t="s">
        <v>3456</v>
      </c>
      <c r="E1430" s="824" t="s">
        <v>2055</v>
      </c>
      <c r="F1430" s="822" t="s">
        <v>2026</v>
      </c>
      <c r="G1430" s="822" t="s">
        <v>2068</v>
      </c>
      <c r="H1430" s="822" t="s">
        <v>329</v>
      </c>
      <c r="I1430" s="822" t="s">
        <v>2069</v>
      </c>
      <c r="J1430" s="822" t="s">
        <v>2070</v>
      </c>
      <c r="K1430" s="822" t="s">
        <v>2071</v>
      </c>
      <c r="L1430" s="825">
        <v>0</v>
      </c>
      <c r="M1430" s="825">
        <v>0</v>
      </c>
      <c r="N1430" s="822">
        <v>1</v>
      </c>
      <c r="O1430" s="826">
        <v>1</v>
      </c>
      <c r="P1430" s="825">
        <v>0</v>
      </c>
      <c r="Q1430" s="827"/>
      <c r="R1430" s="822">
        <v>1</v>
      </c>
      <c r="S1430" s="827">
        <v>1</v>
      </c>
      <c r="T1430" s="826">
        <v>1</v>
      </c>
      <c r="U1430" s="828">
        <v>1</v>
      </c>
    </row>
    <row r="1431" spans="1:21" ht="14.45" customHeight="1" x14ac:dyDescent="0.2">
      <c r="A1431" s="821">
        <v>5</v>
      </c>
      <c r="B1431" s="822" t="s">
        <v>2025</v>
      </c>
      <c r="C1431" s="822" t="s">
        <v>2036</v>
      </c>
      <c r="D1431" s="823" t="s">
        <v>3456</v>
      </c>
      <c r="E1431" s="824" t="s">
        <v>2055</v>
      </c>
      <c r="F1431" s="822" t="s">
        <v>2026</v>
      </c>
      <c r="G1431" s="822" t="s">
        <v>2068</v>
      </c>
      <c r="H1431" s="822" t="s">
        <v>329</v>
      </c>
      <c r="I1431" s="822" t="s">
        <v>2075</v>
      </c>
      <c r="J1431" s="822" t="s">
        <v>2070</v>
      </c>
      <c r="K1431" s="822" t="s">
        <v>2076</v>
      </c>
      <c r="L1431" s="825">
        <v>0</v>
      </c>
      <c r="M1431" s="825">
        <v>0</v>
      </c>
      <c r="N1431" s="822">
        <v>10</v>
      </c>
      <c r="O1431" s="826">
        <v>8.5</v>
      </c>
      <c r="P1431" s="825">
        <v>0</v>
      </c>
      <c r="Q1431" s="827"/>
      <c r="R1431" s="822">
        <v>3</v>
      </c>
      <c r="S1431" s="827">
        <v>0.3</v>
      </c>
      <c r="T1431" s="826">
        <v>2</v>
      </c>
      <c r="U1431" s="828">
        <v>0.23529411764705882</v>
      </c>
    </row>
    <row r="1432" spans="1:21" ht="14.45" customHeight="1" x14ac:dyDescent="0.2">
      <c r="A1432" s="821">
        <v>5</v>
      </c>
      <c r="B1432" s="822" t="s">
        <v>2025</v>
      </c>
      <c r="C1432" s="822" t="s">
        <v>2036</v>
      </c>
      <c r="D1432" s="823" t="s">
        <v>3456</v>
      </c>
      <c r="E1432" s="824" t="s">
        <v>2057</v>
      </c>
      <c r="F1432" s="822" t="s">
        <v>2026</v>
      </c>
      <c r="G1432" s="822" t="s">
        <v>2405</v>
      </c>
      <c r="H1432" s="822" t="s">
        <v>329</v>
      </c>
      <c r="I1432" s="822" t="s">
        <v>2734</v>
      </c>
      <c r="J1432" s="822" t="s">
        <v>1100</v>
      </c>
      <c r="K1432" s="822" t="s">
        <v>2735</v>
      </c>
      <c r="L1432" s="825">
        <v>42.14</v>
      </c>
      <c r="M1432" s="825">
        <v>42.14</v>
      </c>
      <c r="N1432" s="822">
        <v>1</v>
      </c>
      <c r="O1432" s="826">
        <v>1</v>
      </c>
      <c r="P1432" s="825">
        <v>42.14</v>
      </c>
      <c r="Q1432" s="827">
        <v>1</v>
      </c>
      <c r="R1432" s="822">
        <v>1</v>
      </c>
      <c r="S1432" s="827">
        <v>1</v>
      </c>
      <c r="T1432" s="826">
        <v>1</v>
      </c>
      <c r="U1432" s="828">
        <v>1</v>
      </c>
    </row>
    <row r="1433" spans="1:21" ht="14.45" customHeight="1" x14ac:dyDescent="0.2">
      <c r="A1433" s="821">
        <v>5</v>
      </c>
      <c r="B1433" s="822" t="s">
        <v>2025</v>
      </c>
      <c r="C1433" s="822" t="s">
        <v>2036</v>
      </c>
      <c r="D1433" s="823" t="s">
        <v>3456</v>
      </c>
      <c r="E1433" s="824" t="s">
        <v>2049</v>
      </c>
      <c r="F1433" s="822" t="s">
        <v>2026</v>
      </c>
      <c r="G1433" s="822" t="s">
        <v>3074</v>
      </c>
      <c r="H1433" s="822" t="s">
        <v>329</v>
      </c>
      <c r="I1433" s="822" t="s">
        <v>3368</v>
      </c>
      <c r="J1433" s="822" t="s">
        <v>3076</v>
      </c>
      <c r="K1433" s="822" t="s">
        <v>3369</v>
      </c>
      <c r="L1433" s="825">
        <v>63.72</v>
      </c>
      <c r="M1433" s="825">
        <v>63.72</v>
      </c>
      <c r="N1433" s="822">
        <v>1</v>
      </c>
      <c r="O1433" s="826">
        <v>0.5</v>
      </c>
      <c r="P1433" s="825"/>
      <c r="Q1433" s="827">
        <v>0</v>
      </c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5</v>
      </c>
      <c r="B1434" s="822" t="s">
        <v>2025</v>
      </c>
      <c r="C1434" s="822" t="s">
        <v>2036</v>
      </c>
      <c r="D1434" s="823" t="s">
        <v>3456</v>
      </c>
      <c r="E1434" s="824" t="s">
        <v>2049</v>
      </c>
      <c r="F1434" s="822" t="s">
        <v>2026</v>
      </c>
      <c r="G1434" s="822" t="s">
        <v>3078</v>
      </c>
      <c r="H1434" s="822" t="s">
        <v>329</v>
      </c>
      <c r="I1434" s="822" t="s">
        <v>3370</v>
      </c>
      <c r="J1434" s="822" t="s">
        <v>890</v>
      </c>
      <c r="K1434" s="822" t="s">
        <v>3105</v>
      </c>
      <c r="L1434" s="825">
        <v>0</v>
      </c>
      <c r="M1434" s="825">
        <v>0</v>
      </c>
      <c r="N1434" s="822">
        <v>1</v>
      </c>
      <c r="O1434" s="826">
        <v>1</v>
      </c>
      <c r="P1434" s="825"/>
      <c r="Q1434" s="827"/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5</v>
      </c>
      <c r="B1435" s="822" t="s">
        <v>2025</v>
      </c>
      <c r="C1435" s="822" t="s">
        <v>2036</v>
      </c>
      <c r="D1435" s="823" t="s">
        <v>3456</v>
      </c>
      <c r="E1435" s="824" t="s">
        <v>2049</v>
      </c>
      <c r="F1435" s="822" t="s">
        <v>2026</v>
      </c>
      <c r="G1435" s="822" t="s">
        <v>3103</v>
      </c>
      <c r="H1435" s="822" t="s">
        <v>329</v>
      </c>
      <c r="I1435" s="822" t="s">
        <v>3104</v>
      </c>
      <c r="J1435" s="822" t="s">
        <v>665</v>
      </c>
      <c r="K1435" s="822" t="s">
        <v>3105</v>
      </c>
      <c r="L1435" s="825">
        <v>0</v>
      </c>
      <c r="M1435" s="825">
        <v>0</v>
      </c>
      <c r="N1435" s="822">
        <v>1</v>
      </c>
      <c r="O1435" s="826">
        <v>0.5</v>
      </c>
      <c r="P1435" s="825"/>
      <c r="Q1435" s="827"/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5</v>
      </c>
      <c r="B1436" s="822" t="s">
        <v>2025</v>
      </c>
      <c r="C1436" s="822" t="s">
        <v>2036</v>
      </c>
      <c r="D1436" s="823" t="s">
        <v>3456</v>
      </c>
      <c r="E1436" s="824" t="s">
        <v>2056</v>
      </c>
      <c r="F1436" s="822" t="s">
        <v>2026</v>
      </c>
      <c r="G1436" s="822" t="s">
        <v>2455</v>
      </c>
      <c r="H1436" s="822" t="s">
        <v>611</v>
      </c>
      <c r="I1436" s="822" t="s">
        <v>2618</v>
      </c>
      <c r="J1436" s="822" t="s">
        <v>2619</v>
      </c>
      <c r="K1436" s="822" t="s">
        <v>2525</v>
      </c>
      <c r="L1436" s="825">
        <v>58.77</v>
      </c>
      <c r="M1436" s="825">
        <v>58.77</v>
      </c>
      <c r="N1436" s="822">
        <v>1</v>
      </c>
      <c r="O1436" s="826">
        <v>1</v>
      </c>
      <c r="P1436" s="825">
        <v>58.77</v>
      </c>
      <c r="Q1436" s="827">
        <v>1</v>
      </c>
      <c r="R1436" s="822">
        <v>1</v>
      </c>
      <c r="S1436" s="827">
        <v>1</v>
      </c>
      <c r="T1436" s="826">
        <v>1</v>
      </c>
      <c r="U1436" s="828">
        <v>1</v>
      </c>
    </row>
    <row r="1437" spans="1:21" ht="14.45" customHeight="1" x14ac:dyDescent="0.2">
      <c r="A1437" s="821">
        <v>5</v>
      </c>
      <c r="B1437" s="822" t="s">
        <v>2025</v>
      </c>
      <c r="C1437" s="822" t="s">
        <v>2036</v>
      </c>
      <c r="D1437" s="823" t="s">
        <v>3456</v>
      </c>
      <c r="E1437" s="824" t="s">
        <v>2056</v>
      </c>
      <c r="F1437" s="822" t="s">
        <v>2026</v>
      </c>
      <c r="G1437" s="822" t="s">
        <v>3074</v>
      </c>
      <c r="H1437" s="822" t="s">
        <v>329</v>
      </c>
      <c r="I1437" s="822" t="s">
        <v>3368</v>
      </c>
      <c r="J1437" s="822" t="s">
        <v>3076</v>
      </c>
      <c r="K1437" s="822" t="s">
        <v>3369</v>
      </c>
      <c r="L1437" s="825">
        <v>63.72</v>
      </c>
      <c r="M1437" s="825">
        <v>191.16</v>
      </c>
      <c r="N1437" s="822">
        <v>3</v>
      </c>
      <c r="O1437" s="826">
        <v>1.5</v>
      </c>
      <c r="P1437" s="825">
        <v>127.44</v>
      </c>
      <c r="Q1437" s="827">
        <v>0.66666666666666663</v>
      </c>
      <c r="R1437" s="822">
        <v>2</v>
      </c>
      <c r="S1437" s="827">
        <v>0.66666666666666663</v>
      </c>
      <c r="T1437" s="826">
        <v>1</v>
      </c>
      <c r="U1437" s="828">
        <v>0.66666666666666663</v>
      </c>
    </row>
    <row r="1438" spans="1:21" ht="14.45" customHeight="1" x14ac:dyDescent="0.2">
      <c r="A1438" s="821">
        <v>5</v>
      </c>
      <c r="B1438" s="822" t="s">
        <v>2025</v>
      </c>
      <c r="C1438" s="822" t="s">
        <v>2036</v>
      </c>
      <c r="D1438" s="823" t="s">
        <v>3456</v>
      </c>
      <c r="E1438" s="824" t="s">
        <v>2056</v>
      </c>
      <c r="F1438" s="822" t="s">
        <v>2026</v>
      </c>
      <c r="G1438" s="822" t="s">
        <v>3078</v>
      </c>
      <c r="H1438" s="822" t="s">
        <v>329</v>
      </c>
      <c r="I1438" s="822" t="s">
        <v>3370</v>
      </c>
      <c r="J1438" s="822" t="s">
        <v>890</v>
      </c>
      <c r="K1438" s="822" t="s">
        <v>3105</v>
      </c>
      <c r="L1438" s="825">
        <v>0</v>
      </c>
      <c r="M1438" s="825">
        <v>0</v>
      </c>
      <c r="N1438" s="822">
        <v>3</v>
      </c>
      <c r="O1438" s="826">
        <v>2.5</v>
      </c>
      <c r="P1438" s="825">
        <v>0</v>
      </c>
      <c r="Q1438" s="827"/>
      <c r="R1438" s="822">
        <v>2</v>
      </c>
      <c r="S1438" s="827">
        <v>0.66666666666666663</v>
      </c>
      <c r="T1438" s="826">
        <v>1.5</v>
      </c>
      <c r="U1438" s="828">
        <v>0.6</v>
      </c>
    </row>
    <row r="1439" spans="1:21" ht="14.45" customHeight="1" x14ac:dyDescent="0.2">
      <c r="A1439" s="821">
        <v>5</v>
      </c>
      <c r="B1439" s="822" t="s">
        <v>2025</v>
      </c>
      <c r="C1439" s="822" t="s">
        <v>2036</v>
      </c>
      <c r="D1439" s="823" t="s">
        <v>3456</v>
      </c>
      <c r="E1439" s="824" t="s">
        <v>2056</v>
      </c>
      <c r="F1439" s="822" t="s">
        <v>2026</v>
      </c>
      <c r="G1439" s="822" t="s">
        <v>3078</v>
      </c>
      <c r="H1439" s="822" t="s">
        <v>329</v>
      </c>
      <c r="I1439" s="822" t="s">
        <v>3386</v>
      </c>
      <c r="J1439" s="822" t="s">
        <v>890</v>
      </c>
      <c r="K1439" s="822" t="s">
        <v>666</v>
      </c>
      <c r="L1439" s="825">
        <v>0</v>
      </c>
      <c r="M1439" s="825">
        <v>0</v>
      </c>
      <c r="N1439" s="822">
        <v>1</v>
      </c>
      <c r="O1439" s="826">
        <v>1</v>
      </c>
      <c r="P1439" s="825">
        <v>0</v>
      </c>
      <c r="Q1439" s="827"/>
      <c r="R1439" s="822">
        <v>1</v>
      </c>
      <c r="S1439" s="827">
        <v>1</v>
      </c>
      <c r="T1439" s="826">
        <v>1</v>
      </c>
      <c r="U1439" s="828">
        <v>1</v>
      </c>
    </row>
    <row r="1440" spans="1:21" ht="14.45" customHeight="1" x14ac:dyDescent="0.2">
      <c r="A1440" s="821">
        <v>5</v>
      </c>
      <c r="B1440" s="822" t="s">
        <v>2025</v>
      </c>
      <c r="C1440" s="822" t="s">
        <v>2036</v>
      </c>
      <c r="D1440" s="823" t="s">
        <v>3456</v>
      </c>
      <c r="E1440" s="824" t="s">
        <v>2056</v>
      </c>
      <c r="F1440" s="822" t="s">
        <v>2026</v>
      </c>
      <c r="G1440" s="822" t="s">
        <v>3089</v>
      </c>
      <c r="H1440" s="822" t="s">
        <v>329</v>
      </c>
      <c r="I1440" s="822" t="s">
        <v>3090</v>
      </c>
      <c r="J1440" s="822" t="s">
        <v>3091</v>
      </c>
      <c r="K1440" s="822" t="s">
        <v>3092</v>
      </c>
      <c r="L1440" s="825">
        <v>195.19</v>
      </c>
      <c r="M1440" s="825">
        <v>195.19</v>
      </c>
      <c r="N1440" s="822">
        <v>1</v>
      </c>
      <c r="O1440" s="826">
        <v>1</v>
      </c>
      <c r="P1440" s="825">
        <v>195.19</v>
      </c>
      <c r="Q1440" s="827">
        <v>1</v>
      </c>
      <c r="R1440" s="822">
        <v>1</v>
      </c>
      <c r="S1440" s="827">
        <v>1</v>
      </c>
      <c r="T1440" s="826">
        <v>1</v>
      </c>
      <c r="U1440" s="828">
        <v>1</v>
      </c>
    </row>
    <row r="1441" spans="1:21" ht="14.45" customHeight="1" x14ac:dyDescent="0.2">
      <c r="A1441" s="821">
        <v>5</v>
      </c>
      <c r="B1441" s="822" t="s">
        <v>2025</v>
      </c>
      <c r="C1441" s="822" t="s">
        <v>2036</v>
      </c>
      <c r="D1441" s="823" t="s">
        <v>3456</v>
      </c>
      <c r="E1441" s="824" t="s">
        <v>2056</v>
      </c>
      <c r="F1441" s="822" t="s">
        <v>2026</v>
      </c>
      <c r="G1441" s="822" t="s">
        <v>3103</v>
      </c>
      <c r="H1441" s="822" t="s">
        <v>329</v>
      </c>
      <c r="I1441" s="822" t="s">
        <v>3104</v>
      </c>
      <c r="J1441" s="822" t="s">
        <v>665</v>
      </c>
      <c r="K1441" s="822" t="s">
        <v>3105</v>
      </c>
      <c r="L1441" s="825">
        <v>0</v>
      </c>
      <c r="M1441" s="825">
        <v>0</v>
      </c>
      <c r="N1441" s="822">
        <v>7</v>
      </c>
      <c r="O1441" s="826">
        <v>5</v>
      </c>
      <c r="P1441" s="825">
        <v>0</v>
      </c>
      <c r="Q1441" s="827"/>
      <c r="R1441" s="822">
        <v>5</v>
      </c>
      <c r="S1441" s="827">
        <v>0.7142857142857143</v>
      </c>
      <c r="T1441" s="826">
        <v>3.5</v>
      </c>
      <c r="U1441" s="828">
        <v>0.7</v>
      </c>
    </row>
    <row r="1442" spans="1:21" ht="14.45" customHeight="1" x14ac:dyDescent="0.2">
      <c r="A1442" s="821">
        <v>5</v>
      </c>
      <c r="B1442" s="822" t="s">
        <v>2025</v>
      </c>
      <c r="C1442" s="822" t="s">
        <v>2036</v>
      </c>
      <c r="D1442" s="823" t="s">
        <v>3456</v>
      </c>
      <c r="E1442" s="824" t="s">
        <v>2050</v>
      </c>
      <c r="F1442" s="822" t="s">
        <v>2026</v>
      </c>
      <c r="G1442" s="822" t="s">
        <v>2730</v>
      </c>
      <c r="H1442" s="822" t="s">
        <v>329</v>
      </c>
      <c r="I1442" s="822" t="s">
        <v>2731</v>
      </c>
      <c r="J1442" s="822" t="s">
        <v>2732</v>
      </c>
      <c r="K1442" s="822" t="s">
        <v>2733</v>
      </c>
      <c r="L1442" s="825">
        <v>45.89</v>
      </c>
      <c r="M1442" s="825">
        <v>45.89</v>
      </c>
      <c r="N1442" s="822">
        <v>1</v>
      </c>
      <c r="O1442" s="826">
        <v>1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5</v>
      </c>
      <c r="B1443" s="822" t="s">
        <v>2025</v>
      </c>
      <c r="C1443" s="822" t="s">
        <v>2036</v>
      </c>
      <c r="D1443" s="823" t="s">
        <v>3456</v>
      </c>
      <c r="E1443" s="824" t="s">
        <v>2050</v>
      </c>
      <c r="F1443" s="822" t="s">
        <v>2026</v>
      </c>
      <c r="G1443" s="822" t="s">
        <v>3078</v>
      </c>
      <c r="H1443" s="822" t="s">
        <v>329</v>
      </c>
      <c r="I1443" s="822" t="s">
        <v>3386</v>
      </c>
      <c r="J1443" s="822" t="s">
        <v>890</v>
      </c>
      <c r="K1443" s="822" t="s">
        <v>666</v>
      </c>
      <c r="L1443" s="825">
        <v>0</v>
      </c>
      <c r="M1443" s="825">
        <v>0</v>
      </c>
      <c r="N1443" s="822">
        <v>2</v>
      </c>
      <c r="O1443" s="826">
        <v>1.5</v>
      </c>
      <c r="P1443" s="825">
        <v>0</v>
      </c>
      <c r="Q1443" s="827"/>
      <c r="R1443" s="822">
        <v>1</v>
      </c>
      <c r="S1443" s="827">
        <v>0.5</v>
      </c>
      <c r="T1443" s="826">
        <v>0.5</v>
      </c>
      <c r="U1443" s="828">
        <v>0.33333333333333331</v>
      </c>
    </row>
    <row r="1444" spans="1:21" ht="14.45" customHeight="1" x14ac:dyDescent="0.2">
      <c r="A1444" s="821">
        <v>5</v>
      </c>
      <c r="B1444" s="822" t="s">
        <v>2025</v>
      </c>
      <c r="C1444" s="822" t="s">
        <v>2036</v>
      </c>
      <c r="D1444" s="823" t="s">
        <v>3456</v>
      </c>
      <c r="E1444" s="824" t="s">
        <v>2050</v>
      </c>
      <c r="F1444" s="822" t="s">
        <v>2026</v>
      </c>
      <c r="G1444" s="822" t="s">
        <v>2067</v>
      </c>
      <c r="H1444" s="822" t="s">
        <v>611</v>
      </c>
      <c r="I1444" s="822" t="s">
        <v>1830</v>
      </c>
      <c r="J1444" s="822" t="s">
        <v>759</v>
      </c>
      <c r="K1444" s="822" t="s">
        <v>1831</v>
      </c>
      <c r="L1444" s="825">
        <v>1385.62</v>
      </c>
      <c r="M1444" s="825">
        <v>1385.62</v>
      </c>
      <c r="N1444" s="822">
        <v>1</v>
      </c>
      <c r="O1444" s="826">
        <v>1</v>
      </c>
      <c r="P1444" s="825"/>
      <c r="Q1444" s="827">
        <v>0</v>
      </c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5</v>
      </c>
      <c r="B1445" s="822" t="s">
        <v>2025</v>
      </c>
      <c r="C1445" s="822" t="s">
        <v>2036</v>
      </c>
      <c r="D1445" s="823" t="s">
        <v>3456</v>
      </c>
      <c r="E1445" s="824" t="s">
        <v>2050</v>
      </c>
      <c r="F1445" s="822" t="s">
        <v>2026</v>
      </c>
      <c r="G1445" s="822" t="s">
        <v>3103</v>
      </c>
      <c r="H1445" s="822" t="s">
        <v>329</v>
      </c>
      <c r="I1445" s="822" t="s">
        <v>3104</v>
      </c>
      <c r="J1445" s="822" t="s">
        <v>665</v>
      </c>
      <c r="K1445" s="822" t="s">
        <v>3105</v>
      </c>
      <c r="L1445" s="825">
        <v>0</v>
      </c>
      <c r="M1445" s="825">
        <v>0</v>
      </c>
      <c r="N1445" s="822">
        <v>1</v>
      </c>
      <c r="O1445" s="826">
        <v>1</v>
      </c>
      <c r="P1445" s="825">
        <v>0</v>
      </c>
      <c r="Q1445" s="827"/>
      <c r="R1445" s="822">
        <v>1</v>
      </c>
      <c r="S1445" s="827">
        <v>1</v>
      </c>
      <c r="T1445" s="826">
        <v>1</v>
      </c>
      <c r="U1445" s="828">
        <v>1</v>
      </c>
    </row>
    <row r="1446" spans="1:21" ht="14.45" customHeight="1" x14ac:dyDescent="0.2">
      <c r="A1446" s="821">
        <v>5</v>
      </c>
      <c r="B1446" s="822" t="s">
        <v>2025</v>
      </c>
      <c r="C1446" s="822" t="s">
        <v>2036</v>
      </c>
      <c r="D1446" s="823" t="s">
        <v>3456</v>
      </c>
      <c r="E1446" s="824" t="s">
        <v>2050</v>
      </c>
      <c r="F1446" s="822" t="s">
        <v>2026</v>
      </c>
      <c r="G1446" s="822" t="s">
        <v>3103</v>
      </c>
      <c r="H1446" s="822" t="s">
        <v>329</v>
      </c>
      <c r="I1446" s="822" t="s">
        <v>3379</v>
      </c>
      <c r="J1446" s="822" t="s">
        <v>665</v>
      </c>
      <c r="K1446" s="822" t="s">
        <v>666</v>
      </c>
      <c r="L1446" s="825">
        <v>0</v>
      </c>
      <c r="M1446" s="825">
        <v>0</v>
      </c>
      <c r="N1446" s="822">
        <v>1</v>
      </c>
      <c r="O1446" s="826">
        <v>0.5</v>
      </c>
      <c r="P1446" s="825">
        <v>0</v>
      </c>
      <c r="Q1446" s="827"/>
      <c r="R1446" s="822">
        <v>1</v>
      </c>
      <c r="S1446" s="827">
        <v>1</v>
      </c>
      <c r="T1446" s="826">
        <v>0.5</v>
      </c>
      <c r="U1446" s="828">
        <v>1</v>
      </c>
    </row>
    <row r="1447" spans="1:21" ht="14.45" customHeight="1" x14ac:dyDescent="0.2">
      <c r="A1447" s="821">
        <v>5</v>
      </c>
      <c r="B1447" s="822" t="s">
        <v>2025</v>
      </c>
      <c r="C1447" s="822" t="s">
        <v>2036</v>
      </c>
      <c r="D1447" s="823" t="s">
        <v>3456</v>
      </c>
      <c r="E1447" s="824" t="s">
        <v>2051</v>
      </c>
      <c r="F1447" s="822" t="s">
        <v>2026</v>
      </c>
      <c r="G1447" s="822" t="s">
        <v>3074</v>
      </c>
      <c r="H1447" s="822" t="s">
        <v>329</v>
      </c>
      <c r="I1447" s="822" t="s">
        <v>3368</v>
      </c>
      <c r="J1447" s="822" t="s">
        <v>3076</v>
      </c>
      <c r="K1447" s="822" t="s">
        <v>3369</v>
      </c>
      <c r="L1447" s="825">
        <v>63.72</v>
      </c>
      <c r="M1447" s="825">
        <v>63.72</v>
      </c>
      <c r="N1447" s="822">
        <v>1</v>
      </c>
      <c r="O1447" s="826">
        <v>0.5</v>
      </c>
      <c r="P1447" s="825">
        <v>63.72</v>
      </c>
      <c r="Q1447" s="827">
        <v>1</v>
      </c>
      <c r="R1447" s="822">
        <v>1</v>
      </c>
      <c r="S1447" s="827">
        <v>1</v>
      </c>
      <c r="T1447" s="826">
        <v>0.5</v>
      </c>
      <c r="U1447" s="828">
        <v>1</v>
      </c>
    </row>
    <row r="1448" spans="1:21" ht="14.45" customHeight="1" x14ac:dyDescent="0.2">
      <c r="A1448" s="821">
        <v>5</v>
      </c>
      <c r="B1448" s="822" t="s">
        <v>2025</v>
      </c>
      <c r="C1448" s="822" t="s">
        <v>2036</v>
      </c>
      <c r="D1448" s="823" t="s">
        <v>3456</v>
      </c>
      <c r="E1448" s="824" t="s">
        <v>2051</v>
      </c>
      <c r="F1448" s="822" t="s">
        <v>2026</v>
      </c>
      <c r="G1448" s="822" t="s">
        <v>3078</v>
      </c>
      <c r="H1448" s="822" t="s">
        <v>329</v>
      </c>
      <c r="I1448" s="822" t="s">
        <v>3386</v>
      </c>
      <c r="J1448" s="822" t="s">
        <v>890</v>
      </c>
      <c r="K1448" s="822" t="s">
        <v>666</v>
      </c>
      <c r="L1448" s="825">
        <v>0</v>
      </c>
      <c r="M1448" s="825">
        <v>0</v>
      </c>
      <c r="N1448" s="822">
        <v>1</v>
      </c>
      <c r="O1448" s="826">
        <v>0.5</v>
      </c>
      <c r="P1448" s="825">
        <v>0</v>
      </c>
      <c r="Q1448" s="827"/>
      <c r="R1448" s="822">
        <v>1</v>
      </c>
      <c r="S1448" s="827">
        <v>1</v>
      </c>
      <c r="T1448" s="826">
        <v>0.5</v>
      </c>
      <c r="U1448" s="828">
        <v>1</v>
      </c>
    </row>
    <row r="1449" spans="1:21" ht="14.45" customHeight="1" x14ac:dyDescent="0.2">
      <c r="A1449" s="821">
        <v>5</v>
      </c>
      <c r="B1449" s="822" t="s">
        <v>2025</v>
      </c>
      <c r="C1449" s="822" t="s">
        <v>2036</v>
      </c>
      <c r="D1449" s="823" t="s">
        <v>3456</v>
      </c>
      <c r="E1449" s="824" t="s">
        <v>2051</v>
      </c>
      <c r="F1449" s="822" t="s">
        <v>2026</v>
      </c>
      <c r="G1449" s="822" t="s">
        <v>2067</v>
      </c>
      <c r="H1449" s="822" t="s">
        <v>611</v>
      </c>
      <c r="I1449" s="822" t="s">
        <v>1830</v>
      </c>
      <c r="J1449" s="822" t="s">
        <v>759</v>
      </c>
      <c r="K1449" s="822" t="s">
        <v>1831</v>
      </c>
      <c r="L1449" s="825">
        <v>1385.62</v>
      </c>
      <c r="M1449" s="825">
        <v>1385.62</v>
      </c>
      <c r="N1449" s="822">
        <v>1</v>
      </c>
      <c r="O1449" s="826">
        <v>1</v>
      </c>
      <c r="P1449" s="825">
        <v>1385.62</v>
      </c>
      <c r="Q1449" s="827">
        <v>1</v>
      </c>
      <c r="R1449" s="822">
        <v>1</v>
      </c>
      <c r="S1449" s="827">
        <v>1</v>
      </c>
      <c r="T1449" s="826">
        <v>1</v>
      </c>
      <c r="U1449" s="828">
        <v>1</v>
      </c>
    </row>
    <row r="1450" spans="1:21" ht="14.45" customHeight="1" x14ac:dyDescent="0.2">
      <c r="A1450" s="821">
        <v>5</v>
      </c>
      <c r="B1450" s="822" t="s">
        <v>2025</v>
      </c>
      <c r="C1450" s="822" t="s">
        <v>2036</v>
      </c>
      <c r="D1450" s="823" t="s">
        <v>3456</v>
      </c>
      <c r="E1450" s="824" t="s">
        <v>2051</v>
      </c>
      <c r="F1450" s="822" t="s">
        <v>2026</v>
      </c>
      <c r="G1450" s="822" t="s">
        <v>2350</v>
      </c>
      <c r="H1450" s="822" t="s">
        <v>329</v>
      </c>
      <c r="I1450" s="822" t="s">
        <v>3144</v>
      </c>
      <c r="J1450" s="822" t="s">
        <v>747</v>
      </c>
      <c r="K1450" s="822" t="s">
        <v>3145</v>
      </c>
      <c r="L1450" s="825">
        <v>94.28</v>
      </c>
      <c r="M1450" s="825">
        <v>94.28</v>
      </c>
      <c r="N1450" s="822">
        <v>1</v>
      </c>
      <c r="O1450" s="826">
        <v>1</v>
      </c>
      <c r="P1450" s="825"/>
      <c r="Q1450" s="827">
        <v>0</v>
      </c>
      <c r="R1450" s="822"/>
      <c r="S1450" s="827">
        <v>0</v>
      </c>
      <c r="T1450" s="826"/>
      <c r="U1450" s="828">
        <v>0</v>
      </c>
    </row>
    <row r="1451" spans="1:21" ht="14.45" customHeight="1" x14ac:dyDescent="0.2">
      <c r="A1451" s="821">
        <v>5</v>
      </c>
      <c r="B1451" s="822" t="s">
        <v>2025</v>
      </c>
      <c r="C1451" s="822" t="s">
        <v>2038</v>
      </c>
      <c r="D1451" s="823" t="s">
        <v>3457</v>
      </c>
      <c r="E1451" s="824" t="s">
        <v>2048</v>
      </c>
      <c r="F1451" s="822" t="s">
        <v>2026</v>
      </c>
      <c r="G1451" s="822" t="s">
        <v>2361</v>
      </c>
      <c r="H1451" s="822" t="s">
        <v>611</v>
      </c>
      <c r="I1451" s="822" t="s">
        <v>1790</v>
      </c>
      <c r="J1451" s="822" t="s">
        <v>621</v>
      </c>
      <c r="K1451" s="822" t="s">
        <v>622</v>
      </c>
      <c r="L1451" s="825">
        <v>65.28</v>
      </c>
      <c r="M1451" s="825">
        <v>195.84</v>
      </c>
      <c r="N1451" s="822">
        <v>3</v>
      </c>
      <c r="O1451" s="826">
        <v>0.5</v>
      </c>
      <c r="P1451" s="825">
        <v>195.84</v>
      </c>
      <c r="Q1451" s="827">
        <v>1</v>
      </c>
      <c r="R1451" s="822">
        <v>3</v>
      </c>
      <c r="S1451" s="827">
        <v>1</v>
      </c>
      <c r="T1451" s="826">
        <v>0.5</v>
      </c>
      <c r="U1451" s="828">
        <v>1</v>
      </c>
    </row>
    <row r="1452" spans="1:21" ht="14.45" customHeight="1" x14ac:dyDescent="0.2">
      <c r="A1452" s="821">
        <v>5</v>
      </c>
      <c r="B1452" s="822" t="s">
        <v>2025</v>
      </c>
      <c r="C1452" s="822" t="s">
        <v>2038</v>
      </c>
      <c r="D1452" s="823" t="s">
        <v>3457</v>
      </c>
      <c r="E1452" s="824" t="s">
        <v>2048</v>
      </c>
      <c r="F1452" s="822" t="s">
        <v>2026</v>
      </c>
      <c r="G1452" s="822" t="s">
        <v>2365</v>
      </c>
      <c r="H1452" s="822" t="s">
        <v>611</v>
      </c>
      <c r="I1452" s="822" t="s">
        <v>1814</v>
      </c>
      <c r="J1452" s="822" t="s">
        <v>1815</v>
      </c>
      <c r="K1452" s="822" t="s">
        <v>1816</v>
      </c>
      <c r="L1452" s="825">
        <v>23.4</v>
      </c>
      <c r="M1452" s="825">
        <v>117</v>
      </c>
      <c r="N1452" s="822">
        <v>5</v>
      </c>
      <c r="O1452" s="826">
        <v>3</v>
      </c>
      <c r="P1452" s="825">
        <v>93.6</v>
      </c>
      <c r="Q1452" s="827">
        <v>0.79999999999999993</v>
      </c>
      <c r="R1452" s="822">
        <v>4</v>
      </c>
      <c r="S1452" s="827">
        <v>0.8</v>
      </c>
      <c r="T1452" s="826">
        <v>2</v>
      </c>
      <c r="U1452" s="828">
        <v>0.66666666666666663</v>
      </c>
    </row>
    <row r="1453" spans="1:21" ht="14.45" customHeight="1" x14ac:dyDescent="0.2">
      <c r="A1453" s="821">
        <v>5</v>
      </c>
      <c r="B1453" s="822" t="s">
        <v>2025</v>
      </c>
      <c r="C1453" s="822" t="s">
        <v>2038</v>
      </c>
      <c r="D1453" s="823" t="s">
        <v>3457</v>
      </c>
      <c r="E1453" s="824" t="s">
        <v>2048</v>
      </c>
      <c r="F1453" s="822" t="s">
        <v>2026</v>
      </c>
      <c r="G1453" s="822" t="s">
        <v>2606</v>
      </c>
      <c r="H1453" s="822" t="s">
        <v>611</v>
      </c>
      <c r="I1453" s="822" t="s">
        <v>1908</v>
      </c>
      <c r="J1453" s="822" t="s">
        <v>1700</v>
      </c>
      <c r="K1453" s="822" t="s">
        <v>1909</v>
      </c>
      <c r="L1453" s="825">
        <v>139.77000000000001</v>
      </c>
      <c r="M1453" s="825">
        <v>139.77000000000001</v>
      </c>
      <c r="N1453" s="822">
        <v>1</v>
      </c>
      <c r="O1453" s="826">
        <v>1</v>
      </c>
      <c r="P1453" s="825">
        <v>139.77000000000001</v>
      </c>
      <c r="Q1453" s="827">
        <v>1</v>
      </c>
      <c r="R1453" s="822">
        <v>1</v>
      </c>
      <c r="S1453" s="827">
        <v>1</v>
      </c>
      <c r="T1453" s="826">
        <v>1</v>
      </c>
      <c r="U1453" s="828">
        <v>1</v>
      </c>
    </row>
    <row r="1454" spans="1:21" ht="14.45" customHeight="1" x14ac:dyDescent="0.2">
      <c r="A1454" s="821">
        <v>5</v>
      </c>
      <c r="B1454" s="822" t="s">
        <v>2025</v>
      </c>
      <c r="C1454" s="822" t="s">
        <v>2038</v>
      </c>
      <c r="D1454" s="823" t="s">
        <v>3457</v>
      </c>
      <c r="E1454" s="824" t="s">
        <v>2048</v>
      </c>
      <c r="F1454" s="822" t="s">
        <v>2026</v>
      </c>
      <c r="G1454" s="822" t="s">
        <v>2606</v>
      </c>
      <c r="H1454" s="822" t="s">
        <v>611</v>
      </c>
      <c r="I1454" s="822" t="s">
        <v>1699</v>
      </c>
      <c r="J1454" s="822" t="s">
        <v>1700</v>
      </c>
      <c r="K1454" s="822" t="s">
        <v>1701</v>
      </c>
      <c r="L1454" s="825">
        <v>279.52999999999997</v>
      </c>
      <c r="M1454" s="825">
        <v>559.05999999999995</v>
      </c>
      <c r="N1454" s="822">
        <v>2</v>
      </c>
      <c r="O1454" s="826">
        <v>1.5</v>
      </c>
      <c r="P1454" s="825"/>
      <c r="Q1454" s="827">
        <v>0</v>
      </c>
      <c r="R1454" s="822"/>
      <c r="S1454" s="827">
        <v>0</v>
      </c>
      <c r="T1454" s="826"/>
      <c r="U1454" s="828">
        <v>0</v>
      </c>
    </row>
    <row r="1455" spans="1:21" ht="14.45" customHeight="1" x14ac:dyDescent="0.2">
      <c r="A1455" s="821">
        <v>5</v>
      </c>
      <c r="B1455" s="822" t="s">
        <v>2025</v>
      </c>
      <c r="C1455" s="822" t="s">
        <v>2038</v>
      </c>
      <c r="D1455" s="823" t="s">
        <v>3457</v>
      </c>
      <c r="E1455" s="824" t="s">
        <v>2048</v>
      </c>
      <c r="F1455" s="822" t="s">
        <v>2026</v>
      </c>
      <c r="G1455" s="822" t="s">
        <v>2606</v>
      </c>
      <c r="H1455" s="822" t="s">
        <v>611</v>
      </c>
      <c r="I1455" s="822" t="s">
        <v>1699</v>
      </c>
      <c r="J1455" s="822" t="s">
        <v>1700</v>
      </c>
      <c r="K1455" s="822" t="s">
        <v>1701</v>
      </c>
      <c r="L1455" s="825">
        <v>165.41</v>
      </c>
      <c r="M1455" s="825">
        <v>496.23</v>
      </c>
      <c r="N1455" s="822">
        <v>3</v>
      </c>
      <c r="O1455" s="826">
        <v>2.5</v>
      </c>
      <c r="P1455" s="825">
        <v>330.82</v>
      </c>
      <c r="Q1455" s="827">
        <v>0.66666666666666663</v>
      </c>
      <c r="R1455" s="822">
        <v>2</v>
      </c>
      <c r="S1455" s="827">
        <v>0.66666666666666663</v>
      </c>
      <c r="T1455" s="826">
        <v>1.5</v>
      </c>
      <c r="U1455" s="828">
        <v>0.6</v>
      </c>
    </row>
    <row r="1456" spans="1:21" ht="14.45" customHeight="1" x14ac:dyDescent="0.2">
      <c r="A1456" s="821">
        <v>5</v>
      </c>
      <c r="B1456" s="822" t="s">
        <v>2025</v>
      </c>
      <c r="C1456" s="822" t="s">
        <v>2038</v>
      </c>
      <c r="D1456" s="823" t="s">
        <v>3457</v>
      </c>
      <c r="E1456" s="824" t="s">
        <v>2048</v>
      </c>
      <c r="F1456" s="822" t="s">
        <v>2026</v>
      </c>
      <c r="G1456" s="822" t="s">
        <v>2606</v>
      </c>
      <c r="H1456" s="822" t="s">
        <v>329</v>
      </c>
      <c r="I1456" s="822" t="s">
        <v>3387</v>
      </c>
      <c r="J1456" s="822" t="s">
        <v>1906</v>
      </c>
      <c r="K1456" s="822" t="s">
        <v>2610</v>
      </c>
      <c r="L1456" s="825">
        <v>91.9</v>
      </c>
      <c r="M1456" s="825">
        <v>91.9</v>
      </c>
      <c r="N1456" s="822">
        <v>1</v>
      </c>
      <c r="O1456" s="826">
        <v>1</v>
      </c>
      <c r="P1456" s="825">
        <v>91.9</v>
      </c>
      <c r="Q1456" s="827">
        <v>1</v>
      </c>
      <c r="R1456" s="822">
        <v>1</v>
      </c>
      <c r="S1456" s="827">
        <v>1</v>
      </c>
      <c r="T1456" s="826">
        <v>1</v>
      </c>
      <c r="U1456" s="828">
        <v>1</v>
      </c>
    </row>
    <row r="1457" spans="1:21" ht="14.45" customHeight="1" x14ac:dyDescent="0.2">
      <c r="A1457" s="821">
        <v>5</v>
      </c>
      <c r="B1457" s="822" t="s">
        <v>2025</v>
      </c>
      <c r="C1457" s="822" t="s">
        <v>2038</v>
      </c>
      <c r="D1457" s="823" t="s">
        <v>3457</v>
      </c>
      <c r="E1457" s="824" t="s">
        <v>2048</v>
      </c>
      <c r="F1457" s="822" t="s">
        <v>2026</v>
      </c>
      <c r="G1457" s="822" t="s">
        <v>2144</v>
      </c>
      <c r="H1457" s="822" t="s">
        <v>611</v>
      </c>
      <c r="I1457" s="822" t="s">
        <v>1756</v>
      </c>
      <c r="J1457" s="822" t="s">
        <v>1757</v>
      </c>
      <c r="K1457" s="822" t="s">
        <v>1758</v>
      </c>
      <c r="L1457" s="825">
        <v>56.06</v>
      </c>
      <c r="M1457" s="825">
        <v>112.12</v>
      </c>
      <c r="N1457" s="822">
        <v>2</v>
      </c>
      <c r="O1457" s="826">
        <v>2</v>
      </c>
      <c r="P1457" s="825"/>
      <c r="Q1457" s="827">
        <v>0</v>
      </c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5</v>
      </c>
      <c r="B1458" s="822" t="s">
        <v>2025</v>
      </c>
      <c r="C1458" s="822" t="s">
        <v>2038</v>
      </c>
      <c r="D1458" s="823" t="s">
        <v>3457</v>
      </c>
      <c r="E1458" s="824" t="s">
        <v>2048</v>
      </c>
      <c r="F1458" s="822" t="s">
        <v>2026</v>
      </c>
      <c r="G1458" s="822" t="s">
        <v>2704</v>
      </c>
      <c r="H1458" s="822" t="s">
        <v>329</v>
      </c>
      <c r="I1458" s="822" t="s">
        <v>2705</v>
      </c>
      <c r="J1458" s="822" t="s">
        <v>2706</v>
      </c>
      <c r="K1458" s="822" t="s">
        <v>2707</v>
      </c>
      <c r="L1458" s="825">
        <v>86.02</v>
      </c>
      <c r="M1458" s="825">
        <v>86.02</v>
      </c>
      <c r="N1458" s="822">
        <v>1</v>
      </c>
      <c r="O1458" s="826">
        <v>1</v>
      </c>
      <c r="P1458" s="825">
        <v>86.02</v>
      </c>
      <c r="Q1458" s="827">
        <v>1</v>
      </c>
      <c r="R1458" s="822">
        <v>1</v>
      </c>
      <c r="S1458" s="827">
        <v>1</v>
      </c>
      <c r="T1458" s="826">
        <v>1</v>
      </c>
      <c r="U1458" s="828">
        <v>1</v>
      </c>
    </row>
    <row r="1459" spans="1:21" ht="14.45" customHeight="1" x14ac:dyDescent="0.2">
      <c r="A1459" s="821">
        <v>5</v>
      </c>
      <c r="B1459" s="822" t="s">
        <v>2025</v>
      </c>
      <c r="C1459" s="822" t="s">
        <v>2038</v>
      </c>
      <c r="D1459" s="823" t="s">
        <v>3457</v>
      </c>
      <c r="E1459" s="824" t="s">
        <v>2048</v>
      </c>
      <c r="F1459" s="822" t="s">
        <v>2026</v>
      </c>
      <c r="G1459" s="822" t="s">
        <v>2708</v>
      </c>
      <c r="H1459" s="822" t="s">
        <v>329</v>
      </c>
      <c r="I1459" s="822" t="s">
        <v>1872</v>
      </c>
      <c r="J1459" s="822" t="s">
        <v>1870</v>
      </c>
      <c r="K1459" s="822" t="s">
        <v>1873</v>
      </c>
      <c r="L1459" s="825">
        <v>229.38</v>
      </c>
      <c r="M1459" s="825">
        <v>229.38</v>
      </c>
      <c r="N1459" s="822">
        <v>1</v>
      </c>
      <c r="O1459" s="826">
        <v>0.5</v>
      </c>
      <c r="P1459" s="825">
        <v>229.38</v>
      </c>
      <c r="Q1459" s="827">
        <v>1</v>
      </c>
      <c r="R1459" s="822">
        <v>1</v>
      </c>
      <c r="S1459" s="827">
        <v>1</v>
      </c>
      <c r="T1459" s="826">
        <v>0.5</v>
      </c>
      <c r="U1459" s="828">
        <v>1</v>
      </c>
    </row>
    <row r="1460" spans="1:21" ht="14.45" customHeight="1" x14ac:dyDescent="0.2">
      <c r="A1460" s="821">
        <v>5</v>
      </c>
      <c r="B1460" s="822" t="s">
        <v>2025</v>
      </c>
      <c r="C1460" s="822" t="s">
        <v>2038</v>
      </c>
      <c r="D1460" s="823" t="s">
        <v>3457</v>
      </c>
      <c r="E1460" s="824" t="s">
        <v>2048</v>
      </c>
      <c r="F1460" s="822" t="s">
        <v>2026</v>
      </c>
      <c r="G1460" s="822" t="s">
        <v>2448</v>
      </c>
      <c r="H1460" s="822" t="s">
        <v>329</v>
      </c>
      <c r="I1460" s="822" t="s">
        <v>2449</v>
      </c>
      <c r="J1460" s="822" t="s">
        <v>2450</v>
      </c>
      <c r="K1460" s="822" t="s">
        <v>2451</v>
      </c>
      <c r="L1460" s="825">
        <v>0</v>
      </c>
      <c r="M1460" s="825">
        <v>0</v>
      </c>
      <c r="N1460" s="822">
        <v>1</v>
      </c>
      <c r="O1460" s="826">
        <v>1</v>
      </c>
      <c r="P1460" s="825"/>
      <c r="Q1460" s="827"/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5</v>
      </c>
      <c r="B1461" s="822" t="s">
        <v>2025</v>
      </c>
      <c r="C1461" s="822" t="s">
        <v>2038</v>
      </c>
      <c r="D1461" s="823" t="s">
        <v>3457</v>
      </c>
      <c r="E1461" s="824" t="s">
        <v>2048</v>
      </c>
      <c r="F1461" s="822" t="s">
        <v>2026</v>
      </c>
      <c r="G1461" s="822" t="s">
        <v>2338</v>
      </c>
      <c r="H1461" s="822" t="s">
        <v>329</v>
      </c>
      <c r="I1461" s="822" t="s">
        <v>2715</v>
      </c>
      <c r="J1461" s="822" t="s">
        <v>698</v>
      </c>
      <c r="K1461" s="822" t="s">
        <v>2475</v>
      </c>
      <c r="L1461" s="825">
        <v>91.11</v>
      </c>
      <c r="M1461" s="825">
        <v>182.22</v>
      </c>
      <c r="N1461" s="822">
        <v>2</v>
      </c>
      <c r="O1461" s="826">
        <v>2</v>
      </c>
      <c r="P1461" s="825"/>
      <c r="Q1461" s="827">
        <v>0</v>
      </c>
      <c r="R1461" s="822"/>
      <c r="S1461" s="827">
        <v>0</v>
      </c>
      <c r="T1461" s="826"/>
      <c r="U1461" s="828">
        <v>0</v>
      </c>
    </row>
    <row r="1462" spans="1:21" ht="14.45" customHeight="1" x14ac:dyDescent="0.2">
      <c r="A1462" s="821">
        <v>5</v>
      </c>
      <c r="B1462" s="822" t="s">
        <v>2025</v>
      </c>
      <c r="C1462" s="822" t="s">
        <v>2038</v>
      </c>
      <c r="D1462" s="823" t="s">
        <v>3457</v>
      </c>
      <c r="E1462" s="824" t="s">
        <v>2048</v>
      </c>
      <c r="F1462" s="822" t="s">
        <v>2026</v>
      </c>
      <c r="G1462" s="822" t="s">
        <v>2338</v>
      </c>
      <c r="H1462" s="822" t="s">
        <v>329</v>
      </c>
      <c r="I1462" s="822" t="s">
        <v>2904</v>
      </c>
      <c r="J1462" s="822" t="s">
        <v>698</v>
      </c>
      <c r="K1462" s="822" t="s">
        <v>2475</v>
      </c>
      <c r="L1462" s="825">
        <v>91.11</v>
      </c>
      <c r="M1462" s="825">
        <v>182.22</v>
      </c>
      <c r="N1462" s="822">
        <v>2</v>
      </c>
      <c r="O1462" s="826">
        <v>2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5</v>
      </c>
      <c r="B1463" s="822" t="s">
        <v>2025</v>
      </c>
      <c r="C1463" s="822" t="s">
        <v>2038</v>
      </c>
      <c r="D1463" s="823" t="s">
        <v>3457</v>
      </c>
      <c r="E1463" s="824" t="s">
        <v>2048</v>
      </c>
      <c r="F1463" s="822" t="s">
        <v>2026</v>
      </c>
      <c r="G1463" s="822" t="s">
        <v>2338</v>
      </c>
      <c r="H1463" s="822" t="s">
        <v>329</v>
      </c>
      <c r="I1463" s="822" t="s">
        <v>2339</v>
      </c>
      <c r="J1463" s="822" t="s">
        <v>698</v>
      </c>
      <c r="K1463" s="822" t="s">
        <v>702</v>
      </c>
      <c r="L1463" s="825">
        <v>273.33</v>
      </c>
      <c r="M1463" s="825">
        <v>6833.2499999999991</v>
      </c>
      <c r="N1463" s="822">
        <v>25</v>
      </c>
      <c r="O1463" s="826">
        <v>19</v>
      </c>
      <c r="P1463" s="825">
        <v>3279.9599999999996</v>
      </c>
      <c r="Q1463" s="827">
        <v>0.48</v>
      </c>
      <c r="R1463" s="822">
        <v>12</v>
      </c>
      <c r="S1463" s="827">
        <v>0.48</v>
      </c>
      <c r="T1463" s="826">
        <v>9.5</v>
      </c>
      <c r="U1463" s="828">
        <v>0.5</v>
      </c>
    </row>
    <row r="1464" spans="1:21" ht="14.45" customHeight="1" x14ac:dyDescent="0.2">
      <c r="A1464" s="821">
        <v>5</v>
      </c>
      <c r="B1464" s="822" t="s">
        <v>2025</v>
      </c>
      <c r="C1464" s="822" t="s">
        <v>2038</v>
      </c>
      <c r="D1464" s="823" t="s">
        <v>3457</v>
      </c>
      <c r="E1464" s="824" t="s">
        <v>2048</v>
      </c>
      <c r="F1464" s="822" t="s">
        <v>2026</v>
      </c>
      <c r="G1464" s="822" t="s">
        <v>3388</v>
      </c>
      <c r="H1464" s="822" t="s">
        <v>329</v>
      </c>
      <c r="I1464" s="822" t="s">
        <v>3389</v>
      </c>
      <c r="J1464" s="822" t="s">
        <v>3390</v>
      </c>
      <c r="K1464" s="822" t="s">
        <v>3391</v>
      </c>
      <c r="L1464" s="825">
        <v>34.93</v>
      </c>
      <c r="M1464" s="825">
        <v>209.57999999999998</v>
      </c>
      <c r="N1464" s="822">
        <v>6</v>
      </c>
      <c r="O1464" s="826">
        <v>1</v>
      </c>
      <c r="P1464" s="825"/>
      <c r="Q1464" s="827">
        <v>0</v>
      </c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5</v>
      </c>
      <c r="B1465" s="822" t="s">
        <v>2025</v>
      </c>
      <c r="C1465" s="822" t="s">
        <v>2038</v>
      </c>
      <c r="D1465" s="823" t="s">
        <v>3457</v>
      </c>
      <c r="E1465" s="824" t="s">
        <v>2048</v>
      </c>
      <c r="F1465" s="822" t="s">
        <v>2026</v>
      </c>
      <c r="G1465" s="822" t="s">
        <v>2405</v>
      </c>
      <c r="H1465" s="822" t="s">
        <v>329</v>
      </c>
      <c r="I1465" s="822" t="s">
        <v>2734</v>
      </c>
      <c r="J1465" s="822" t="s">
        <v>1100</v>
      </c>
      <c r="K1465" s="822" t="s">
        <v>2735</v>
      </c>
      <c r="L1465" s="825">
        <v>42.14</v>
      </c>
      <c r="M1465" s="825">
        <v>294.98</v>
      </c>
      <c r="N1465" s="822">
        <v>7</v>
      </c>
      <c r="O1465" s="826">
        <v>2.5</v>
      </c>
      <c r="P1465" s="825">
        <v>294.98</v>
      </c>
      <c r="Q1465" s="827">
        <v>1</v>
      </c>
      <c r="R1465" s="822">
        <v>7</v>
      </c>
      <c r="S1465" s="827">
        <v>1</v>
      </c>
      <c r="T1465" s="826">
        <v>2.5</v>
      </c>
      <c r="U1465" s="828">
        <v>1</v>
      </c>
    </row>
    <row r="1466" spans="1:21" ht="14.45" customHeight="1" x14ac:dyDescent="0.2">
      <c r="A1466" s="821">
        <v>5</v>
      </c>
      <c r="B1466" s="822" t="s">
        <v>2025</v>
      </c>
      <c r="C1466" s="822" t="s">
        <v>2038</v>
      </c>
      <c r="D1466" s="823" t="s">
        <v>3457</v>
      </c>
      <c r="E1466" s="824" t="s">
        <v>2048</v>
      </c>
      <c r="F1466" s="822" t="s">
        <v>2026</v>
      </c>
      <c r="G1466" s="822" t="s">
        <v>3392</v>
      </c>
      <c r="H1466" s="822" t="s">
        <v>329</v>
      </c>
      <c r="I1466" s="822" t="s">
        <v>3393</v>
      </c>
      <c r="J1466" s="822" t="s">
        <v>3394</v>
      </c>
      <c r="K1466" s="822" t="s">
        <v>3395</v>
      </c>
      <c r="L1466" s="825">
        <v>54.16</v>
      </c>
      <c r="M1466" s="825">
        <v>108.32</v>
      </c>
      <c r="N1466" s="822">
        <v>2</v>
      </c>
      <c r="O1466" s="826">
        <v>1</v>
      </c>
      <c r="P1466" s="825">
        <v>108.32</v>
      </c>
      <c r="Q1466" s="827">
        <v>1</v>
      </c>
      <c r="R1466" s="822">
        <v>2</v>
      </c>
      <c r="S1466" s="827">
        <v>1</v>
      </c>
      <c r="T1466" s="826">
        <v>1</v>
      </c>
      <c r="U1466" s="828">
        <v>1</v>
      </c>
    </row>
    <row r="1467" spans="1:21" ht="14.45" customHeight="1" x14ac:dyDescent="0.2">
      <c r="A1467" s="821">
        <v>5</v>
      </c>
      <c r="B1467" s="822" t="s">
        <v>2025</v>
      </c>
      <c r="C1467" s="822" t="s">
        <v>2038</v>
      </c>
      <c r="D1467" s="823" t="s">
        <v>3457</v>
      </c>
      <c r="E1467" s="824" t="s">
        <v>2048</v>
      </c>
      <c r="F1467" s="822" t="s">
        <v>2026</v>
      </c>
      <c r="G1467" s="822" t="s">
        <v>3396</v>
      </c>
      <c r="H1467" s="822" t="s">
        <v>329</v>
      </c>
      <c r="I1467" s="822" t="s">
        <v>3397</v>
      </c>
      <c r="J1467" s="822" t="s">
        <v>1352</v>
      </c>
      <c r="K1467" s="822" t="s">
        <v>3398</v>
      </c>
      <c r="L1467" s="825">
        <v>0</v>
      </c>
      <c r="M1467" s="825">
        <v>0</v>
      </c>
      <c r="N1467" s="822">
        <v>1</v>
      </c>
      <c r="O1467" s="826">
        <v>0.5</v>
      </c>
      <c r="P1467" s="825">
        <v>0</v>
      </c>
      <c r="Q1467" s="827"/>
      <c r="R1467" s="822">
        <v>1</v>
      </c>
      <c r="S1467" s="827">
        <v>1</v>
      </c>
      <c r="T1467" s="826">
        <v>0.5</v>
      </c>
      <c r="U1467" s="828">
        <v>1</v>
      </c>
    </row>
    <row r="1468" spans="1:21" ht="14.45" customHeight="1" x14ac:dyDescent="0.2">
      <c r="A1468" s="821">
        <v>5</v>
      </c>
      <c r="B1468" s="822" t="s">
        <v>2025</v>
      </c>
      <c r="C1468" s="822" t="s">
        <v>2038</v>
      </c>
      <c r="D1468" s="823" t="s">
        <v>3457</v>
      </c>
      <c r="E1468" s="824" t="s">
        <v>2048</v>
      </c>
      <c r="F1468" s="822" t="s">
        <v>2026</v>
      </c>
      <c r="G1468" s="822" t="s">
        <v>3399</v>
      </c>
      <c r="H1468" s="822" t="s">
        <v>329</v>
      </c>
      <c r="I1468" s="822" t="s">
        <v>3400</v>
      </c>
      <c r="J1468" s="822" t="s">
        <v>3401</v>
      </c>
      <c r="K1468" s="822" t="s">
        <v>3402</v>
      </c>
      <c r="L1468" s="825">
        <v>0</v>
      </c>
      <c r="M1468" s="825">
        <v>0</v>
      </c>
      <c r="N1468" s="822">
        <v>2</v>
      </c>
      <c r="O1468" s="826">
        <v>1.5</v>
      </c>
      <c r="P1468" s="825">
        <v>0</v>
      </c>
      <c r="Q1468" s="827"/>
      <c r="R1468" s="822">
        <v>2</v>
      </c>
      <c r="S1468" s="827">
        <v>1</v>
      </c>
      <c r="T1468" s="826">
        <v>1.5</v>
      </c>
      <c r="U1468" s="828">
        <v>1</v>
      </c>
    </row>
    <row r="1469" spans="1:21" ht="14.45" customHeight="1" x14ac:dyDescent="0.2">
      <c r="A1469" s="821">
        <v>5</v>
      </c>
      <c r="B1469" s="822" t="s">
        <v>2025</v>
      </c>
      <c r="C1469" s="822" t="s">
        <v>2038</v>
      </c>
      <c r="D1469" s="823" t="s">
        <v>3457</v>
      </c>
      <c r="E1469" s="824" t="s">
        <v>2048</v>
      </c>
      <c r="F1469" s="822" t="s">
        <v>2026</v>
      </c>
      <c r="G1469" s="822" t="s">
        <v>2061</v>
      </c>
      <c r="H1469" s="822" t="s">
        <v>611</v>
      </c>
      <c r="I1469" s="822" t="s">
        <v>2062</v>
      </c>
      <c r="J1469" s="822" t="s">
        <v>1611</v>
      </c>
      <c r="K1469" s="822" t="s">
        <v>2063</v>
      </c>
      <c r="L1469" s="825">
        <v>93.43</v>
      </c>
      <c r="M1469" s="825">
        <v>1962.0300000000002</v>
      </c>
      <c r="N1469" s="822">
        <v>21</v>
      </c>
      <c r="O1469" s="826">
        <v>7</v>
      </c>
      <c r="P1469" s="825">
        <v>1401.45</v>
      </c>
      <c r="Q1469" s="827">
        <v>0.71428571428571419</v>
      </c>
      <c r="R1469" s="822">
        <v>15</v>
      </c>
      <c r="S1469" s="827">
        <v>0.7142857142857143</v>
      </c>
      <c r="T1469" s="826">
        <v>5</v>
      </c>
      <c r="U1469" s="828">
        <v>0.7142857142857143</v>
      </c>
    </row>
    <row r="1470" spans="1:21" ht="14.45" customHeight="1" x14ac:dyDescent="0.2">
      <c r="A1470" s="821">
        <v>5</v>
      </c>
      <c r="B1470" s="822" t="s">
        <v>2025</v>
      </c>
      <c r="C1470" s="822" t="s">
        <v>2038</v>
      </c>
      <c r="D1470" s="823" t="s">
        <v>3457</v>
      </c>
      <c r="E1470" s="824" t="s">
        <v>2048</v>
      </c>
      <c r="F1470" s="822" t="s">
        <v>2026</v>
      </c>
      <c r="G1470" s="822" t="s">
        <v>2064</v>
      </c>
      <c r="H1470" s="822" t="s">
        <v>329</v>
      </c>
      <c r="I1470" s="822" t="s">
        <v>2087</v>
      </c>
      <c r="J1470" s="822" t="s">
        <v>630</v>
      </c>
      <c r="K1470" s="822" t="s">
        <v>2088</v>
      </c>
      <c r="L1470" s="825">
        <v>31.65</v>
      </c>
      <c r="M1470" s="825">
        <v>94.949999999999989</v>
      </c>
      <c r="N1470" s="822">
        <v>3</v>
      </c>
      <c r="O1470" s="826">
        <v>2</v>
      </c>
      <c r="P1470" s="825">
        <v>31.65</v>
      </c>
      <c r="Q1470" s="827">
        <v>0.33333333333333337</v>
      </c>
      <c r="R1470" s="822">
        <v>1</v>
      </c>
      <c r="S1470" s="827">
        <v>0.33333333333333331</v>
      </c>
      <c r="T1470" s="826">
        <v>0.5</v>
      </c>
      <c r="U1470" s="828">
        <v>0.25</v>
      </c>
    </row>
    <row r="1471" spans="1:21" ht="14.45" customHeight="1" x14ac:dyDescent="0.2">
      <c r="A1471" s="821">
        <v>5</v>
      </c>
      <c r="B1471" s="822" t="s">
        <v>2025</v>
      </c>
      <c r="C1471" s="822" t="s">
        <v>2038</v>
      </c>
      <c r="D1471" s="823" t="s">
        <v>3457</v>
      </c>
      <c r="E1471" s="824" t="s">
        <v>2048</v>
      </c>
      <c r="F1471" s="822" t="s">
        <v>2026</v>
      </c>
      <c r="G1471" s="822" t="s">
        <v>2064</v>
      </c>
      <c r="H1471" s="822" t="s">
        <v>329</v>
      </c>
      <c r="I1471" s="822" t="s">
        <v>2385</v>
      </c>
      <c r="J1471" s="822" t="s">
        <v>2383</v>
      </c>
      <c r="K1471" s="822" t="s">
        <v>2386</v>
      </c>
      <c r="L1471" s="825">
        <v>52.75</v>
      </c>
      <c r="M1471" s="825">
        <v>1107.75</v>
      </c>
      <c r="N1471" s="822">
        <v>21</v>
      </c>
      <c r="O1471" s="826">
        <v>18.5</v>
      </c>
      <c r="P1471" s="825">
        <v>738.5</v>
      </c>
      <c r="Q1471" s="827">
        <v>0.66666666666666663</v>
      </c>
      <c r="R1471" s="822">
        <v>14</v>
      </c>
      <c r="S1471" s="827">
        <v>0.66666666666666663</v>
      </c>
      <c r="T1471" s="826">
        <v>12</v>
      </c>
      <c r="U1471" s="828">
        <v>0.64864864864864868</v>
      </c>
    </row>
    <row r="1472" spans="1:21" ht="14.45" customHeight="1" x14ac:dyDescent="0.2">
      <c r="A1472" s="821">
        <v>5</v>
      </c>
      <c r="B1472" s="822" t="s">
        <v>2025</v>
      </c>
      <c r="C1472" s="822" t="s">
        <v>2038</v>
      </c>
      <c r="D1472" s="823" t="s">
        <v>3457</v>
      </c>
      <c r="E1472" s="824" t="s">
        <v>2048</v>
      </c>
      <c r="F1472" s="822" t="s">
        <v>2026</v>
      </c>
      <c r="G1472" s="822" t="s">
        <v>2064</v>
      </c>
      <c r="H1472" s="822" t="s">
        <v>329</v>
      </c>
      <c r="I1472" s="822" t="s">
        <v>2743</v>
      </c>
      <c r="J1472" s="822" t="s">
        <v>630</v>
      </c>
      <c r="K1472" s="822" t="s">
        <v>623</v>
      </c>
      <c r="L1472" s="825">
        <v>58.62</v>
      </c>
      <c r="M1472" s="825">
        <v>234.48</v>
      </c>
      <c r="N1472" s="822">
        <v>4</v>
      </c>
      <c r="O1472" s="826">
        <v>4</v>
      </c>
      <c r="P1472" s="825">
        <v>117.24</v>
      </c>
      <c r="Q1472" s="827">
        <v>0.5</v>
      </c>
      <c r="R1472" s="822">
        <v>2</v>
      </c>
      <c r="S1472" s="827">
        <v>0.5</v>
      </c>
      <c r="T1472" s="826">
        <v>2</v>
      </c>
      <c r="U1472" s="828">
        <v>0.5</v>
      </c>
    </row>
    <row r="1473" spans="1:21" ht="14.45" customHeight="1" x14ac:dyDescent="0.2">
      <c r="A1473" s="821">
        <v>5</v>
      </c>
      <c r="B1473" s="822" t="s">
        <v>2025</v>
      </c>
      <c r="C1473" s="822" t="s">
        <v>2038</v>
      </c>
      <c r="D1473" s="823" t="s">
        <v>3457</v>
      </c>
      <c r="E1473" s="824" t="s">
        <v>2048</v>
      </c>
      <c r="F1473" s="822" t="s">
        <v>2026</v>
      </c>
      <c r="G1473" s="822" t="s">
        <v>2064</v>
      </c>
      <c r="H1473" s="822" t="s">
        <v>329</v>
      </c>
      <c r="I1473" s="822" t="s">
        <v>2648</v>
      </c>
      <c r="J1473" s="822" t="s">
        <v>630</v>
      </c>
      <c r="K1473" s="822" t="s">
        <v>631</v>
      </c>
      <c r="L1473" s="825">
        <v>31.65</v>
      </c>
      <c r="M1473" s="825">
        <v>31.65</v>
      </c>
      <c r="N1473" s="822">
        <v>1</v>
      </c>
      <c r="O1473" s="826">
        <v>0.5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5</v>
      </c>
      <c r="B1474" s="822" t="s">
        <v>2025</v>
      </c>
      <c r="C1474" s="822" t="s">
        <v>2038</v>
      </c>
      <c r="D1474" s="823" t="s">
        <v>3457</v>
      </c>
      <c r="E1474" s="824" t="s">
        <v>2048</v>
      </c>
      <c r="F1474" s="822" t="s">
        <v>2026</v>
      </c>
      <c r="G1474" s="822" t="s">
        <v>3233</v>
      </c>
      <c r="H1474" s="822" t="s">
        <v>329</v>
      </c>
      <c r="I1474" s="822" t="s">
        <v>3403</v>
      </c>
      <c r="J1474" s="822" t="s">
        <v>3235</v>
      </c>
      <c r="K1474" s="822" t="s">
        <v>1963</v>
      </c>
      <c r="L1474" s="825">
        <v>0</v>
      </c>
      <c r="M1474" s="825">
        <v>0</v>
      </c>
      <c r="N1474" s="822">
        <v>2</v>
      </c>
      <c r="O1474" s="826">
        <v>1</v>
      </c>
      <c r="P1474" s="825"/>
      <c r="Q1474" s="827"/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5</v>
      </c>
      <c r="B1475" s="822" t="s">
        <v>2025</v>
      </c>
      <c r="C1475" s="822" t="s">
        <v>2038</v>
      </c>
      <c r="D1475" s="823" t="s">
        <v>3457</v>
      </c>
      <c r="E1475" s="824" t="s">
        <v>2048</v>
      </c>
      <c r="F1475" s="822" t="s">
        <v>2026</v>
      </c>
      <c r="G1475" s="822" t="s">
        <v>3404</v>
      </c>
      <c r="H1475" s="822" t="s">
        <v>611</v>
      </c>
      <c r="I1475" s="822" t="s">
        <v>3405</v>
      </c>
      <c r="J1475" s="822" t="s">
        <v>1685</v>
      </c>
      <c r="K1475" s="822" t="s">
        <v>3406</v>
      </c>
      <c r="L1475" s="825">
        <v>118.65</v>
      </c>
      <c r="M1475" s="825">
        <v>237.3</v>
      </c>
      <c r="N1475" s="822">
        <v>2</v>
      </c>
      <c r="O1475" s="826">
        <v>1.5</v>
      </c>
      <c r="P1475" s="825"/>
      <c r="Q1475" s="827">
        <v>0</v>
      </c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5</v>
      </c>
      <c r="B1476" s="822" t="s">
        <v>2025</v>
      </c>
      <c r="C1476" s="822" t="s">
        <v>2038</v>
      </c>
      <c r="D1476" s="823" t="s">
        <v>3457</v>
      </c>
      <c r="E1476" s="824" t="s">
        <v>2048</v>
      </c>
      <c r="F1476" s="822" t="s">
        <v>2026</v>
      </c>
      <c r="G1476" s="822" t="s">
        <v>3407</v>
      </c>
      <c r="H1476" s="822" t="s">
        <v>611</v>
      </c>
      <c r="I1476" s="822" t="s">
        <v>1688</v>
      </c>
      <c r="J1476" s="822" t="s">
        <v>885</v>
      </c>
      <c r="K1476" s="822" t="s">
        <v>1689</v>
      </c>
      <c r="L1476" s="825">
        <v>77.790000000000006</v>
      </c>
      <c r="M1476" s="825">
        <v>233.37</v>
      </c>
      <c r="N1476" s="822">
        <v>3</v>
      </c>
      <c r="O1476" s="826">
        <v>2</v>
      </c>
      <c r="P1476" s="825"/>
      <c r="Q1476" s="827">
        <v>0</v>
      </c>
      <c r="R1476" s="822"/>
      <c r="S1476" s="827">
        <v>0</v>
      </c>
      <c r="T1476" s="826"/>
      <c r="U1476" s="828">
        <v>0</v>
      </c>
    </row>
    <row r="1477" spans="1:21" ht="14.45" customHeight="1" x14ac:dyDescent="0.2">
      <c r="A1477" s="821">
        <v>5</v>
      </c>
      <c r="B1477" s="822" t="s">
        <v>2025</v>
      </c>
      <c r="C1477" s="822" t="s">
        <v>2038</v>
      </c>
      <c r="D1477" s="823" t="s">
        <v>3457</v>
      </c>
      <c r="E1477" s="824" t="s">
        <v>2048</v>
      </c>
      <c r="F1477" s="822" t="s">
        <v>2026</v>
      </c>
      <c r="G1477" s="822" t="s">
        <v>3157</v>
      </c>
      <c r="H1477" s="822" t="s">
        <v>611</v>
      </c>
      <c r="I1477" s="822" t="s">
        <v>1591</v>
      </c>
      <c r="J1477" s="822" t="s">
        <v>1592</v>
      </c>
      <c r="K1477" s="822" t="s">
        <v>1593</v>
      </c>
      <c r="L1477" s="825">
        <v>86.41</v>
      </c>
      <c r="M1477" s="825">
        <v>259.23</v>
      </c>
      <c r="N1477" s="822">
        <v>3</v>
      </c>
      <c r="O1477" s="826">
        <v>0.5</v>
      </c>
      <c r="P1477" s="825">
        <v>259.23</v>
      </c>
      <c r="Q1477" s="827">
        <v>1</v>
      </c>
      <c r="R1477" s="822">
        <v>3</v>
      </c>
      <c r="S1477" s="827">
        <v>1</v>
      </c>
      <c r="T1477" s="826">
        <v>0.5</v>
      </c>
      <c r="U1477" s="828">
        <v>1</v>
      </c>
    </row>
    <row r="1478" spans="1:21" ht="14.45" customHeight="1" x14ac:dyDescent="0.2">
      <c r="A1478" s="821">
        <v>5</v>
      </c>
      <c r="B1478" s="822" t="s">
        <v>2025</v>
      </c>
      <c r="C1478" s="822" t="s">
        <v>2038</v>
      </c>
      <c r="D1478" s="823" t="s">
        <v>3457</v>
      </c>
      <c r="E1478" s="824" t="s">
        <v>2048</v>
      </c>
      <c r="F1478" s="822" t="s">
        <v>2026</v>
      </c>
      <c r="G1478" s="822" t="s">
        <v>2940</v>
      </c>
      <c r="H1478" s="822" t="s">
        <v>329</v>
      </c>
      <c r="I1478" s="822" t="s">
        <v>3408</v>
      </c>
      <c r="J1478" s="822" t="s">
        <v>3409</v>
      </c>
      <c r="K1478" s="822" t="s">
        <v>3410</v>
      </c>
      <c r="L1478" s="825">
        <v>16.489999999999998</v>
      </c>
      <c r="M1478" s="825">
        <v>16.489999999999998</v>
      </c>
      <c r="N1478" s="822">
        <v>1</v>
      </c>
      <c r="O1478" s="826">
        <v>0.5</v>
      </c>
      <c r="P1478" s="825">
        <v>16.489999999999998</v>
      </c>
      <c r="Q1478" s="827">
        <v>1</v>
      </c>
      <c r="R1478" s="822">
        <v>1</v>
      </c>
      <c r="S1478" s="827">
        <v>1</v>
      </c>
      <c r="T1478" s="826">
        <v>0.5</v>
      </c>
      <c r="U1478" s="828">
        <v>1</v>
      </c>
    </row>
    <row r="1479" spans="1:21" ht="14.45" customHeight="1" x14ac:dyDescent="0.2">
      <c r="A1479" s="821">
        <v>5</v>
      </c>
      <c r="B1479" s="822" t="s">
        <v>2025</v>
      </c>
      <c r="C1479" s="822" t="s">
        <v>2038</v>
      </c>
      <c r="D1479" s="823" t="s">
        <v>3457</v>
      </c>
      <c r="E1479" s="824" t="s">
        <v>2048</v>
      </c>
      <c r="F1479" s="822" t="s">
        <v>2026</v>
      </c>
      <c r="G1479" s="822" t="s">
        <v>2940</v>
      </c>
      <c r="H1479" s="822" t="s">
        <v>611</v>
      </c>
      <c r="I1479" s="822" t="s">
        <v>1653</v>
      </c>
      <c r="J1479" s="822" t="s">
        <v>646</v>
      </c>
      <c r="K1479" s="822" t="s">
        <v>648</v>
      </c>
      <c r="L1479" s="825">
        <v>234.07</v>
      </c>
      <c r="M1479" s="825">
        <v>234.07</v>
      </c>
      <c r="N1479" s="822">
        <v>1</v>
      </c>
      <c r="O1479" s="826">
        <v>1</v>
      </c>
      <c r="P1479" s="825">
        <v>234.07</v>
      </c>
      <c r="Q1479" s="827">
        <v>1</v>
      </c>
      <c r="R1479" s="822">
        <v>1</v>
      </c>
      <c r="S1479" s="827">
        <v>1</v>
      </c>
      <c r="T1479" s="826">
        <v>1</v>
      </c>
      <c r="U1479" s="828">
        <v>1</v>
      </c>
    </row>
    <row r="1480" spans="1:21" ht="14.45" customHeight="1" x14ac:dyDescent="0.2">
      <c r="A1480" s="821">
        <v>5</v>
      </c>
      <c r="B1480" s="822" t="s">
        <v>2025</v>
      </c>
      <c r="C1480" s="822" t="s">
        <v>2038</v>
      </c>
      <c r="D1480" s="823" t="s">
        <v>3457</v>
      </c>
      <c r="E1480" s="824" t="s">
        <v>2048</v>
      </c>
      <c r="F1480" s="822" t="s">
        <v>2026</v>
      </c>
      <c r="G1480" s="822" t="s">
        <v>2940</v>
      </c>
      <c r="H1480" s="822" t="s">
        <v>329</v>
      </c>
      <c r="I1480" s="822" t="s">
        <v>3411</v>
      </c>
      <c r="J1480" s="822" t="s">
        <v>3409</v>
      </c>
      <c r="K1480" s="822" t="s">
        <v>3410</v>
      </c>
      <c r="L1480" s="825">
        <v>16.489999999999998</v>
      </c>
      <c r="M1480" s="825">
        <v>16.489999999999998</v>
      </c>
      <c r="N1480" s="822">
        <v>1</v>
      </c>
      <c r="O1480" s="826">
        <v>1</v>
      </c>
      <c r="P1480" s="825"/>
      <c r="Q1480" s="827">
        <v>0</v>
      </c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5</v>
      </c>
      <c r="B1481" s="822" t="s">
        <v>2025</v>
      </c>
      <c r="C1481" s="822" t="s">
        <v>2038</v>
      </c>
      <c r="D1481" s="823" t="s">
        <v>3457</v>
      </c>
      <c r="E1481" s="824" t="s">
        <v>2048</v>
      </c>
      <c r="F1481" s="822" t="s">
        <v>2026</v>
      </c>
      <c r="G1481" s="822" t="s">
        <v>2067</v>
      </c>
      <c r="H1481" s="822" t="s">
        <v>611</v>
      </c>
      <c r="I1481" s="822" t="s">
        <v>1830</v>
      </c>
      <c r="J1481" s="822" t="s">
        <v>759</v>
      </c>
      <c r="K1481" s="822" t="s">
        <v>1831</v>
      </c>
      <c r="L1481" s="825">
        <v>1385.62</v>
      </c>
      <c r="M1481" s="825">
        <v>2771.24</v>
      </c>
      <c r="N1481" s="822">
        <v>2</v>
      </c>
      <c r="O1481" s="826">
        <v>1</v>
      </c>
      <c r="P1481" s="825">
        <v>2771.24</v>
      </c>
      <c r="Q1481" s="827">
        <v>1</v>
      </c>
      <c r="R1481" s="822">
        <v>2</v>
      </c>
      <c r="S1481" s="827">
        <v>1</v>
      </c>
      <c r="T1481" s="826">
        <v>1</v>
      </c>
      <c r="U1481" s="828">
        <v>1</v>
      </c>
    </row>
    <row r="1482" spans="1:21" ht="14.45" customHeight="1" x14ac:dyDescent="0.2">
      <c r="A1482" s="821">
        <v>5</v>
      </c>
      <c r="B1482" s="822" t="s">
        <v>2025</v>
      </c>
      <c r="C1482" s="822" t="s">
        <v>2038</v>
      </c>
      <c r="D1482" s="823" t="s">
        <v>3457</v>
      </c>
      <c r="E1482" s="824" t="s">
        <v>2048</v>
      </c>
      <c r="F1482" s="822" t="s">
        <v>2026</v>
      </c>
      <c r="G1482" s="822" t="s">
        <v>2067</v>
      </c>
      <c r="H1482" s="822" t="s">
        <v>611</v>
      </c>
      <c r="I1482" s="822" t="s">
        <v>1605</v>
      </c>
      <c r="J1482" s="822" t="s">
        <v>755</v>
      </c>
      <c r="K1482" s="822" t="s">
        <v>1606</v>
      </c>
      <c r="L1482" s="825">
        <v>736.33</v>
      </c>
      <c r="M1482" s="825">
        <v>2208.9900000000002</v>
      </c>
      <c r="N1482" s="822">
        <v>3</v>
      </c>
      <c r="O1482" s="826">
        <v>2</v>
      </c>
      <c r="P1482" s="825">
        <v>736.33</v>
      </c>
      <c r="Q1482" s="827">
        <v>0.33333333333333331</v>
      </c>
      <c r="R1482" s="822">
        <v>1</v>
      </c>
      <c r="S1482" s="827">
        <v>0.33333333333333331</v>
      </c>
      <c r="T1482" s="826">
        <v>1</v>
      </c>
      <c r="U1482" s="828">
        <v>0.5</v>
      </c>
    </row>
    <row r="1483" spans="1:21" ht="14.45" customHeight="1" x14ac:dyDescent="0.2">
      <c r="A1483" s="821">
        <v>5</v>
      </c>
      <c r="B1483" s="822" t="s">
        <v>2025</v>
      </c>
      <c r="C1483" s="822" t="s">
        <v>2038</v>
      </c>
      <c r="D1483" s="823" t="s">
        <v>3457</v>
      </c>
      <c r="E1483" s="824" t="s">
        <v>2048</v>
      </c>
      <c r="F1483" s="822" t="s">
        <v>2026</v>
      </c>
      <c r="G1483" s="822" t="s">
        <v>2067</v>
      </c>
      <c r="H1483" s="822" t="s">
        <v>611</v>
      </c>
      <c r="I1483" s="822" t="s">
        <v>3085</v>
      </c>
      <c r="J1483" s="822" t="s">
        <v>759</v>
      </c>
      <c r="K1483" s="822" t="s">
        <v>3086</v>
      </c>
      <c r="L1483" s="825">
        <v>277.12</v>
      </c>
      <c r="M1483" s="825">
        <v>831.36</v>
      </c>
      <c r="N1483" s="822">
        <v>3</v>
      </c>
      <c r="O1483" s="826">
        <v>0.5</v>
      </c>
      <c r="P1483" s="825">
        <v>831.36</v>
      </c>
      <c r="Q1483" s="827">
        <v>1</v>
      </c>
      <c r="R1483" s="822">
        <v>3</v>
      </c>
      <c r="S1483" s="827">
        <v>1</v>
      </c>
      <c r="T1483" s="826">
        <v>0.5</v>
      </c>
      <c r="U1483" s="828">
        <v>1</v>
      </c>
    </row>
    <row r="1484" spans="1:21" ht="14.45" customHeight="1" x14ac:dyDescent="0.2">
      <c r="A1484" s="821">
        <v>5</v>
      </c>
      <c r="B1484" s="822" t="s">
        <v>2025</v>
      </c>
      <c r="C1484" s="822" t="s">
        <v>2038</v>
      </c>
      <c r="D1484" s="823" t="s">
        <v>3457</v>
      </c>
      <c r="E1484" s="824" t="s">
        <v>2048</v>
      </c>
      <c r="F1484" s="822" t="s">
        <v>2026</v>
      </c>
      <c r="G1484" s="822" t="s">
        <v>2067</v>
      </c>
      <c r="H1484" s="822" t="s">
        <v>329</v>
      </c>
      <c r="I1484" s="822" t="s">
        <v>2947</v>
      </c>
      <c r="J1484" s="822" t="s">
        <v>755</v>
      </c>
      <c r="K1484" s="822" t="s">
        <v>2948</v>
      </c>
      <c r="L1484" s="825">
        <v>147.26</v>
      </c>
      <c r="M1484" s="825">
        <v>294.52</v>
      </c>
      <c r="N1484" s="822">
        <v>2</v>
      </c>
      <c r="O1484" s="826">
        <v>0.5</v>
      </c>
      <c r="P1484" s="825">
        <v>294.52</v>
      </c>
      <c r="Q1484" s="827">
        <v>1</v>
      </c>
      <c r="R1484" s="822">
        <v>2</v>
      </c>
      <c r="S1484" s="827">
        <v>1</v>
      </c>
      <c r="T1484" s="826">
        <v>0.5</v>
      </c>
      <c r="U1484" s="828">
        <v>1</v>
      </c>
    </row>
    <row r="1485" spans="1:21" ht="14.45" customHeight="1" x14ac:dyDescent="0.2">
      <c r="A1485" s="821">
        <v>5</v>
      </c>
      <c r="B1485" s="822" t="s">
        <v>2025</v>
      </c>
      <c r="C1485" s="822" t="s">
        <v>2038</v>
      </c>
      <c r="D1485" s="823" t="s">
        <v>3457</v>
      </c>
      <c r="E1485" s="824" t="s">
        <v>2048</v>
      </c>
      <c r="F1485" s="822" t="s">
        <v>2026</v>
      </c>
      <c r="G1485" s="822" t="s">
        <v>2108</v>
      </c>
      <c r="H1485" s="822" t="s">
        <v>329</v>
      </c>
      <c r="I1485" s="822" t="s">
        <v>2109</v>
      </c>
      <c r="J1485" s="822" t="s">
        <v>2110</v>
      </c>
      <c r="K1485" s="822" t="s">
        <v>2111</v>
      </c>
      <c r="L1485" s="825">
        <v>134.47999999999999</v>
      </c>
      <c r="M1485" s="825">
        <v>2689.5999999999995</v>
      </c>
      <c r="N1485" s="822">
        <v>20</v>
      </c>
      <c r="O1485" s="826">
        <v>5</v>
      </c>
      <c r="P1485" s="825">
        <v>2689.5999999999995</v>
      </c>
      <c r="Q1485" s="827">
        <v>1</v>
      </c>
      <c r="R1485" s="822">
        <v>20</v>
      </c>
      <c r="S1485" s="827">
        <v>1</v>
      </c>
      <c r="T1485" s="826">
        <v>5</v>
      </c>
      <c r="U1485" s="828">
        <v>1</v>
      </c>
    </row>
    <row r="1486" spans="1:21" ht="14.45" customHeight="1" x14ac:dyDescent="0.2">
      <c r="A1486" s="821">
        <v>5</v>
      </c>
      <c r="B1486" s="822" t="s">
        <v>2025</v>
      </c>
      <c r="C1486" s="822" t="s">
        <v>2038</v>
      </c>
      <c r="D1486" s="823" t="s">
        <v>3457</v>
      </c>
      <c r="E1486" s="824" t="s">
        <v>2048</v>
      </c>
      <c r="F1486" s="822" t="s">
        <v>2026</v>
      </c>
      <c r="G1486" s="822" t="s">
        <v>2108</v>
      </c>
      <c r="H1486" s="822" t="s">
        <v>329</v>
      </c>
      <c r="I1486" s="822" t="s">
        <v>2109</v>
      </c>
      <c r="J1486" s="822" t="s">
        <v>2110</v>
      </c>
      <c r="K1486" s="822" t="s">
        <v>2111</v>
      </c>
      <c r="L1486" s="825">
        <v>88.07</v>
      </c>
      <c r="M1486" s="825">
        <v>6605.2499999999991</v>
      </c>
      <c r="N1486" s="822">
        <v>75</v>
      </c>
      <c r="O1486" s="826">
        <v>15</v>
      </c>
      <c r="P1486" s="825">
        <v>5548.4099999999989</v>
      </c>
      <c r="Q1486" s="827">
        <v>0.84</v>
      </c>
      <c r="R1486" s="822">
        <v>63</v>
      </c>
      <c r="S1486" s="827">
        <v>0.84</v>
      </c>
      <c r="T1486" s="826">
        <v>12.5</v>
      </c>
      <c r="U1486" s="828">
        <v>0.83333333333333337</v>
      </c>
    </row>
    <row r="1487" spans="1:21" ht="14.45" customHeight="1" x14ac:dyDescent="0.2">
      <c r="A1487" s="821">
        <v>5</v>
      </c>
      <c r="B1487" s="822" t="s">
        <v>2025</v>
      </c>
      <c r="C1487" s="822" t="s">
        <v>2038</v>
      </c>
      <c r="D1487" s="823" t="s">
        <v>3457</v>
      </c>
      <c r="E1487" s="824" t="s">
        <v>2048</v>
      </c>
      <c r="F1487" s="822" t="s">
        <v>2026</v>
      </c>
      <c r="G1487" s="822" t="s">
        <v>2112</v>
      </c>
      <c r="H1487" s="822" t="s">
        <v>329</v>
      </c>
      <c r="I1487" s="822" t="s">
        <v>2748</v>
      </c>
      <c r="J1487" s="822" t="s">
        <v>1187</v>
      </c>
      <c r="K1487" s="822" t="s">
        <v>1867</v>
      </c>
      <c r="L1487" s="825">
        <v>35.25</v>
      </c>
      <c r="M1487" s="825">
        <v>105.75</v>
      </c>
      <c r="N1487" s="822">
        <v>3</v>
      </c>
      <c r="O1487" s="826">
        <v>1</v>
      </c>
      <c r="P1487" s="825"/>
      <c r="Q1487" s="827">
        <v>0</v>
      </c>
      <c r="R1487" s="822"/>
      <c r="S1487" s="827">
        <v>0</v>
      </c>
      <c r="T1487" s="826"/>
      <c r="U1487" s="828">
        <v>0</v>
      </c>
    </row>
    <row r="1488" spans="1:21" ht="14.45" customHeight="1" x14ac:dyDescent="0.2">
      <c r="A1488" s="821">
        <v>5</v>
      </c>
      <c r="B1488" s="822" t="s">
        <v>2025</v>
      </c>
      <c r="C1488" s="822" t="s">
        <v>2038</v>
      </c>
      <c r="D1488" s="823" t="s">
        <v>3457</v>
      </c>
      <c r="E1488" s="824" t="s">
        <v>2048</v>
      </c>
      <c r="F1488" s="822" t="s">
        <v>2026</v>
      </c>
      <c r="G1488" s="822" t="s">
        <v>3412</v>
      </c>
      <c r="H1488" s="822" t="s">
        <v>329</v>
      </c>
      <c r="I1488" s="822" t="s">
        <v>3413</v>
      </c>
      <c r="J1488" s="822" t="s">
        <v>3414</v>
      </c>
      <c r="K1488" s="822" t="s">
        <v>3415</v>
      </c>
      <c r="L1488" s="825">
        <v>0</v>
      </c>
      <c r="M1488" s="825">
        <v>0</v>
      </c>
      <c r="N1488" s="822">
        <v>1</v>
      </c>
      <c r="O1488" s="826">
        <v>1</v>
      </c>
      <c r="P1488" s="825">
        <v>0</v>
      </c>
      <c r="Q1488" s="827"/>
      <c r="R1488" s="822">
        <v>1</v>
      </c>
      <c r="S1488" s="827">
        <v>1</v>
      </c>
      <c r="T1488" s="826">
        <v>1</v>
      </c>
      <c r="U1488" s="828">
        <v>1</v>
      </c>
    </row>
    <row r="1489" spans="1:21" ht="14.45" customHeight="1" x14ac:dyDescent="0.2">
      <c r="A1489" s="821">
        <v>5</v>
      </c>
      <c r="B1489" s="822" t="s">
        <v>2025</v>
      </c>
      <c r="C1489" s="822" t="s">
        <v>2038</v>
      </c>
      <c r="D1489" s="823" t="s">
        <v>3457</v>
      </c>
      <c r="E1489" s="824" t="s">
        <v>2048</v>
      </c>
      <c r="F1489" s="822" t="s">
        <v>2026</v>
      </c>
      <c r="G1489" s="822" t="s">
        <v>3318</v>
      </c>
      <c r="H1489" s="822" t="s">
        <v>329</v>
      </c>
      <c r="I1489" s="822" t="s">
        <v>3416</v>
      </c>
      <c r="J1489" s="822" t="s">
        <v>3320</v>
      </c>
      <c r="K1489" s="822" t="s">
        <v>3417</v>
      </c>
      <c r="L1489" s="825">
        <v>72.88</v>
      </c>
      <c r="M1489" s="825">
        <v>72.88</v>
      </c>
      <c r="N1489" s="822">
        <v>1</v>
      </c>
      <c r="O1489" s="826">
        <v>0.5</v>
      </c>
      <c r="P1489" s="825"/>
      <c r="Q1489" s="827">
        <v>0</v>
      </c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5</v>
      </c>
      <c r="B1490" s="822" t="s">
        <v>2025</v>
      </c>
      <c r="C1490" s="822" t="s">
        <v>2038</v>
      </c>
      <c r="D1490" s="823" t="s">
        <v>3457</v>
      </c>
      <c r="E1490" s="824" t="s">
        <v>2048</v>
      </c>
      <c r="F1490" s="822" t="s">
        <v>2026</v>
      </c>
      <c r="G1490" s="822" t="s">
        <v>3318</v>
      </c>
      <c r="H1490" s="822" t="s">
        <v>329</v>
      </c>
      <c r="I1490" s="822" t="s">
        <v>3418</v>
      </c>
      <c r="J1490" s="822" t="s">
        <v>3320</v>
      </c>
      <c r="K1490" s="822" t="s">
        <v>3419</v>
      </c>
      <c r="L1490" s="825">
        <v>145.72999999999999</v>
      </c>
      <c r="M1490" s="825">
        <v>291.45999999999998</v>
      </c>
      <c r="N1490" s="822">
        <v>2</v>
      </c>
      <c r="O1490" s="826">
        <v>1.5</v>
      </c>
      <c r="P1490" s="825">
        <v>145.72999999999999</v>
      </c>
      <c r="Q1490" s="827">
        <v>0.5</v>
      </c>
      <c r="R1490" s="822">
        <v>1</v>
      </c>
      <c r="S1490" s="827">
        <v>0.5</v>
      </c>
      <c r="T1490" s="826">
        <v>0.5</v>
      </c>
      <c r="U1490" s="828">
        <v>0.33333333333333331</v>
      </c>
    </row>
    <row r="1491" spans="1:21" ht="14.45" customHeight="1" x14ac:dyDescent="0.2">
      <c r="A1491" s="821">
        <v>5</v>
      </c>
      <c r="B1491" s="822" t="s">
        <v>2025</v>
      </c>
      <c r="C1491" s="822" t="s">
        <v>2038</v>
      </c>
      <c r="D1491" s="823" t="s">
        <v>3457</v>
      </c>
      <c r="E1491" s="824" t="s">
        <v>2048</v>
      </c>
      <c r="F1491" s="822" t="s">
        <v>2026</v>
      </c>
      <c r="G1491" s="822" t="s">
        <v>3318</v>
      </c>
      <c r="H1491" s="822" t="s">
        <v>329</v>
      </c>
      <c r="I1491" s="822" t="s">
        <v>3322</v>
      </c>
      <c r="J1491" s="822" t="s">
        <v>3320</v>
      </c>
      <c r="K1491" s="822" t="s">
        <v>3323</v>
      </c>
      <c r="L1491" s="825">
        <v>437.23</v>
      </c>
      <c r="M1491" s="825">
        <v>437.23</v>
      </c>
      <c r="N1491" s="822">
        <v>1</v>
      </c>
      <c r="O1491" s="826">
        <v>0.5</v>
      </c>
      <c r="P1491" s="825"/>
      <c r="Q1491" s="827">
        <v>0</v>
      </c>
      <c r="R1491" s="822"/>
      <c r="S1491" s="827">
        <v>0</v>
      </c>
      <c r="T1491" s="826"/>
      <c r="U1491" s="828">
        <v>0</v>
      </c>
    </row>
    <row r="1492" spans="1:21" ht="14.45" customHeight="1" x14ac:dyDescent="0.2">
      <c r="A1492" s="821">
        <v>5</v>
      </c>
      <c r="B1492" s="822" t="s">
        <v>2025</v>
      </c>
      <c r="C1492" s="822" t="s">
        <v>2038</v>
      </c>
      <c r="D1492" s="823" t="s">
        <v>3457</v>
      </c>
      <c r="E1492" s="824" t="s">
        <v>2048</v>
      </c>
      <c r="F1492" s="822" t="s">
        <v>2026</v>
      </c>
      <c r="G1492" s="822" t="s">
        <v>2554</v>
      </c>
      <c r="H1492" s="822" t="s">
        <v>611</v>
      </c>
      <c r="I1492" s="822" t="s">
        <v>1888</v>
      </c>
      <c r="J1492" s="822" t="s">
        <v>1676</v>
      </c>
      <c r="K1492" s="822" t="s">
        <v>1889</v>
      </c>
      <c r="L1492" s="825">
        <v>114.88</v>
      </c>
      <c r="M1492" s="825">
        <v>114.88</v>
      </c>
      <c r="N1492" s="822">
        <v>1</v>
      </c>
      <c r="O1492" s="826">
        <v>0.5</v>
      </c>
      <c r="P1492" s="825"/>
      <c r="Q1492" s="827">
        <v>0</v>
      </c>
      <c r="R1492" s="822"/>
      <c r="S1492" s="827">
        <v>0</v>
      </c>
      <c r="T1492" s="826"/>
      <c r="U1492" s="828">
        <v>0</v>
      </c>
    </row>
    <row r="1493" spans="1:21" ht="14.45" customHeight="1" x14ac:dyDescent="0.2">
      <c r="A1493" s="821">
        <v>5</v>
      </c>
      <c r="B1493" s="822" t="s">
        <v>2025</v>
      </c>
      <c r="C1493" s="822" t="s">
        <v>2038</v>
      </c>
      <c r="D1493" s="823" t="s">
        <v>3457</v>
      </c>
      <c r="E1493" s="824" t="s">
        <v>2048</v>
      </c>
      <c r="F1493" s="822" t="s">
        <v>2026</v>
      </c>
      <c r="G1493" s="822" t="s">
        <v>3420</v>
      </c>
      <c r="H1493" s="822" t="s">
        <v>329</v>
      </c>
      <c r="I1493" s="822" t="s">
        <v>3421</v>
      </c>
      <c r="J1493" s="822" t="s">
        <v>1000</v>
      </c>
      <c r="K1493" s="822" t="s">
        <v>3422</v>
      </c>
      <c r="L1493" s="825">
        <v>316.33</v>
      </c>
      <c r="M1493" s="825">
        <v>948.99</v>
      </c>
      <c r="N1493" s="822">
        <v>3</v>
      </c>
      <c r="O1493" s="826">
        <v>2.5</v>
      </c>
      <c r="P1493" s="825"/>
      <c r="Q1493" s="827">
        <v>0</v>
      </c>
      <c r="R1493" s="822"/>
      <c r="S1493" s="827">
        <v>0</v>
      </c>
      <c r="T1493" s="826"/>
      <c r="U1493" s="828">
        <v>0</v>
      </c>
    </row>
    <row r="1494" spans="1:21" ht="14.45" customHeight="1" x14ac:dyDescent="0.2">
      <c r="A1494" s="821">
        <v>5</v>
      </c>
      <c r="B1494" s="822" t="s">
        <v>2025</v>
      </c>
      <c r="C1494" s="822" t="s">
        <v>2038</v>
      </c>
      <c r="D1494" s="823" t="s">
        <v>3457</v>
      </c>
      <c r="E1494" s="824" t="s">
        <v>2048</v>
      </c>
      <c r="F1494" s="822" t="s">
        <v>2026</v>
      </c>
      <c r="G1494" s="822" t="s">
        <v>3420</v>
      </c>
      <c r="H1494" s="822" t="s">
        <v>329</v>
      </c>
      <c r="I1494" s="822" t="s">
        <v>3423</v>
      </c>
      <c r="J1494" s="822" t="s">
        <v>1000</v>
      </c>
      <c r="K1494" s="822" t="s">
        <v>3424</v>
      </c>
      <c r="L1494" s="825">
        <v>105.44</v>
      </c>
      <c r="M1494" s="825">
        <v>105.44</v>
      </c>
      <c r="N1494" s="822">
        <v>1</v>
      </c>
      <c r="O1494" s="826">
        <v>1</v>
      </c>
      <c r="P1494" s="825"/>
      <c r="Q1494" s="827">
        <v>0</v>
      </c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5</v>
      </c>
      <c r="B1495" s="822" t="s">
        <v>2025</v>
      </c>
      <c r="C1495" s="822" t="s">
        <v>2038</v>
      </c>
      <c r="D1495" s="823" t="s">
        <v>3457</v>
      </c>
      <c r="E1495" s="824" t="s">
        <v>2048</v>
      </c>
      <c r="F1495" s="822" t="s">
        <v>2026</v>
      </c>
      <c r="G1495" s="822" t="s">
        <v>3163</v>
      </c>
      <c r="H1495" s="822" t="s">
        <v>329</v>
      </c>
      <c r="I1495" s="822" t="s">
        <v>3324</v>
      </c>
      <c r="J1495" s="822" t="s">
        <v>3165</v>
      </c>
      <c r="K1495" s="822" t="s">
        <v>3325</v>
      </c>
      <c r="L1495" s="825">
        <v>1860.43</v>
      </c>
      <c r="M1495" s="825">
        <v>3720.86</v>
      </c>
      <c r="N1495" s="822">
        <v>2</v>
      </c>
      <c r="O1495" s="826">
        <v>1.5</v>
      </c>
      <c r="P1495" s="825">
        <v>3720.86</v>
      </c>
      <c r="Q1495" s="827">
        <v>1</v>
      </c>
      <c r="R1495" s="822">
        <v>2</v>
      </c>
      <c r="S1495" s="827">
        <v>1</v>
      </c>
      <c r="T1495" s="826">
        <v>1.5</v>
      </c>
      <c r="U1495" s="828">
        <v>1</v>
      </c>
    </row>
    <row r="1496" spans="1:21" ht="14.45" customHeight="1" x14ac:dyDescent="0.2">
      <c r="A1496" s="821">
        <v>5</v>
      </c>
      <c r="B1496" s="822" t="s">
        <v>2025</v>
      </c>
      <c r="C1496" s="822" t="s">
        <v>2038</v>
      </c>
      <c r="D1496" s="823" t="s">
        <v>3457</v>
      </c>
      <c r="E1496" s="824" t="s">
        <v>2048</v>
      </c>
      <c r="F1496" s="822" t="s">
        <v>2026</v>
      </c>
      <c r="G1496" s="822" t="s">
        <v>3163</v>
      </c>
      <c r="H1496" s="822" t="s">
        <v>329</v>
      </c>
      <c r="I1496" s="822" t="s">
        <v>3164</v>
      </c>
      <c r="J1496" s="822" t="s">
        <v>3165</v>
      </c>
      <c r="K1496" s="822" t="s">
        <v>3166</v>
      </c>
      <c r="L1496" s="825">
        <v>5788.01</v>
      </c>
      <c r="M1496" s="825">
        <v>57880.100000000006</v>
      </c>
      <c r="N1496" s="822">
        <v>10</v>
      </c>
      <c r="O1496" s="826">
        <v>8.5</v>
      </c>
      <c r="P1496" s="825">
        <v>46304.080000000009</v>
      </c>
      <c r="Q1496" s="827">
        <v>0.8</v>
      </c>
      <c r="R1496" s="822">
        <v>8</v>
      </c>
      <c r="S1496" s="827">
        <v>0.8</v>
      </c>
      <c r="T1496" s="826">
        <v>7</v>
      </c>
      <c r="U1496" s="828">
        <v>0.82352941176470584</v>
      </c>
    </row>
    <row r="1497" spans="1:21" ht="14.45" customHeight="1" x14ac:dyDescent="0.2">
      <c r="A1497" s="821">
        <v>5</v>
      </c>
      <c r="B1497" s="822" t="s">
        <v>2025</v>
      </c>
      <c r="C1497" s="822" t="s">
        <v>2038</v>
      </c>
      <c r="D1497" s="823" t="s">
        <v>3457</v>
      </c>
      <c r="E1497" s="824" t="s">
        <v>2048</v>
      </c>
      <c r="F1497" s="822" t="s">
        <v>2026</v>
      </c>
      <c r="G1497" s="822" t="s">
        <v>3163</v>
      </c>
      <c r="H1497" s="822" t="s">
        <v>329</v>
      </c>
      <c r="I1497" s="822" t="s">
        <v>3164</v>
      </c>
      <c r="J1497" s="822" t="s">
        <v>3165</v>
      </c>
      <c r="K1497" s="822" t="s">
        <v>3166</v>
      </c>
      <c r="L1497" s="825">
        <v>6177.8</v>
      </c>
      <c r="M1497" s="825">
        <v>12355.6</v>
      </c>
      <c r="N1497" s="822">
        <v>2</v>
      </c>
      <c r="O1497" s="826">
        <v>2</v>
      </c>
      <c r="P1497" s="825">
        <v>12355.6</v>
      </c>
      <c r="Q1497" s="827">
        <v>1</v>
      </c>
      <c r="R1497" s="822">
        <v>2</v>
      </c>
      <c r="S1497" s="827">
        <v>1</v>
      </c>
      <c r="T1497" s="826">
        <v>2</v>
      </c>
      <c r="U1497" s="828">
        <v>1</v>
      </c>
    </row>
    <row r="1498" spans="1:21" ht="14.45" customHeight="1" x14ac:dyDescent="0.2">
      <c r="A1498" s="821">
        <v>5</v>
      </c>
      <c r="B1498" s="822" t="s">
        <v>2025</v>
      </c>
      <c r="C1498" s="822" t="s">
        <v>2038</v>
      </c>
      <c r="D1498" s="823" t="s">
        <v>3457</v>
      </c>
      <c r="E1498" s="824" t="s">
        <v>2048</v>
      </c>
      <c r="F1498" s="822" t="s">
        <v>2026</v>
      </c>
      <c r="G1498" s="822" t="s">
        <v>3163</v>
      </c>
      <c r="H1498" s="822" t="s">
        <v>329</v>
      </c>
      <c r="I1498" s="822" t="s">
        <v>3164</v>
      </c>
      <c r="J1498" s="822" t="s">
        <v>3165</v>
      </c>
      <c r="K1498" s="822" t="s">
        <v>3166</v>
      </c>
      <c r="L1498" s="825">
        <v>4472.93</v>
      </c>
      <c r="M1498" s="825">
        <v>8945.86</v>
      </c>
      <c r="N1498" s="822">
        <v>2</v>
      </c>
      <c r="O1498" s="826">
        <v>1.5</v>
      </c>
      <c r="P1498" s="825">
        <v>8945.86</v>
      </c>
      <c r="Q1498" s="827">
        <v>1</v>
      </c>
      <c r="R1498" s="822">
        <v>2</v>
      </c>
      <c r="S1498" s="827">
        <v>1</v>
      </c>
      <c r="T1498" s="826">
        <v>1.5</v>
      </c>
      <c r="U1498" s="828">
        <v>1</v>
      </c>
    </row>
    <row r="1499" spans="1:21" ht="14.45" customHeight="1" x14ac:dyDescent="0.2">
      <c r="A1499" s="821">
        <v>5</v>
      </c>
      <c r="B1499" s="822" t="s">
        <v>2025</v>
      </c>
      <c r="C1499" s="822" t="s">
        <v>2038</v>
      </c>
      <c r="D1499" s="823" t="s">
        <v>3457</v>
      </c>
      <c r="E1499" s="824" t="s">
        <v>2048</v>
      </c>
      <c r="F1499" s="822" t="s">
        <v>2026</v>
      </c>
      <c r="G1499" s="822" t="s">
        <v>3163</v>
      </c>
      <c r="H1499" s="822" t="s">
        <v>329</v>
      </c>
      <c r="I1499" s="822" t="s">
        <v>3283</v>
      </c>
      <c r="J1499" s="822" t="s">
        <v>3165</v>
      </c>
      <c r="K1499" s="822" t="s">
        <v>3284</v>
      </c>
      <c r="L1499" s="825">
        <v>4341</v>
      </c>
      <c r="M1499" s="825">
        <v>4341</v>
      </c>
      <c r="N1499" s="822">
        <v>1</v>
      </c>
      <c r="O1499" s="826">
        <v>1</v>
      </c>
      <c r="P1499" s="825">
        <v>4341</v>
      </c>
      <c r="Q1499" s="827">
        <v>1</v>
      </c>
      <c r="R1499" s="822">
        <v>1</v>
      </c>
      <c r="S1499" s="827">
        <v>1</v>
      </c>
      <c r="T1499" s="826">
        <v>1</v>
      </c>
      <c r="U1499" s="828">
        <v>1</v>
      </c>
    </row>
    <row r="1500" spans="1:21" ht="14.45" customHeight="1" x14ac:dyDescent="0.2">
      <c r="A1500" s="821">
        <v>5</v>
      </c>
      <c r="B1500" s="822" t="s">
        <v>2025</v>
      </c>
      <c r="C1500" s="822" t="s">
        <v>2038</v>
      </c>
      <c r="D1500" s="823" t="s">
        <v>3457</v>
      </c>
      <c r="E1500" s="824" t="s">
        <v>2048</v>
      </c>
      <c r="F1500" s="822" t="s">
        <v>2026</v>
      </c>
      <c r="G1500" s="822" t="s">
        <v>2192</v>
      </c>
      <c r="H1500" s="822" t="s">
        <v>329</v>
      </c>
      <c r="I1500" s="822" t="s">
        <v>3425</v>
      </c>
      <c r="J1500" s="822" t="s">
        <v>3327</v>
      </c>
      <c r="K1500" s="822" t="s">
        <v>2610</v>
      </c>
      <c r="L1500" s="825">
        <v>310.58999999999997</v>
      </c>
      <c r="M1500" s="825">
        <v>310.58999999999997</v>
      </c>
      <c r="N1500" s="822">
        <v>1</v>
      </c>
      <c r="O1500" s="826">
        <v>1</v>
      </c>
      <c r="P1500" s="825"/>
      <c r="Q1500" s="827">
        <v>0</v>
      </c>
      <c r="R1500" s="822"/>
      <c r="S1500" s="827">
        <v>0</v>
      </c>
      <c r="T1500" s="826"/>
      <c r="U1500" s="828">
        <v>0</v>
      </c>
    </row>
    <row r="1501" spans="1:21" ht="14.45" customHeight="1" x14ac:dyDescent="0.2">
      <c r="A1501" s="821">
        <v>5</v>
      </c>
      <c r="B1501" s="822" t="s">
        <v>2025</v>
      </c>
      <c r="C1501" s="822" t="s">
        <v>2038</v>
      </c>
      <c r="D1501" s="823" t="s">
        <v>3457</v>
      </c>
      <c r="E1501" s="824" t="s">
        <v>2048</v>
      </c>
      <c r="F1501" s="822" t="s">
        <v>2026</v>
      </c>
      <c r="G1501" s="822" t="s">
        <v>3426</v>
      </c>
      <c r="H1501" s="822" t="s">
        <v>329</v>
      </c>
      <c r="I1501" s="822" t="s">
        <v>3427</v>
      </c>
      <c r="J1501" s="822" t="s">
        <v>3428</v>
      </c>
      <c r="K1501" s="822" t="s">
        <v>3429</v>
      </c>
      <c r="L1501" s="825">
        <v>45.56</v>
      </c>
      <c r="M1501" s="825">
        <v>1321.24</v>
      </c>
      <c r="N1501" s="822">
        <v>29</v>
      </c>
      <c r="O1501" s="826">
        <v>10</v>
      </c>
      <c r="P1501" s="825">
        <v>592.28</v>
      </c>
      <c r="Q1501" s="827">
        <v>0.44827586206896547</v>
      </c>
      <c r="R1501" s="822">
        <v>13</v>
      </c>
      <c r="S1501" s="827">
        <v>0.44827586206896552</v>
      </c>
      <c r="T1501" s="826">
        <v>5</v>
      </c>
      <c r="U1501" s="828">
        <v>0.5</v>
      </c>
    </row>
    <row r="1502" spans="1:21" ht="14.45" customHeight="1" x14ac:dyDescent="0.2">
      <c r="A1502" s="821">
        <v>5</v>
      </c>
      <c r="B1502" s="822" t="s">
        <v>2025</v>
      </c>
      <c r="C1502" s="822" t="s">
        <v>2038</v>
      </c>
      <c r="D1502" s="823" t="s">
        <v>3457</v>
      </c>
      <c r="E1502" s="824" t="s">
        <v>2048</v>
      </c>
      <c r="F1502" s="822" t="s">
        <v>2026</v>
      </c>
      <c r="G1502" s="822" t="s">
        <v>2115</v>
      </c>
      <c r="H1502" s="822" t="s">
        <v>611</v>
      </c>
      <c r="I1502" s="822" t="s">
        <v>1798</v>
      </c>
      <c r="J1502" s="822" t="s">
        <v>938</v>
      </c>
      <c r="K1502" s="822" t="s">
        <v>939</v>
      </c>
      <c r="L1502" s="825">
        <v>0</v>
      </c>
      <c r="M1502" s="825">
        <v>0</v>
      </c>
      <c r="N1502" s="822">
        <v>4</v>
      </c>
      <c r="O1502" s="826">
        <v>1</v>
      </c>
      <c r="P1502" s="825">
        <v>0</v>
      </c>
      <c r="Q1502" s="827"/>
      <c r="R1502" s="822">
        <v>4</v>
      </c>
      <c r="S1502" s="827">
        <v>1</v>
      </c>
      <c r="T1502" s="826">
        <v>1</v>
      </c>
      <c r="U1502" s="828">
        <v>1</v>
      </c>
    </row>
    <row r="1503" spans="1:21" ht="14.45" customHeight="1" x14ac:dyDescent="0.2">
      <c r="A1503" s="821">
        <v>5</v>
      </c>
      <c r="B1503" s="822" t="s">
        <v>2025</v>
      </c>
      <c r="C1503" s="822" t="s">
        <v>2038</v>
      </c>
      <c r="D1503" s="823" t="s">
        <v>3457</v>
      </c>
      <c r="E1503" s="824" t="s">
        <v>2048</v>
      </c>
      <c r="F1503" s="822" t="s">
        <v>2026</v>
      </c>
      <c r="G1503" s="822" t="s">
        <v>2059</v>
      </c>
      <c r="H1503" s="822" t="s">
        <v>329</v>
      </c>
      <c r="I1503" s="822" t="s">
        <v>2138</v>
      </c>
      <c r="J1503" s="822" t="s">
        <v>1032</v>
      </c>
      <c r="K1503" s="822" t="s">
        <v>2139</v>
      </c>
      <c r="L1503" s="825">
        <v>789.2</v>
      </c>
      <c r="M1503" s="825">
        <v>15784.000000000002</v>
      </c>
      <c r="N1503" s="822">
        <v>20</v>
      </c>
      <c r="O1503" s="826">
        <v>4.5</v>
      </c>
      <c r="P1503" s="825">
        <v>7892.0000000000009</v>
      </c>
      <c r="Q1503" s="827">
        <v>0.5</v>
      </c>
      <c r="R1503" s="822">
        <v>10</v>
      </c>
      <c r="S1503" s="827">
        <v>0.5</v>
      </c>
      <c r="T1503" s="826">
        <v>3</v>
      </c>
      <c r="U1503" s="828">
        <v>0.66666666666666663</v>
      </c>
    </row>
    <row r="1504" spans="1:21" ht="14.45" customHeight="1" x14ac:dyDescent="0.2">
      <c r="A1504" s="821">
        <v>5</v>
      </c>
      <c r="B1504" s="822" t="s">
        <v>2025</v>
      </c>
      <c r="C1504" s="822" t="s">
        <v>2038</v>
      </c>
      <c r="D1504" s="823" t="s">
        <v>3457</v>
      </c>
      <c r="E1504" s="824" t="s">
        <v>2048</v>
      </c>
      <c r="F1504" s="822" t="s">
        <v>2026</v>
      </c>
      <c r="G1504" s="822" t="s">
        <v>2059</v>
      </c>
      <c r="H1504" s="822" t="s">
        <v>329</v>
      </c>
      <c r="I1504" s="822" t="s">
        <v>2771</v>
      </c>
      <c r="J1504" s="822" t="s">
        <v>1032</v>
      </c>
      <c r="K1504" s="822" t="s">
        <v>2139</v>
      </c>
      <c r="L1504" s="825">
        <v>789.2</v>
      </c>
      <c r="M1504" s="825">
        <v>3156.8</v>
      </c>
      <c r="N1504" s="822">
        <v>4</v>
      </c>
      <c r="O1504" s="826">
        <v>0.5</v>
      </c>
      <c r="P1504" s="825">
        <v>3156.8</v>
      </c>
      <c r="Q1504" s="827">
        <v>1</v>
      </c>
      <c r="R1504" s="822">
        <v>4</v>
      </c>
      <c r="S1504" s="827">
        <v>1</v>
      </c>
      <c r="T1504" s="826">
        <v>0.5</v>
      </c>
      <c r="U1504" s="828">
        <v>1</v>
      </c>
    </row>
    <row r="1505" spans="1:21" ht="14.45" customHeight="1" x14ac:dyDescent="0.2">
      <c r="A1505" s="821">
        <v>5</v>
      </c>
      <c r="B1505" s="822" t="s">
        <v>2025</v>
      </c>
      <c r="C1505" s="822" t="s">
        <v>2038</v>
      </c>
      <c r="D1505" s="823" t="s">
        <v>3457</v>
      </c>
      <c r="E1505" s="824" t="s">
        <v>2048</v>
      </c>
      <c r="F1505" s="822" t="s">
        <v>2026</v>
      </c>
      <c r="G1505" s="822" t="s">
        <v>2775</v>
      </c>
      <c r="H1505" s="822" t="s">
        <v>329</v>
      </c>
      <c r="I1505" s="822" t="s">
        <v>3430</v>
      </c>
      <c r="J1505" s="822" t="s">
        <v>2777</v>
      </c>
      <c r="K1505" s="822" t="s">
        <v>3431</v>
      </c>
      <c r="L1505" s="825">
        <v>118.65</v>
      </c>
      <c r="M1505" s="825">
        <v>118.65</v>
      </c>
      <c r="N1505" s="822">
        <v>1</v>
      </c>
      <c r="O1505" s="826">
        <v>0.5</v>
      </c>
      <c r="P1505" s="825">
        <v>118.65</v>
      </c>
      <c r="Q1505" s="827">
        <v>1</v>
      </c>
      <c r="R1505" s="822">
        <v>1</v>
      </c>
      <c r="S1505" s="827">
        <v>1</v>
      </c>
      <c r="T1505" s="826">
        <v>0.5</v>
      </c>
      <c r="U1505" s="828">
        <v>1</v>
      </c>
    </row>
    <row r="1506" spans="1:21" ht="14.45" customHeight="1" x14ac:dyDescent="0.2">
      <c r="A1506" s="821">
        <v>5</v>
      </c>
      <c r="B1506" s="822" t="s">
        <v>2025</v>
      </c>
      <c r="C1506" s="822" t="s">
        <v>2038</v>
      </c>
      <c r="D1506" s="823" t="s">
        <v>3457</v>
      </c>
      <c r="E1506" s="824" t="s">
        <v>2048</v>
      </c>
      <c r="F1506" s="822" t="s">
        <v>2026</v>
      </c>
      <c r="G1506" s="822" t="s">
        <v>3432</v>
      </c>
      <c r="H1506" s="822" t="s">
        <v>329</v>
      </c>
      <c r="I1506" s="822" t="s">
        <v>3433</v>
      </c>
      <c r="J1506" s="822" t="s">
        <v>3434</v>
      </c>
      <c r="K1506" s="822" t="s">
        <v>3435</v>
      </c>
      <c r="L1506" s="825">
        <v>0</v>
      </c>
      <c r="M1506" s="825">
        <v>0</v>
      </c>
      <c r="N1506" s="822">
        <v>2</v>
      </c>
      <c r="O1506" s="826">
        <v>2</v>
      </c>
      <c r="P1506" s="825"/>
      <c r="Q1506" s="827"/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5</v>
      </c>
      <c r="B1507" s="822" t="s">
        <v>2025</v>
      </c>
      <c r="C1507" s="822" t="s">
        <v>2038</v>
      </c>
      <c r="D1507" s="823" t="s">
        <v>3457</v>
      </c>
      <c r="E1507" s="824" t="s">
        <v>2048</v>
      </c>
      <c r="F1507" s="822" t="s">
        <v>2026</v>
      </c>
      <c r="G1507" s="822" t="s">
        <v>2200</v>
      </c>
      <c r="H1507" s="822" t="s">
        <v>611</v>
      </c>
      <c r="I1507" s="822" t="s">
        <v>1844</v>
      </c>
      <c r="J1507" s="822" t="s">
        <v>1845</v>
      </c>
      <c r="K1507" s="822" t="s">
        <v>1846</v>
      </c>
      <c r="L1507" s="825">
        <v>184.74</v>
      </c>
      <c r="M1507" s="825">
        <v>184.74</v>
      </c>
      <c r="N1507" s="822">
        <v>1</v>
      </c>
      <c r="O1507" s="826">
        <v>1</v>
      </c>
      <c r="P1507" s="825"/>
      <c r="Q1507" s="827">
        <v>0</v>
      </c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5</v>
      </c>
      <c r="B1508" s="822" t="s">
        <v>2025</v>
      </c>
      <c r="C1508" s="822" t="s">
        <v>2038</v>
      </c>
      <c r="D1508" s="823" t="s">
        <v>3457</v>
      </c>
      <c r="E1508" s="824" t="s">
        <v>2048</v>
      </c>
      <c r="F1508" s="822" t="s">
        <v>2026</v>
      </c>
      <c r="G1508" s="822" t="s">
        <v>2586</v>
      </c>
      <c r="H1508" s="822" t="s">
        <v>611</v>
      </c>
      <c r="I1508" s="822" t="s">
        <v>1822</v>
      </c>
      <c r="J1508" s="822" t="s">
        <v>1054</v>
      </c>
      <c r="K1508" s="822" t="s">
        <v>1359</v>
      </c>
      <c r="L1508" s="825">
        <v>0</v>
      </c>
      <c r="M1508" s="825">
        <v>0</v>
      </c>
      <c r="N1508" s="822">
        <v>2</v>
      </c>
      <c r="O1508" s="826">
        <v>1</v>
      </c>
      <c r="P1508" s="825"/>
      <c r="Q1508" s="827"/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5</v>
      </c>
      <c r="B1509" s="822" t="s">
        <v>2025</v>
      </c>
      <c r="C1509" s="822" t="s">
        <v>2038</v>
      </c>
      <c r="D1509" s="823" t="s">
        <v>3457</v>
      </c>
      <c r="E1509" s="824" t="s">
        <v>2048</v>
      </c>
      <c r="F1509" s="822" t="s">
        <v>2026</v>
      </c>
      <c r="G1509" s="822" t="s">
        <v>3436</v>
      </c>
      <c r="H1509" s="822" t="s">
        <v>329</v>
      </c>
      <c r="I1509" s="822" t="s">
        <v>3437</v>
      </c>
      <c r="J1509" s="822" t="s">
        <v>3438</v>
      </c>
      <c r="K1509" s="822" t="s">
        <v>3439</v>
      </c>
      <c r="L1509" s="825">
        <v>544.38</v>
      </c>
      <c r="M1509" s="825">
        <v>544.38</v>
      </c>
      <c r="N1509" s="822">
        <v>1</v>
      </c>
      <c r="O1509" s="826">
        <v>0.5</v>
      </c>
      <c r="P1509" s="825">
        <v>544.38</v>
      </c>
      <c r="Q1509" s="827">
        <v>1</v>
      </c>
      <c r="R1509" s="822">
        <v>1</v>
      </c>
      <c r="S1509" s="827">
        <v>1</v>
      </c>
      <c r="T1509" s="826">
        <v>0.5</v>
      </c>
      <c r="U1509" s="828">
        <v>1</v>
      </c>
    </row>
    <row r="1510" spans="1:21" ht="14.45" customHeight="1" x14ac:dyDescent="0.2">
      <c r="A1510" s="821">
        <v>5</v>
      </c>
      <c r="B1510" s="822" t="s">
        <v>2025</v>
      </c>
      <c r="C1510" s="822" t="s">
        <v>2038</v>
      </c>
      <c r="D1510" s="823" t="s">
        <v>3457</v>
      </c>
      <c r="E1510" s="824" t="s">
        <v>2048</v>
      </c>
      <c r="F1510" s="822" t="s">
        <v>2026</v>
      </c>
      <c r="G1510" s="822" t="s">
        <v>3440</v>
      </c>
      <c r="H1510" s="822" t="s">
        <v>329</v>
      </c>
      <c r="I1510" s="822" t="s">
        <v>3441</v>
      </c>
      <c r="J1510" s="822" t="s">
        <v>3442</v>
      </c>
      <c r="K1510" s="822" t="s">
        <v>3443</v>
      </c>
      <c r="L1510" s="825">
        <v>0</v>
      </c>
      <c r="M1510" s="825">
        <v>0</v>
      </c>
      <c r="N1510" s="822">
        <v>2</v>
      </c>
      <c r="O1510" s="826">
        <v>1.5</v>
      </c>
      <c r="P1510" s="825">
        <v>0</v>
      </c>
      <c r="Q1510" s="827"/>
      <c r="R1510" s="822">
        <v>2</v>
      </c>
      <c r="S1510" s="827">
        <v>1</v>
      </c>
      <c r="T1510" s="826">
        <v>1.5</v>
      </c>
      <c r="U1510" s="828">
        <v>1</v>
      </c>
    </row>
    <row r="1511" spans="1:21" ht="14.45" customHeight="1" x14ac:dyDescent="0.2">
      <c r="A1511" s="821">
        <v>5</v>
      </c>
      <c r="B1511" s="822" t="s">
        <v>2025</v>
      </c>
      <c r="C1511" s="822" t="s">
        <v>2038</v>
      </c>
      <c r="D1511" s="823" t="s">
        <v>3457</v>
      </c>
      <c r="E1511" s="824" t="s">
        <v>2048</v>
      </c>
      <c r="F1511" s="822" t="s">
        <v>2026</v>
      </c>
      <c r="G1511" s="822" t="s">
        <v>3444</v>
      </c>
      <c r="H1511" s="822" t="s">
        <v>329</v>
      </c>
      <c r="I1511" s="822" t="s">
        <v>3445</v>
      </c>
      <c r="J1511" s="822" t="s">
        <v>3446</v>
      </c>
      <c r="K1511" s="822" t="s">
        <v>3447</v>
      </c>
      <c r="L1511" s="825">
        <v>678.46</v>
      </c>
      <c r="M1511" s="825">
        <v>2035.38</v>
      </c>
      <c r="N1511" s="822">
        <v>3</v>
      </c>
      <c r="O1511" s="826">
        <v>1.5</v>
      </c>
      <c r="P1511" s="825">
        <v>1356.92</v>
      </c>
      <c r="Q1511" s="827">
        <v>0.66666666666666663</v>
      </c>
      <c r="R1511" s="822">
        <v>2</v>
      </c>
      <c r="S1511" s="827">
        <v>0.66666666666666663</v>
      </c>
      <c r="T1511" s="826">
        <v>1</v>
      </c>
      <c r="U1511" s="828">
        <v>0.66666666666666663</v>
      </c>
    </row>
    <row r="1512" spans="1:21" ht="14.45" customHeight="1" x14ac:dyDescent="0.2">
      <c r="A1512" s="821">
        <v>5</v>
      </c>
      <c r="B1512" s="822" t="s">
        <v>2025</v>
      </c>
      <c r="C1512" s="822" t="s">
        <v>2038</v>
      </c>
      <c r="D1512" s="823" t="s">
        <v>3457</v>
      </c>
      <c r="E1512" s="824" t="s">
        <v>2048</v>
      </c>
      <c r="F1512" s="822" t="s">
        <v>2026</v>
      </c>
      <c r="G1512" s="822" t="s">
        <v>2594</v>
      </c>
      <c r="H1512" s="822" t="s">
        <v>329</v>
      </c>
      <c r="I1512" s="822" t="s">
        <v>2682</v>
      </c>
      <c r="J1512" s="822" t="s">
        <v>1047</v>
      </c>
      <c r="K1512" s="822" t="s">
        <v>1048</v>
      </c>
      <c r="L1512" s="825">
        <v>50.32</v>
      </c>
      <c r="M1512" s="825">
        <v>50.32</v>
      </c>
      <c r="N1512" s="822">
        <v>1</v>
      </c>
      <c r="O1512" s="826">
        <v>0.5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5</v>
      </c>
      <c r="B1513" s="822" t="s">
        <v>2025</v>
      </c>
      <c r="C1513" s="822" t="s">
        <v>2038</v>
      </c>
      <c r="D1513" s="823" t="s">
        <v>3457</v>
      </c>
      <c r="E1513" s="824" t="s">
        <v>2048</v>
      </c>
      <c r="F1513" s="822" t="s">
        <v>2026</v>
      </c>
      <c r="G1513" s="822" t="s">
        <v>2350</v>
      </c>
      <c r="H1513" s="822" t="s">
        <v>611</v>
      </c>
      <c r="I1513" s="822" t="s">
        <v>1717</v>
      </c>
      <c r="J1513" s="822" t="s">
        <v>1715</v>
      </c>
      <c r="K1513" s="822" t="s">
        <v>1718</v>
      </c>
      <c r="L1513" s="825">
        <v>126.27</v>
      </c>
      <c r="M1513" s="825">
        <v>126.27</v>
      </c>
      <c r="N1513" s="822">
        <v>1</v>
      </c>
      <c r="O1513" s="826">
        <v>0.5</v>
      </c>
      <c r="P1513" s="825"/>
      <c r="Q1513" s="827">
        <v>0</v>
      </c>
      <c r="R1513" s="822"/>
      <c r="S1513" s="827">
        <v>0</v>
      </c>
      <c r="T1513" s="826"/>
      <c r="U1513" s="828">
        <v>0</v>
      </c>
    </row>
    <row r="1514" spans="1:21" ht="14.45" customHeight="1" x14ac:dyDescent="0.2">
      <c r="A1514" s="821">
        <v>5</v>
      </c>
      <c r="B1514" s="822" t="s">
        <v>2025</v>
      </c>
      <c r="C1514" s="822" t="s">
        <v>2038</v>
      </c>
      <c r="D1514" s="823" t="s">
        <v>3457</v>
      </c>
      <c r="E1514" s="824" t="s">
        <v>2048</v>
      </c>
      <c r="F1514" s="822" t="s">
        <v>2026</v>
      </c>
      <c r="G1514" s="822" t="s">
        <v>2350</v>
      </c>
      <c r="H1514" s="822" t="s">
        <v>329</v>
      </c>
      <c r="I1514" s="822" t="s">
        <v>2815</v>
      </c>
      <c r="J1514" s="822" t="s">
        <v>747</v>
      </c>
      <c r="K1514" s="822" t="s">
        <v>2816</v>
      </c>
      <c r="L1514" s="825">
        <v>126.27</v>
      </c>
      <c r="M1514" s="825">
        <v>252.54</v>
      </c>
      <c r="N1514" s="822">
        <v>2</v>
      </c>
      <c r="O1514" s="826">
        <v>2</v>
      </c>
      <c r="P1514" s="825">
        <v>252.54</v>
      </c>
      <c r="Q1514" s="827">
        <v>1</v>
      </c>
      <c r="R1514" s="822">
        <v>2</v>
      </c>
      <c r="S1514" s="827">
        <v>1</v>
      </c>
      <c r="T1514" s="826">
        <v>2</v>
      </c>
      <c r="U1514" s="828">
        <v>1</v>
      </c>
    </row>
    <row r="1515" spans="1:21" ht="14.45" customHeight="1" x14ac:dyDescent="0.2">
      <c r="A1515" s="821">
        <v>5</v>
      </c>
      <c r="B1515" s="822" t="s">
        <v>2025</v>
      </c>
      <c r="C1515" s="822" t="s">
        <v>2038</v>
      </c>
      <c r="D1515" s="823" t="s">
        <v>3457</v>
      </c>
      <c r="E1515" s="824" t="s">
        <v>2048</v>
      </c>
      <c r="F1515" s="822" t="s">
        <v>2026</v>
      </c>
      <c r="G1515" s="822" t="s">
        <v>2350</v>
      </c>
      <c r="H1515" s="822" t="s">
        <v>611</v>
      </c>
      <c r="I1515" s="822" t="s">
        <v>3448</v>
      </c>
      <c r="J1515" s="822" t="s">
        <v>747</v>
      </c>
      <c r="K1515" s="822" t="s">
        <v>3449</v>
      </c>
      <c r="L1515" s="825">
        <v>115.33</v>
      </c>
      <c r="M1515" s="825">
        <v>345.99</v>
      </c>
      <c r="N1515" s="822">
        <v>3</v>
      </c>
      <c r="O1515" s="826">
        <v>2.5</v>
      </c>
      <c r="P1515" s="825">
        <v>345.99</v>
      </c>
      <c r="Q1515" s="827">
        <v>1</v>
      </c>
      <c r="R1515" s="822">
        <v>3</v>
      </c>
      <c r="S1515" s="827">
        <v>1</v>
      </c>
      <c r="T1515" s="826">
        <v>2.5</v>
      </c>
      <c r="U1515" s="828">
        <v>1</v>
      </c>
    </row>
    <row r="1516" spans="1:21" ht="14.45" customHeight="1" x14ac:dyDescent="0.2">
      <c r="A1516" s="821">
        <v>5</v>
      </c>
      <c r="B1516" s="822" t="s">
        <v>2025</v>
      </c>
      <c r="C1516" s="822" t="s">
        <v>2038</v>
      </c>
      <c r="D1516" s="823" t="s">
        <v>3457</v>
      </c>
      <c r="E1516" s="824" t="s">
        <v>2048</v>
      </c>
      <c r="F1516" s="822" t="s">
        <v>2026</v>
      </c>
      <c r="G1516" s="822" t="s">
        <v>3213</v>
      </c>
      <c r="H1516" s="822" t="s">
        <v>611</v>
      </c>
      <c r="I1516" s="822" t="s">
        <v>3450</v>
      </c>
      <c r="J1516" s="822" t="s">
        <v>3451</v>
      </c>
      <c r="K1516" s="822" t="s">
        <v>3452</v>
      </c>
      <c r="L1516" s="825">
        <v>1482.43</v>
      </c>
      <c r="M1516" s="825">
        <v>1482.43</v>
      </c>
      <c r="N1516" s="822">
        <v>1</v>
      </c>
      <c r="O1516" s="826">
        <v>0.5</v>
      </c>
      <c r="P1516" s="825">
        <v>1482.43</v>
      </c>
      <c r="Q1516" s="827">
        <v>1</v>
      </c>
      <c r="R1516" s="822">
        <v>1</v>
      </c>
      <c r="S1516" s="827">
        <v>1</v>
      </c>
      <c r="T1516" s="826">
        <v>0.5</v>
      </c>
      <c r="U1516" s="828">
        <v>1</v>
      </c>
    </row>
    <row r="1517" spans="1:21" ht="14.45" customHeight="1" x14ac:dyDescent="0.2">
      <c r="A1517" s="821">
        <v>5</v>
      </c>
      <c r="B1517" s="822" t="s">
        <v>2025</v>
      </c>
      <c r="C1517" s="822" t="s">
        <v>2038</v>
      </c>
      <c r="D1517" s="823" t="s">
        <v>3457</v>
      </c>
      <c r="E1517" s="824" t="s">
        <v>2048</v>
      </c>
      <c r="F1517" s="822" t="s">
        <v>2026</v>
      </c>
      <c r="G1517" s="822" t="s">
        <v>2352</v>
      </c>
      <c r="H1517" s="822" t="s">
        <v>329</v>
      </c>
      <c r="I1517" s="822" t="s">
        <v>2353</v>
      </c>
      <c r="J1517" s="822" t="s">
        <v>1293</v>
      </c>
      <c r="K1517" s="822" t="s">
        <v>1294</v>
      </c>
      <c r="L1517" s="825">
        <v>121.92</v>
      </c>
      <c r="M1517" s="825">
        <v>5120.6400000000012</v>
      </c>
      <c r="N1517" s="822">
        <v>42</v>
      </c>
      <c r="O1517" s="826">
        <v>11</v>
      </c>
      <c r="P1517" s="825">
        <v>5120.6400000000012</v>
      </c>
      <c r="Q1517" s="827">
        <v>1</v>
      </c>
      <c r="R1517" s="822">
        <v>42</v>
      </c>
      <c r="S1517" s="827">
        <v>1</v>
      </c>
      <c r="T1517" s="826">
        <v>11</v>
      </c>
      <c r="U1517" s="828">
        <v>1</v>
      </c>
    </row>
    <row r="1518" spans="1:21" ht="14.45" customHeight="1" x14ac:dyDescent="0.2">
      <c r="A1518" s="821">
        <v>5</v>
      </c>
      <c r="B1518" s="822" t="s">
        <v>2025</v>
      </c>
      <c r="C1518" s="822" t="s">
        <v>2038</v>
      </c>
      <c r="D1518" s="823" t="s">
        <v>3457</v>
      </c>
      <c r="E1518" s="824" t="s">
        <v>2048</v>
      </c>
      <c r="F1518" s="822" t="s">
        <v>2026</v>
      </c>
      <c r="G1518" s="822" t="s">
        <v>2352</v>
      </c>
      <c r="H1518" s="822" t="s">
        <v>329</v>
      </c>
      <c r="I1518" s="822" t="s">
        <v>2353</v>
      </c>
      <c r="J1518" s="822" t="s">
        <v>1293</v>
      </c>
      <c r="K1518" s="822" t="s">
        <v>1294</v>
      </c>
      <c r="L1518" s="825">
        <v>107.27</v>
      </c>
      <c r="M1518" s="825">
        <v>429.08</v>
      </c>
      <c r="N1518" s="822">
        <v>4</v>
      </c>
      <c r="O1518" s="826">
        <v>2</v>
      </c>
      <c r="P1518" s="825">
        <v>429.08</v>
      </c>
      <c r="Q1518" s="827">
        <v>1</v>
      </c>
      <c r="R1518" s="822">
        <v>4</v>
      </c>
      <c r="S1518" s="827">
        <v>1</v>
      </c>
      <c r="T1518" s="826">
        <v>2</v>
      </c>
      <c r="U1518" s="828">
        <v>1</v>
      </c>
    </row>
    <row r="1519" spans="1:21" ht="14.45" customHeight="1" x14ac:dyDescent="0.2">
      <c r="A1519" s="821">
        <v>5</v>
      </c>
      <c r="B1519" s="822" t="s">
        <v>2025</v>
      </c>
      <c r="C1519" s="822" t="s">
        <v>2038</v>
      </c>
      <c r="D1519" s="823" t="s">
        <v>3457</v>
      </c>
      <c r="E1519" s="824" t="s">
        <v>2048</v>
      </c>
      <c r="F1519" s="822" t="s">
        <v>2027</v>
      </c>
      <c r="G1519" s="822" t="s">
        <v>2077</v>
      </c>
      <c r="H1519" s="822" t="s">
        <v>329</v>
      </c>
      <c r="I1519" s="822" t="s">
        <v>2339</v>
      </c>
      <c r="J1519" s="822" t="s">
        <v>2355</v>
      </c>
      <c r="K1519" s="822"/>
      <c r="L1519" s="825">
        <v>273.33</v>
      </c>
      <c r="M1519" s="825">
        <v>273.33</v>
      </c>
      <c r="N1519" s="822">
        <v>1</v>
      </c>
      <c r="O1519" s="826">
        <v>1</v>
      </c>
      <c r="P1519" s="825"/>
      <c r="Q1519" s="827">
        <v>0</v>
      </c>
      <c r="R1519" s="822"/>
      <c r="S1519" s="827">
        <v>0</v>
      </c>
      <c r="T1519" s="826"/>
      <c r="U1519" s="828">
        <v>0</v>
      </c>
    </row>
    <row r="1520" spans="1:21" ht="14.45" customHeight="1" x14ac:dyDescent="0.2">
      <c r="A1520" s="821">
        <v>5</v>
      </c>
      <c r="B1520" s="822" t="s">
        <v>2025</v>
      </c>
      <c r="C1520" s="822" t="s">
        <v>2038</v>
      </c>
      <c r="D1520" s="823" t="s">
        <v>3457</v>
      </c>
      <c r="E1520" s="824" t="s">
        <v>2048</v>
      </c>
      <c r="F1520" s="822" t="s">
        <v>2028</v>
      </c>
      <c r="G1520" s="822" t="s">
        <v>2077</v>
      </c>
      <c r="H1520" s="822" t="s">
        <v>329</v>
      </c>
      <c r="I1520" s="822" t="s">
        <v>2122</v>
      </c>
      <c r="J1520" s="822" t="s">
        <v>2091</v>
      </c>
      <c r="K1520" s="822" t="s">
        <v>2123</v>
      </c>
      <c r="L1520" s="825">
        <v>600</v>
      </c>
      <c r="M1520" s="825">
        <v>1200</v>
      </c>
      <c r="N1520" s="822">
        <v>2</v>
      </c>
      <c r="O1520" s="826">
        <v>2</v>
      </c>
      <c r="P1520" s="825">
        <v>1200</v>
      </c>
      <c r="Q1520" s="827">
        <v>1</v>
      </c>
      <c r="R1520" s="822">
        <v>2</v>
      </c>
      <c r="S1520" s="827">
        <v>1</v>
      </c>
      <c r="T1520" s="826">
        <v>2</v>
      </c>
      <c r="U1520" s="828">
        <v>1</v>
      </c>
    </row>
    <row r="1521" spans="1:21" ht="14.45" customHeight="1" x14ac:dyDescent="0.2">
      <c r="A1521" s="821">
        <v>5</v>
      </c>
      <c r="B1521" s="822" t="s">
        <v>2025</v>
      </c>
      <c r="C1521" s="822" t="s">
        <v>2038</v>
      </c>
      <c r="D1521" s="823" t="s">
        <v>3457</v>
      </c>
      <c r="E1521" s="824" t="s">
        <v>2048</v>
      </c>
      <c r="F1521" s="822" t="s">
        <v>2028</v>
      </c>
      <c r="G1521" s="822" t="s">
        <v>2077</v>
      </c>
      <c r="H1521" s="822" t="s">
        <v>329</v>
      </c>
      <c r="I1521" s="822" t="s">
        <v>2122</v>
      </c>
      <c r="J1521" s="822" t="s">
        <v>2091</v>
      </c>
      <c r="K1521" s="822" t="s">
        <v>2123</v>
      </c>
      <c r="L1521" s="825">
        <v>600.29999999999995</v>
      </c>
      <c r="M1521" s="825">
        <v>3001.5</v>
      </c>
      <c r="N1521" s="822">
        <v>5</v>
      </c>
      <c r="O1521" s="826">
        <v>5</v>
      </c>
      <c r="P1521" s="825">
        <v>1200.5999999999999</v>
      </c>
      <c r="Q1521" s="827">
        <v>0.39999999999999997</v>
      </c>
      <c r="R1521" s="822">
        <v>2</v>
      </c>
      <c r="S1521" s="827">
        <v>0.4</v>
      </c>
      <c r="T1521" s="826">
        <v>2</v>
      </c>
      <c r="U1521" s="828">
        <v>0.4</v>
      </c>
    </row>
    <row r="1522" spans="1:21" ht="14.45" customHeight="1" x14ac:dyDescent="0.2">
      <c r="A1522" s="821">
        <v>5</v>
      </c>
      <c r="B1522" s="822" t="s">
        <v>2025</v>
      </c>
      <c r="C1522" s="822" t="s">
        <v>2038</v>
      </c>
      <c r="D1522" s="823" t="s">
        <v>3457</v>
      </c>
      <c r="E1522" s="824" t="s">
        <v>2048</v>
      </c>
      <c r="F1522" s="822" t="s">
        <v>2028</v>
      </c>
      <c r="G1522" s="822" t="s">
        <v>2077</v>
      </c>
      <c r="H1522" s="822" t="s">
        <v>329</v>
      </c>
      <c r="I1522" s="822" t="s">
        <v>2414</v>
      </c>
      <c r="J1522" s="822" t="s">
        <v>2091</v>
      </c>
      <c r="K1522" s="822" t="s">
        <v>2415</v>
      </c>
      <c r="L1522" s="825">
        <v>600</v>
      </c>
      <c r="M1522" s="825">
        <v>1200</v>
      </c>
      <c r="N1522" s="822">
        <v>2</v>
      </c>
      <c r="O1522" s="826">
        <v>2</v>
      </c>
      <c r="P1522" s="825">
        <v>1200</v>
      </c>
      <c r="Q1522" s="827">
        <v>1</v>
      </c>
      <c r="R1522" s="822">
        <v>2</v>
      </c>
      <c r="S1522" s="827">
        <v>1</v>
      </c>
      <c r="T1522" s="826">
        <v>2</v>
      </c>
      <c r="U1522" s="828">
        <v>1</v>
      </c>
    </row>
    <row r="1523" spans="1:21" ht="14.45" customHeight="1" x14ac:dyDescent="0.2">
      <c r="A1523" s="821">
        <v>5</v>
      </c>
      <c r="B1523" s="822" t="s">
        <v>2025</v>
      </c>
      <c r="C1523" s="822" t="s">
        <v>2038</v>
      </c>
      <c r="D1523" s="823" t="s">
        <v>3457</v>
      </c>
      <c r="E1523" s="824" t="s">
        <v>2048</v>
      </c>
      <c r="F1523" s="822" t="s">
        <v>2028</v>
      </c>
      <c r="G1523" s="822" t="s">
        <v>2077</v>
      </c>
      <c r="H1523" s="822" t="s">
        <v>329</v>
      </c>
      <c r="I1523" s="822" t="s">
        <v>2090</v>
      </c>
      <c r="J1523" s="822" t="s">
        <v>2091</v>
      </c>
      <c r="K1523" s="822" t="s">
        <v>2124</v>
      </c>
      <c r="L1523" s="825">
        <v>600</v>
      </c>
      <c r="M1523" s="825">
        <v>1800</v>
      </c>
      <c r="N1523" s="822">
        <v>3</v>
      </c>
      <c r="O1523" s="826">
        <v>3</v>
      </c>
      <c r="P1523" s="825">
        <v>600</v>
      </c>
      <c r="Q1523" s="827">
        <v>0.33333333333333331</v>
      </c>
      <c r="R1523" s="822">
        <v>1</v>
      </c>
      <c r="S1523" s="827">
        <v>0.33333333333333331</v>
      </c>
      <c r="T1523" s="826">
        <v>1</v>
      </c>
      <c r="U1523" s="828">
        <v>0.33333333333333331</v>
      </c>
    </row>
    <row r="1524" spans="1:21" ht="14.45" customHeight="1" x14ac:dyDescent="0.2">
      <c r="A1524" s="821">
        <v>5</v>
      </c>
      <c r="B1524" s="822" t="s">
        <v>2025</v>
      </c>
      <c r="C1524" s="822" t="s">
        <v>2038</v>
      </c>
      <c r="D1524" s="823" t="s">
        <v>3457</v>
      </c>
      <c r="E1524" s="824" t="s">
        <v>2048</v>
      </c>
      <c r="F1524" s="822" t="s">
        <v>2028</v>
      </c>
      <c r="G1524" s="822" t="s">
        <v>2077</v>
      </c>
      <c r="H1524" s="822" t="s">
        <v>329</v>
      </c>
      <c r="I1524" s="822" t="s">
        <v>2422</v>
      </c>
      <c r="J1524" s="822" t="s">
        <v>2423</v>
      </c>
      <c r="K1524" s="822" t="s">
        <v>2424</v>
      </c>
      <c r="L1524" s="825">
        <v>410</v>
      </c>
      <c r="M1524" s="825">
        <v>410</v>
      </c>
      <c r="N1524" s="822">
        <v>1</v>
      </c>
      <c r="O1524" s="826">
        <v>1</v>
      </c>
      <c r="P1524" s="825">
        <v>410</v>
      </c>
      <c r="Q1524" s="827">
        <v>1</v>
      </c>
      <c r="R1524" s="822">
        <v>1</v>
      </c>
      <c r="S1524" s="827">
        <v>1</v>
      </c>
      <c r="T1524" s="826">
        <v>1</v>
      </c>
      <c r="U1524" s="828">
        <v>1</v>
      </c>
    </row>
    <row r="1525" spans="1:21" ht="14.45" customHeight="1" x14ac:dyDescent="0.2">
      <c r="A1525" s="821">
        <v>5</v>
      </c>
      <c r="B1525" s="822" t="s">
        <v>2025</v>
      </c>
      <c r="C1525" s="822" t="s">
        <v>2038</v>
      </c>
      <c r="D1525" s="823" t="s">
        <v>3457</v>
      </c>
      <c r="E1525" s="824" t="s">
        <v>2048</v>
      </c>
      <c r="F1525" s="822" t="s">
        <v>2028</v>
      </c>
      <c r="G1525" s="822" t="s">
        <v>2077</v>
      </c>
      <c r="H1525" s="822" t="s">
        <v>329</v>
      </c>
      <c r="I1525" s="822" t="s">
        <v>2422</v>
      </c>
      <c r="J1525" s="822" t="s">
        <v>2423</v>
      </c>
      <c r="K1525" s="822" t="s">
        <v>2424</v>
      </c>
      <c r="L1525" s="825">
        <v>410.55</v>
      </c>
      <c r="M1525" s="825">
        <v>410.55</v>
      </c>
      <c r="N1525" s="822">
        <v>1</v>
      </c>
      <c r="O1525" s="826">
        <v>1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5</v>
      </c>
      <c r="B1526" s="822" t="s">
        <v>2025</v>
      </c>
      <c r="C1526" s="822" t="s">
        <v>2038</v>
      </c>
      <c r="D1526" s="823" t="s">
        <v>3457</v>
      </c>
      <c r="E1526" s="824" t="s">
        <v>2048</v>
      </c>
      <c r="F1526" s="822" t="s">
        <v>2028</v>
      </c>
      <c r="G1526" s="822" t="s">
        <v>2077</v>
      </c>
      <c r="H1526" s="822" t="s">
        <v>329</v>
      </c>
      <c r="I1526" s="822" t="s">
        <v>3016</v>
      </c>
      <c r="J1526" s="822" t="s">
        <v>2423</v>
      </c>
      <c r="K1526" s="822" t="s">
        <v>3017</v>
      </c>
      <c r="L1526" s="825">
        <v>410</v>
      </c>
      <c r="M1526" s="825">
        <v>820</v>
      </c>
      <c r="N1526" s="822">
        <v>2</v>
      </c>
      <c r="O1526" s="826">
        <v>2</v>
      </c>
      <c r="P1526" s="825">
        <v>820</v>
      </c>
      <c r="Q1526" s="827">
        <v>1</v>
      </c>
      <c r="R1526" s="822">
        <v>2</v>
      </c>
      <c r="S1526" s="827">
        <v>1</v>
      </c>
      <c r="T1526" s="826">
        <v>2</v>
      </c>
      <c r="U1526" s="828">
        <v>1</v>
      </c>
    </row>
    <row r="1527" spans="1:21" ht="14.45" customHeight="1" x14ac:dyDescent="0.2">
      <c r="A1527" s="821">
        <v>5</v>
      </c>
      <c r="B1527" s="822" t="s">
        <v>2025</v>
      </c>
      <c r="C1527" s="822" t="s">
        <v>2038</v>
      </c>
      <c r="D1527" s="823" t="s">
        <v>3457</v>
      </c>
      <c r="E1527" s="824" t="s">
        <v>2048</v>
      </c>
      <c r="F1527" s="822" t="s">
        <v>2028</v>
      </c>
      <c r="G1527" s="822" t="s">
        <v>2077</v>
      </c>
      <c r="H1527" s="822" t="s">
        <v>329</v>
      </c>
      <c r="I1527" s="822" t="s">
        <v>3016</v>
      </c>
      <c r="J1527" s="822" t="s">
        <v>2423</v>
      </c>
      <c r="K1527" s="822" t="s">
        <v>3017</v>
      </c>
      <c r="L1527" s="825">
        <v>410.55</v>
      </c>
      <c r="M1527" s="825">
        <v>821.1</v>
      </c>
      <c r="N1527" s="822">
        <v>2</v>
      </c>
      <c r="O1527" s="826">
        <v>2</v>
      </c>
      <c r="P1527" s="825">
        <v>821.1</v>
      </c>
      <c r="Q1527" s="827">
        <v>1</v>
      </c>
      <c r="R1527" s="822">
        <v>2</v>
      </c>
      <c r="S1527" s="827">
        <v>1</v>
      </c>
      <c r="T1527" s="826">
        <v>2</v>
      </c>
      <c r="U1527" s="828">
        <v>1</v>
      </c>
    </row>
    <row r="1528" spans="1:21" ht="14.45" customHeight="1" x14ac:dyDescent="0.2">
      <c r="A1528" s="821">
        <v>5</v>
      </c>
      <c r="B1528" s="822" t="s">
        <v>2025</v>
      </c>
      <c r="C1528" s="822" t="s">
        <v>2038</v>
      </c>
      <c r="D1528" s="823" t="s">
        <v>3457</v>
      </c>
      <c r="E1528" s="824" t="s">
        <v>2048</v>
      </c>
      <c r="F1528" s="822" t="s">
        <v>2028</v>
      </c>
      <c r="G1528" s="822" t="s">
        <v>2077</v>
      </c>
      <c r="H1528" s="822" t="s">
        <v>329</v>
      </c>
      <c r="I1528" s="822" t="s">
        <v>2849</v>
      </c>
      <c r="J1528" s="822" t="s">
        <v>2850</v>
      </c>
      <c r="K1528" s="822" t="s">
        <v>2851</v>
      </c>
      <c r="L1528" s="825">
        <v>582.98</v>
      </c>
      <c r="M1528" s="825">
        <v>582.98</v>
      </c>
      <c r="N1528" s="822">
        <v>1</v>
      </c>
      <c r="O1528" s="826">
        <v>1</v>
      </c>
      <c r="P1528" s="825">
        <v>582.98</v>
      </c>
      <c r="Q1528" s="827">
        <v>1</v>
      </c>
      <c r="R1528" s="822">
        <v>1</v>
      </c>
      <c r="S1528" s="827">
        <v>1</v>
      </c>
      <c r="T1528" s="826">
        <v>1</v>
      </c>
      <c r="U1528" s="828">
        <v>1</v>
      </c>
    </row>
    <row r="1529" spans="1:21" ht="14.45" customHeight="1" x14ac:dyDescent="0.2">
      <c r="A1529" s="821">
        <v>5</v>
      </c>
      <c r="B1529" s="822" t="s">
        <v>2025</v>
      </c>
      <c r="C1529" s="822" t="s">
        <v>2038</v>
      </c>
      <c r="D1529" s="823" t="s">
        <v>3457</v>
      </c>
      <c r="E1529" s="824" t="s">
        <v>2048</v>
      </c>
      <c r="F1529" s="822" t="s">
        <v>2028</v>
      </c>
      <c r="G1529" s="822" t="s">
        <v>2077</v>
      </c>
      <c r="H1529" s="822" t="s">
        <v>329</v>
      </c>
      <c r="I1529" s="822" t="s">
        <v>2359</v>
      </c>
      <c r="J1529" s="822" t="s">
        <v>2360</v>
      </c>
      <c r="K1529" s="822" t="s">
        <v>2358</v>
      </c>
      <c r="L1529" s="825">
        <v>900.45</v>
      </c>
      <c r="M1529" s="825">
        <v>900.45</v>
      </c>
      <c r="N1529" s="822">
        <v>1</v>
      </c>
      <c r="O1529" s="826">
        <v>1</v>
      </c>
      <c r="P1529" s="825"/>
      <c r="Q1529" s="827">
        <v>0</v>
      </c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5</v>
      </c>
      <c r="B1530" s="822" t="s">
        <v>2025</v>
      </c>
      <c r="C1530" s="822" t="s">
        <v>2038</v>
      </c>
      <c r="D1530" s="823" t="s">
        <v>3457</v>
      </c>
      <c r="E1530" s="824" t="s">
        <v>2052</v>
      </c>
      <c r="F1530" s="822" t="s">
        <v>2026</v>
      </c>
      <c r="G1530" s="822" t="s">
        <v>3157</v>
      </c>
      <c r="H1530" s="822" t="s">
        <v>611</v>
      </c>
      <c r="I1530" s="822" t="s">
        <v>1591</v>
      </c>
      <c r="J1530" s="822" t="s">
        <v>1592</v>
      </c>
      <c r="K1530" s="822" t="s">
        <v>1593</v>
      </c>
      <c r="L1530" s="825">
        <v>86.41</v>
      </c>
      <c r="M1530" s="825">
        <v>86.41</v>
      </c>
      <c r="N1530" s="822">
        <v>1</v>
      </c>
      <c r="O1530" s="826">
        <v>0.5</v>
      </c>
      <c r="P1530" s="825"/>
      <c r="Q1530" s="827">
        <v>0</v>
      </c>
      <c r="R1530" s="822"/>
      <c r="S1530" s="827">
        <v>0</v>
      </c>
      <c r="T1530" s="826"/>
      <c r="U1530" s="828">
        <v>0</v>
      </c>
    </row>
    <row r="1531" spans="1:21" ht="14.45" customHeight="1" x14ac:dyDescent="0.2">
      <c r="A1531" s="821">
        <v>5</v>
      </c>
      <c r="B1531" s="822" t="s">
        <v>2025</v>
      </c>
      <c r="C1531" s="822" t="s">
        <v>2038</v>
      </c>
      <c r="D1531" s="823" t="s">
        <v>3457</v>
      </c>
      <c r="E1531" s="824" t="s">
        <v>2052</v>
      </c>
      <c r="F1531" s="822" t="s">
        <v>2026</v>
      </c>
      <c r="G1531" s="822" t="s">
        <v>3436</v>
      </c>
      <c r="H1531" s="822" t="s">
        <v>329</v>
      </c>
      <c r="I1531" s="822" t="s">
        <v>3437</v>
      </c>
      <c r="J1531" s="822" t="s">
        <v>3438</v>
      </c>
      <c r="K1531" s="822" t="s">
        <v>3439</v>
      </c>
      <c r="L1531" s="825">
        <v>544.38</v>
      </c>
      <c r="M1531" s="825">
        <v>544.38</v>
      </c>
      <c r="N1531" s="822">
        <v>1</v>
      </c>
      <c r="O1531" s="826">
        <v>0.5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5</v>
      </c>
      <c r="B1532" s="822" t="s">
        <v>2025</v>
      </c>
      <c r="C1532" s="822" t="s">
        <v>2038</v>
      </c>
      <c r="D1532" s="823" t="s">
        <v>3457</v>
      </c>
      <c r="E1532" s="824" t="s">
        <v>2056</v>
      </c>
      <c r="F1532" s="822" t="s">
        <v>2026</v>
      </c>
      <c r="G1532" s="822" t="s">
        <v>3163</v>
      </c>
      <c r="H1532" s="822" t="s">
        <v>329</v>
      </c>
      <c r="I1532" s="822" t="s">
        <v>3164</v>
      </c>
      <c r="J1532" s="822" t="s">
        <v>3165</v>
      </c>
      <c r="K1532" s="822" t="s">
        <v>3166</v>
      </c>
      <c r="L1532" s="825">
        <v>5788.01</v>
      </c>
      <c r="M1532" s="825">
        <v>5788.01</v>
      </c>
      <c r="N1532" s="822">
        <v>1</v>
      </c>
      <c r="O1532" s="826">
        <v>0.5</v>
      </c>
      <c r="P1532" s="825"/>
      <c r="Q1532" s="827">
        <v>0</v>
      </c>
      <c r="R1532" s="822"/>
      <c r="S1532" s="827">
        <v>0</v>
      </c>
      <c r="T1532" s="826"/>
      <c r="U1532" s="828">
        <v>0</v>
      </c>
    </row>
    <row r="1533" spans="1:21" ht="14.45" customHeight="1" x14ac:dyDescent="0.2">
      <c r="A1533" s="821">
        <v>5</v>
      </c>
      <c r="B1533" s="822" t="s">
        <v>2025</v>
      </c>
      <c r="C1533" s="822" t="s">
        <v>2038</v>
      </c>
      <c r="D1533" s="823" t="s">
        <v>3457</v>
      </c>
      <c r="E1533" s="824" t="s">
        <v>2056</v>
      </c>
      <c r="F1533" s="822" t="s">
        <v>2026</v>
      </c>
      <c r="G1533" s="822" t="s">
        <v>3426</v>
      </c>
      <c r="H1533" s="822" t="s">
        <v>329</v>
      </c>
      <c r="I1533" s="822" t="s">
        <v>3427</v>
      </c>
      <c r="J1533" s="822" t="s">
        <v>3428</v>
      </c>
      <c r="K1533" s="822" t="s">
        <v>3429</v>
      </c>
      <c r="L1533" s="825">
        <v>45.56</v>
      </c>
      <c r="M1533" s="825">
        <v>136.68</v>
      </c>
      <c r="N1533" s="822">
        <v>3</v>
      </c>
      <c r="O1533" s="826">
        <v>0.5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thickBot="1" x14ac:dyDescent="0.25">
      <c r="A1534" s="813">
        <v>5</v>
      </c>
      <c r="B1534" s="814" t="s">
        <v>2025</v>
      </c>
      <c r="C1534" s="814" t="s">
        <v>2038</v>
      </c>
      <c r="D1534" s="815" t="s">
        <v>3457</v>
      </c>
      <c r="E1534" s="816" t="s">
        <v>2054</v>
      </c>
      <c r="F1534" s="814" t="s">
        <v>2026</v>
      </c>
      <c r="G1534" s="814" t="s">
        <v>2338</v>
      </c>
      <c r="H1534" s="814" t="s">
        <v>329</v>
      </c>
      <c r="I1534" s="814" t="s">
        <v>2474</v>
      </c>
      <c r="J1534" s="814" t="s">
        <v>698</v>
      </c>
      <c r="K1534" s="814" t="s">
        <v>2475</v>
      </c>
      <c r="L1534" s="817">
        <v>91.11</v>
      </c>
      <c r="M1534" s="817">
        <v>91.11</v>
      </c>
      <c r="N1534" s="814">
        <v>1</v>
      </c>
      <c r="O1534" s="818">
        <v>1</v>
      </c>
      <c r="P1534" s="817"/>
      <c r="Q1534" s="819">
        <v>0</v>
      </c>
      <c r="R1534" s="814"/>
      <c r="S1534" s="819">
        <v>0</v>
      </c>
      <c r="T1534" s="818"/>
      <c r="U1534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D33232D-3AD9-4069-AC4B-83AE51EBBA1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3459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2047</v>
      </c>
      <c r="B5" s="225">
        <v>43395.220000000016</v>
      </c>
      <c r="C5" s="812">
        <v>4.575729580276295E-2</v>
      </c>
      <c r="D5" s="225">
        <v>904982.93999999936</v>
      </c>
      <c r="E5" s="812">
        <v>0.95424270419723711</v>
      </c>
      <c r="F5" s="830">
        <v>948378.15999999933</v>
      </c>
    </row>
    <row r="6" spans="1:6" ht="14.45" customHeight="1" x14ac:dyDescent="0.2">
      <c r="A6" s="836" t="s">
        <v>2058</v>
      </c>
      <c r="B6" s="831">
        <v>3077.56</v>
      </c>
      <c r="C6" s="827">
        <v>0.12387373698546107</v>
      </c>
      <c r="D6" s="831">
        <v>21766.769999999997</v>
      </c>
      <c r="E6" s="827">
        <v>0.87612626301453889</v>
      </c>
      <c r="F6" s="832">
        <v>24844.329999999998</v>
      </c>
    </row>
    <row r="7" spans="1:6" ht="14.45" customHeight="1" x14ac:dyDescent="0.2">
      <c r="A7" s="836" t="s">
        <v>2056</v>
      </c>
      <c r="B7" s="831">
        <v>2558.39</v>
      </c>
      <c r="C7" s="827">
        <v>3.8998022501081107E-2</v>
      </c>
      <c r="D7" s="831">
        <v>63044.680000000015</v>
      </c>
      <c r="E7" s="827">
        <v>0.9610019774989188</v>
      </c>
      <c r="F7" s="832">
        <v>65603.070000000022</v>
      </c>
    </row>
    <row r="8" spans="1:6" ht="14.45" customHeight="1" x14ac:dyDescent="0.2">
      <c r="A8" s="836" t="s">
        <v>2048</v>
      </c>
      <c r="B8" s="831">
        <v>1513.39</v>
      </c>
      <c r="C8" s="827">
        <v>0.10650558183298627</v>
      </c>
      <c r="D8" s="831">
        <v>12696.100000000002</v>
      </c>
      <c r="E8" s="827">
        <v>0.8934944181670138</v>
      </c>
      <c r="F8" s="832">
        <v>14209.490000000002</v>
      </c>
    </row>
    <row r="9" spans="1:6" ht="14.45" customHeight="1" x14ac:dyDescent="0.2">
      <c r="A9" s="836" t="s">
        <v>2052</v>
      </c>
      <c r="B9" s="831">
        <v>1512.5700000000002</v>
      </c>
      <c r="C9" s="827">
        <v>3.2664439756819347E-2</v>
      </c>
      <c r="D9" s="831">
        <v>44793.750000000044</v>
      </c>
      <c r="E9" s="827">
        <v>0.96733556024318068</v>
      </c>
      <c r="F9" s="832">
        <v>46306.320000000043</v>
      </c>
    </row>
    <row r="10" spans="1:6" ht="14.45" customHeight="1" x14ac:dyDescent="0.2">
      <c r="A10" s="836" t="s">
        <v>2043</v>
      </c>
      <c r="B10" s="831">
        <v>1095.56</v>
      </c>
      <c r="C10" s="827">
        <v>0.13034622248661509</v>
      </c>
      <c r="D10" s="831">
        <v>7309.44</v>
      </c>
      <c r="E10" s="827">
        <v>0.8696537775133848</v>
      </c>
      <c r="F10" s="832">
        <v>8405</v>
      </c>
    </row>
    <row r="11" spans="1:6" ht="14.45" customHeight="1" x14ac:dyDescent="0.2">
      <c r="A11" s="836" t="s">
        <v>2049</v>
      </c>
      <c r="B11" s="831">
        <v>849.2</v>
      </c>
      <c r="C11" s="827">
        <v>2.4309468812915281E-2</v>
      </c>
      <c r="D11" s="831">
        <v>34083.69</v>
      </c>
      <c r="E11" s="827">
        <v>0.97569053118708482</v>
      </c>
      <c r="F11" s="832">
        <v>34932.89</v>
      </c>
    </row>
    <row r="12" spans="1:6" ht="14.45" customHeight="1" x14ac:dyDescent="0.2">
      <c r="A12" s="836" t="s">
        <v>2055</v>
      </c>
      <c r="B12" s="831">
        <v>778.63999999999987</v>
      </c>
      <c r="C12" s="827">
        <v>5.1649501905746138E-2</v>
      </c>
      <c r="D12" s="831">
        <v>14296.820000000005</v>
      </c>
      <c r="E12" s="827">
        <v>0.94835049809425387</v>
      </c>
      <c r="F12" s="832">
        <v>15075.460000000005</v>
      </c>
    </row>
    <row r="13" spans="1:6" ht="14.45" customHeight="1" x14ac:dyDescent="0.2">
      <c r="A13" s="836" t="s">
        <v>2054</v>
      </c>
      <c r="B13" s="831">
        <v>272.74</v>
      </c>
      <c r="C13" s="827">
        <v>8.7950855355444141E-2</v>
      </c>
      <c r="D13" s="831">
        <v>2828.3099999999995</v>
      </c>
      <c r="E13" s="827">
        <v>0.91204914464455589</v>
      </c>
      <c r="F13" s="832">
        <v>3101.0499999999993</v>
      </c>
    </row>
    <row r="14" spans="1:6" ht="14.45" customHeight="1" x14ac:dyDescent="0.2">
      <c r="A14" s="836" t="s">
        <v>2050</v>
      </c>
      <c r="B14" s="831">
        <v>268.37</v>
      </c>
      <c r="C14" s="827">
        <v>3.8408639761393251E-3</v>
      </c>
      <c r="D14" s="831">
        <v>69603.930000000066</v>
      </c>
      <c r="E14" s="827">
        <v>0.99615913602386075</v>
      </c>
      <c r="F14" s="832">
        <v>69872.300000000061</v>
      </c>
    </row>
    <row r="15" spans="1:6" ht="14.45" customHeight="1" x14ac:dyDescent="0.2">
      <c r="A15" s="836" t="s">
        <v>2051</v>
      </c>
      <c r="B15" s="831">
        <v>127.82</v>
      </c>
      <c r="C15" s="827">
        <v>4.4902564736697161E-3</v>
      </c>
      <c r="D15" s="831">
        <v>28338.259999999991</v>
      </c>
      <c r="E15" s="827">
        <v>0.99550974352633026</v>
      </c>
      <c r="F15" s="832">
        <v>28466.079999999991</v>
      </c>
    </row>
    <row r="16" spans="1:6" ht="14.45" customHeight="1" x14ac:dyDescent="0.2">
      <c r="A16" s="836" t="s">
        <v>2045</v>
      </c>
      <c r="B16" s="831">
        <v>83.86</v>
      </c>
      <c r="C16" s="827">
        <v>2.4077567321578791E-3</v>
      </c>
      <c r="D16" s="831">
        <v>34745.240000000005</v>
      </c>
      <c r="E16" s="827">
        <v>0.99759224326784213</v>
      </c>
      <c r="F16" s="832">
        <v>34829.100000000006</v>
      </c>
    </row>
    <row r="17" spans="1:6" ht="14.45" customHeight="1" x14ac:dyDescent="0.2">
      <c r="A17" s="836" t="s">
        <v>2046</v>
      </c>
      <c r="B17" s="831"/>
      <c r="C17" s="827">
        <v>0</v>
      </c>
      <c r="D17" s="831">
        <v>1522.5000000000002</v>
      </c>
      <c r="E17" s="827">
        <v>1</v>
      </c>
      <c r="F17" s="832">
        <v>1522.5000000000002</v>
      </c>
    </row>
    <row r="18" spans="1:6" ht="14.45" customHeight="1" thickBot="1" x14ac:dyDescent="0.25">
      <c r="A18" s="759" t="s">
        <v>2057</v>
      </c>
      <c r="B18" s="750"/>
      <c r="C18" s="751">
        <v>0</v>
      </c>
      <c r="D18" s="750">
        <v>7953.9500000000007</v>
      </c>
      <c r="E18" s="751">
        <v>1</v>
      </c>
      <c r="F18" s="752">
        <v>7953.9500000000007</v>
      </c>
    </row>
    <row r="19" spans="1:6" ht="14.45" customHeight="1" thickBot="1" x14ac:dyDescent="0.25">
      <c r="A19" s="753" t="s">
        <v>3</v>
      </c>
      <c r="B19" s="754">
        <v>55533.320000000007</v>
      </c>
      <c r="C19" s="755">
        <v>4.2603247242788037E-2</v>
      </c>
      <c r="D19" s="754">
        <v>1247966.3799999994</v>
      </c>
      <c r="E19" s="755">
        <v>0.95739675275721192</v>
      </c>
      <c r="F19" s="756">
        <v>1303499.6999999995</v>
      </c>
    </row>
    <row r="20" spans="1:6" ht="14.45" customHeight="1" thickBot="1" x14ac:dyDescent="0.25"/>
    <row r="21" spans="1:6" ht="14.45" customHeight="1" x14ac:dyDescent="0.2">
      <c r="A21" s="835" t="s">
        <v>1567</v>
      </c>
      <c r="B21" s="225">
        <v>43240.860000000015</v>
      </c>
      <c r="C21" s="812">
        <v>4.6286764222610029E-2</v>
      </c>
      <c r="D21" s="225">
        <v>890954.05999999947</v>
      </c>
      <c r="E21" s="812">
        <v>0.95371323577738998</v>
      </c>
      <c r="F21" s="830">
        <v>934194.91999999946</v>
      </c>
    </row>
    <row r="22" spans="1:6" ht="14.45" customHeight="1" x14ac:dyDescent="0.2">
      <c r="A22" s="836" t="s">
        <v>3460</v>
      </c>
      <c r="B22" s="831">
        <v>2071.9899999999998</v>
      </c>
      <c r="C22" s="827">
        <v>1</v>
      </c>
      <c r="D22" s="831"/>
      <c r="E22" s="827">
        <v>0</v>
      </c>
      <c r="F22" s="832">
        <v>2071.9899999999998</v>
      </c>
    </row>
    <row r="23" spans="1:6" ht="14.45" customHeight="1" x14ac:dyDescent="0.2">
      <c r="A23" s="836" t="s">
        <v>1565</v>
      </c>
      <c r="B23" s="831">
        <v>1492.52</v>
      </c>
      <c r="C23" s="827">
        <v>0.22384968301509864</v>
      </c>
      <c r="D23" s="831">
        <v>5174.9899999999989</v>
      </c>
      <c r="E23" s="827">
        <v>0.77615031698490144</v>
      </c>
      <c r="F23" s="832">
        <v>6667.5099999999984</v>
      </c>
    </row>
    <row r="24" spans="1:6" ht="14.45" customHeight="1" x14ac:dyDescent="0.2">
      <c r="A24" s="836" t="s">
        <v>3461</v>
      </c>
      <c r="B24" s="831">
        <v>1207.7</v>
      </c>
      <c r="C24" s="827">
        <v>1</v>
      </c>
      <c r="D24" s="831"/>
      <c r="E24" s="827">
        <v>0</v>
      </c>
      <c r="F24" s="832">
        <v>1207.7</v>
      </c>
    </row>
    <row r="25" spans="1:6" ht="14.45" customHeight="1" x14ac:dyDescent="0.2">
      <c r="A25" s="836" t="s">
        <v>3462</v>
      </c>
      <c r="B25" s="831">
        <v>1088.76</v>
      </c>
      <c r="C25" s="827">
        <v>1</v>
      </c>
      <c r="D25" s="831"/>
      <c r="E25" s="827">
        <v>0</v>
      </c>
      <c r="F25" s="832">
        <v>1088.76</v>
      </c>
    </row>
    <row r="26" spans="1:6" ht="14.45" customHeight="1" x14ac:dyDescent="0.2">
      <c r="A26" s="836" t="s">
        <v>3463</v>
      </c>
      <c r="B26" s="831">
        <v>989.61000000000013</v>
      </c>
      <c r="C26" s="827">
        <v>0.80821436738427366</v>
      </c>
      <c r="D26" s="831">
        <v>234.82999999999998</v>
      </c>
      <c r="E26" s="827">
        <v>0.19178563261572634</v>
      </c>
      <c r="F26" s="832">
        <v>1224.44</v>
      </c>
    </row>
    <row r="27" spans="1:6" ht="14.45" customHeight="1" x14ac:dyDescent="0.2">
      <c r="A27" s="836" t="s">
        <v>3464</v>
      </c>
      <c r="B27" s="831">
        <v>852.06</v>
      </c>
      <c r="C27" s="827">
        <v>1</v>
      </c>
      <c r="D27" s="831"/>
      <c r="E27" s="827">
        <v>0</v>
      </c>
      <c r="F27" s="832">
        <v>852.06</v>
      </c>
    </row>
    <row r="28" spans="1:6" ht="14.45" customHeight="1" x14ac:dyDescent="0.2">
      <c r="A28" s="836" t="s">
        <v>1496</v>
      </c>
      <c r="B28" s="831">
        <v>736.3</v>
      </c>
      <c r="C28" s="827">
        <v>3.5823495211289537E-3</v>
      </c>
      <c r="D28" s="831">
        <v>204799.19999999998</v>
      </c>
      <c r="E28" s="827">
        <v>0.9964176504788711</v>
      </c>
      <c r="F28" s="832">
        <v>205535.49999999997</v>
      </c>
    </row>
    <row r="29" spans="1:6" ht="14.45" customHeight="1" x14ac:dyDescent="0.2">
      <c r="A29" s="836" t="s">
        <v>1506</v>
      </c>
      <c r="B29" s="831">
        <v>524.29999999999995</v>
      </c>
      <c r="C29" s="827">
        <v>1</v>
      </c>
      <c r="D29" s="831"/>
      <c r="E29" s="827">
        <v>0</v>
      </c>
      <c r="F29" s="832">
        <v>524.29999999999995</v>
      </c>
    </row>
    <row r="30" spans="1:6" ht="14.45" customHeight="1" x14ac:dyDescent="0.2">
      <c r="A30" s="836" t="s">
        <v>1551</v>
      </c>
      <c r="B30" s="831">
        <v>439.98</v>
      </c>
      <c r="C30" s="827">
        <v>1</v>
      </c>
      <c r="D30" s="831"/>
      <c r="E30" s="827">
        <v>0</v>
      </c>
      <c r="F30" s="832">
        <v>439.98</v>
      </c>
    </row>
    <row r="31" spans="1:6" ht="14.45" customHeight="1" x14ac:dyDescent="0.2">
      <c r="A31" s="836" t="s">
        <v>1562</v>
      </c>
      <c r="B31" s="831">
        <v>419.94000000000005</v>
      </c>
      <c r="C31" s="827">
        <v>1.7056462520379286E-2</v>
      </c>
      <c r="D31" s="831">
        <v>24200.640000000014</v>
      </c>
      <c r="E31" s="827">
        <v>0.98294353747962082</v>
      </c>
      <c r="F31" s="832">
        <v>24620.580000000013</v>
      </c>
    </row>
    <row r="32" spans="1:6" ht="14.45" customHeight="1" x14ac:dyDescent="0.2">
      <c r="A32" s="836" t="s">
        <v>1520</v>
      </c>
      <c r="B32" s="831">
        <v>415.65999999999997</v>
      </c>
      <c r="C32" s="827">
        <v>0.13144479862376038</v>
      </c>
      <c r="D32" s="831">
        <v>2746.58</v>
      </c>
      <c r="E32" s="827">
        <v>0.86855520137623965</v>
      </c>
      <c r="F32" s="832">
        <v>3162.24</v>
      </c>
    </row>
    <row r="33" spans="1:6" ht="14.45" customHeight="1" x14ac:dyDescent="0.2">
      <c r="A33" s="836" t="s">
        <v>1538</v>
      </c>
      <c r="B33" s="831">
        <v>401.52</v>
      </c>
      <c r="C33" s="827">
        <v>0.60593987685621153</v>
      </c>
      <c r="D33" s="831">
        <v>261.12</v>
      </c>
      <c r="E33" s="827">
        <v>0.39406012314378852</v>
      </c>
      <c r="F33" s="832">
        <v>662.64</v>
      </c>
    </row>
    <row r="34" spans="1:6" ht="14.45" customHeight="1" x14ac:dyDescent="0.2">
      <c r="A34" s="836" t="s">
        <v>3465</v>
      </c>
      <c r="B34" s="831">
        <v>368.16</v>
      </c>
      <c r="C34" s="827">
        <v>1</v>
      </c>
      <c r="D34" s="831"/>
      <c r="E34" s="827">
        <v>0</v>
      </c>
      <c r="F34" s="832">
        <v>368.16</v>
      </c>
    </row>
    <row r="35" spans="1:6" ht="14.45" customHeight="1" x14ac:dyDescent="0.2">
      <c r="A35" s="836" t="s">
        <v>3466</v>
      </c>
      <c r="B35" s="831">
        <v>365.99</v>
      </c>
      <c r="C35" s="827">
        <v>1</v>
      </c>
      <c r="D35" s="831"/>
      <c r="E35" s="827">
        <v>0</v>
      </c>
      <c r="F35" s="832">
        <v>365.99</v>
      </c>
    </row>
    <row r="36" spans="1:6" ht="14.45" customHeight="1" x14ac:dyDescent="0.2">
      <c r="A36" s="836" t="s">
        <v>1525</v>
      </c>
      <c r="B36" s="831">
        <v>325.89999999999998</v>
      </c>
      <c r="C36" s="827">
        <v>9.4775565992467975E-2</v>
      </c>
      <c r="D36" s="831">
        <v>3112.7499999999995</v>
      </c>
      <c r="E36" s="827">
        <v>0.90522443400753194</v>
      </c>
      <c r="F36" s="832">
        <v>3438.6499999999996</v>
      </c>
    </row>
    <row r="37" spans="1:6" ht="14.45" customHeight="1" x14ac:dyDescent="0.2">
      <c r="A37" s="836" t="s">
        <v>1535</v>
      </c>
      <c r="B37" s="831">
        <v>247.17</v>
      </c>
      <c r="C37" s="827">
        <v>1</v>
      </c>
      <c r="D37" s="831"/>
      <c r="E37" s="827">
        <v>0</v>
      </c>
      <c r="F37" s="832">
        <v>247.17</v>
      </c>
    </row>
    <row r="38" spans="1:6" ht="14.45" customHeight="1" x14ac:dyDescent="0.2">
      <c r="A38" s="836" t="s">
        <v>1490</v>
      </c>
      <c r="B38" s="831">
        <v>125.13000000000001</v>
      </c>
      <c r="C38" s="827">
        <v>3.7656865990550445E-2</v>
      </c>
      <c r="D38" s="831">
        <v>3197.7699999999982</v>
      </c>
      <c r="E38" s="827">
        <v>0.96234313400944949</v>
      </c>
      <c r="F38" s="832">
        <v>3322.8999999999983</v>
      </c>
    </row>
    <row r="39" spans="1:6" ht="14.45" customHeight="1" x14ac:dyDescent="0.2">
      <c r="A39" s="836" t="s">
        <v>1508</v>
      </c>
      <c r="B39" s="831">
        <v>105.32</v>
      </c>
      <c r="C39" s="827">
        <v>1</v>
      </c>
      <c r="D39" s="831"/>
      <c r="E39" s="827">
        <v>0</v>
      </c>
      <c r="F39" s="832">
        <v>105.32</v>
      </c>
    </row>
    <row r="40" spans="1:6" ht="14.45" customHeight="1" x14ac:dyDescent="0.2">
      <c r="A40" s="836" t="s">
        <v>3467</v>
      </c>
      <c r="B40" s="831">
        <v>97.96</v>
      </c>
      <c r="C40" s="827">
        <v>0.20001225064826347</v>
      </c>
      <c r="D40" s="831">
        <v>391.81</v>
      </c>
      <c r="E40" s="827">
        <v>0.79998774935173655</v>
      </c>
      <c r="F40" s="832">
        <v>489.77</v>
      </c>
    </row>
    <row r="41" spans="1:6" ht="14.45" customHeight="1" x14ac:dyDescent="0.2">
      <c r="A41" s="836" t="s">
        <v>1504</v>
      </c>
      <c r="B41" s="831">
        <v>16.489999999999998</v>
      </c>
      <c r="C41" s="827">
        <v>3.0314171737411987E-2</v>
      </c>
      <c r="D41" s="831">
        <v>527.48</v>
      </c>
      <c r="E41" s="827">
        <v>0.96968582826258798</v>
      </c>
      <c r="F41" s="832">
        <v>543.97</v>
      </c>
    </row>
    <row r="42" spans="1:6" ht="14.45" customHeight="1" x14ac:dyDescent="0.2">
      <c r="A42" s="836" t="s">
        <v>3468</v>
      </c>
      <c r="B42" s="831"/>
      <c r="C42" s="827"/>
      <c r="D42" s="831">
        <v>0</v>
      </c>
      <c r="E42" s="827"/>
      <c r="F42" s="832">
        <v>0</v>
      </c>
    </row>
    <row r="43" spans="1:6" ht="14.45" customHeight="1" x14ac:dyDescent="0.2">
      <c r="A43" s="836" t="s">
        <v>1493</v>
      </c>
      <c r="B43" s="831"/>
      <c r="C43" s="827">
        <v>0</v>
      </c>
      <c r="D43" s="831">
        <v>492.54</v>
      </c>
      <c r="E43" s="827">
        <v>1</v>
      </c>
      <c r="F43" s="832">
        <v>492.54</v>
      </c>
    </row>
    <row r="44" spans="1:6" ht="14.45" customHeight="1" x14ac:dyDescent="0.2">
      <c r="A44" s="836" t="s">
        <v>1503</v>
      </c>
      <c r="B44" s="831">
        <v>0</v>
      </c>
      <c r="C44" s="827"/>
      <c r="D44" s="831"/>
      <c r="E44" s="827"/>
      <c r="F44" s="832">
        <v>0</v>
      </c>
    </row>
    <row r="45" spans="1:6" ht="14.45" customHeight="1" x14ac:dyDescent="0.2">
      <c r="A45" s="836" t="s">
        <v>3469</v>
      </c>
      <c r="B45" s="831">
        <v>0</v>
      </c>
      <c r="C45" s="827"/>
      <c r="D45" s="831"/>
      <c r="E45" s="827"/>
      <c r="F45" s="832">
        <v>0</v>
      </c>
    </row>
    <row r="46" spans="1:6" ht="14.45" customHeight="1" x14ac:dyDescent="0.2">
      <c r="A46" s="836" t="s">
        <v>1517</v>
      </c>
      <c r="B46" s="831"/>
      <c r="C46" s="827">
        <v>0</v>
      </c>
      <c r="D46" s="831">
        <v>233.37</v>
      </c>
      <c r="E46" s="827">
        <v>1</v>
      </c>
      <c r="F46" s="832">
        <v>233.37</v>
      </c>
    </row>
    <row r="47" spans="1:6" ht="14.45" customHeight="1" x14ac:dyDescent="0.2">
      <c r="A47" s="836" t="s">
        <v>1516</v>
      </c>
      <c r="B47" s="831"/>
      <c r="C47" s="827">
        <v>0</v>
      </c>
      <c r="D47" s="831">
        <v>237.3</v>
      </c>
      <c r="E47" s="827">
        <v>1</v>
      </c>
      <c r="F47" s="832">
        <v>237.3</v>
      </c>
    </row>
    <row r="48" spans="1:6" ht="14.45" customHeight="1" x14ac:dyDescent="0.2">
      <c r="A48" s="836" t="s">
        <v>3470</v>
      </c>
      <c r="B48" s="831"/>
      <c r="C48" s="827">
        <v>0</v>
      </c>
      <c r="D48" s="831">
        <v>528</v>
      </c>
      <c r="E48" s="827">
        <v>1</v>
      </c>
      <c r="F48" s="832">
        <v>528</v>
      </c>
    </row>
    <row r="49" spans="1:6" ht="14.45" customHeight="1" x14ac:dyDescent="0.2">
      <c r="A49" s="836" t="s">
        <v>1522</v>
      </c>
      <c r="B49" s="831"/>
      <c r="C49" s="827">
        <v>0</v>
      </c>
      <c r="D49" s="831">
        <v>714.49</v>
      </c>
      <c r="E49" s="827">
        <v>1</v>
      </c>
      <c r="F49" s="832">
        <v>714.49</v>
      </c>
    </row>
    <row r="50" spans="1:6" ht="14.45" customHeight="1" x14ac:dyDescent="0.2">
      <c r="A50" s="836" t="s">
        <v>3471</v>
      </c>
      <c r="B50" s="831"/>
      <c r="C50" s="827">
        <v>0</v>
      </c>
      <c r="D50" s="831">
        <v>130.51</v>
      </c>
      <c r="E50" s="827">
        <v>1</v>
      </c>
      <c r="F50" s="832">
        <v>130.51</v>
      </c>
    </row>
    <row r="51" spans="1:6" ht="14.45" customHeight="1" x14ac:dyDescent="0.2">
      <c r="A51" s="836" t="s">
        <v>3472</v>
      </c>
      <c r="B51" s="831"/>
      <c r="C51" s="827">
        <v>0</v>
      </c>
      <c r="D51" s="831">
        <v>282.5</v>
      </c>
      <c r="E51" s="827">
        <v>1</v>
      </c>
      <c r="F51" s="832">
        <v>282.5</v>
      </c>
    </row>
    <row r="52" spans="1:6" ht="14.45" customHeight="1" x14ac:dyDescent="0.2">
      <c r="A52" s="836" t="s">
        <v>1491</v>
      </c>
      <c r="B52" s="831"/>
      <c r="C52" s="827">
        <v>0</v>
      </c>
      <c r="D52" s="831">
        <v>54.75</v>
      </c>
      <c r="E52" s="827">
        <v>1</v>
      </c>
      <c r="F52" s="832">
        <v>54.75</v>
      </c>
    </row>
    <row r="53" spans="1:6" ht="14.45" customHeight="1" x14ac:dyDescent="0.2">
      <c r="A53" s="836" t="s">
        <v>1507</v>
      </c>
      <c r="B53" s="831"/>
      <c r="C53" s="827">
        <v>0</v>
      </c>
      <c r="D53" s="831">
        <v>17.559999999999999</v>
      </c>
      <c r="E53" s="827">
        <v>1</v>
      </c>
      <c r="F53" s="832">
        <v>17.559999999999999</v>
      </c>
    </row>
    <row r="54" spans="1:6" ht="14.45" customHeight="1" x14ac:dyDescent="0.2">
      <c r="A54" s="836" t="s">
        <v>1528</v>
      </c>
      <c r="B54" s="831"/>
      <c r="C54" s="827">
        <v>0</v>
      </c>
      <c r="D54" s="831">
        <v>2022.7399999999998</v>
      </c>
      <c r="E54" s="827">
        <v>1</v>
      </c>
      <c r="F54" s="832">
        <v>2022.7399999999998</v>
      </c>
    </row>
    <row r="55" spans="1:6" ht="14.45" customHeight="1" x14ac:dyDescent="0.2">
      <c r="A55" s="836" t="s">
        <v>3473</v>
      </c>
      <c r="B55" s="831"/>
      <c r="C55" s="827">
        <v>0</v>
      </c>
      <c r="D55" s="831">
        <v>1482.43</v>
      </c>
      <c r="E55" s="827">
        <v>1</v>
      </c>
      <c r="F55" s="832">
        <v>1482.43</v>
      </c>
    </row>
    <row r="56" spans="1:6" ht="14.45" customHeight="1" x14ac:dyDescent="0.2">
      <c r="A56" s="836" t="s">
        <v>1531</v>
      </c>
      <c r="B56" s="831"/>
      <c r="C56" s="827"/>
      <c r="D56" s="831">
        <v>0</v>
      </c>
      <c r="E56" s="827"/>
      <c r="F56" s="832">
        <v>0</v>
      </c>
    </row>
    <row r="57" spans="1:6" ht="14.45" customHeight="1" x14ac:dyDescent="0.2">
      <c r="A57" s="836" t="s">
        <v>1548</v>
      </c>
      <c r="B57" s="831">
        <v>0</v>
      </c>
      <c r="C57" s="827"/>
      <c r="D57" s="831">
        <v>0</v>
      </c>
      <c r="E57" s="827"/>
      <c r="F57" s="832">
        <v>0</v>
      </c>
    </row>
    <row r="58" spans="1:6" ht="14.45" customHeight="1" x14ac:dyDescent="0.2">
      <c r="A58" s="836" t="s">
        <v>1534</v>
      </c>
      <c r="B58" s="831"/>
      <c r="C58" s="827">
        <v>0</v>
      </c>
      <c r="D58" s="831">
        <v>846.47</v>
      </c>
      <c r="E58" s="827">
        <v>1</v>
      </c>
      <c r="F58" s="832">
        <v>846.47</v>
      </c>
    </row>
    <row r="59" spans="1:6" ht="14.45" customHeight="1" x14ac:dyDescent="0.2">
      <c r="A59" s="836" t="s">
        <v>1550</v>
      </c>
      <c r="B59" s="831"/>
      <c r="C59" s="827">
        <v>0</v>
      </c>
      <c r="D59" s="831">
        <v>245.92</v>
      </c>
      <c r="E59" s="827">
        <v>1</v>
      </c>
      <c r="F59" s="832">
        <v>245.92</v>
      </c>
    </row>
    <row r="60" spans="1:6" ht="14.45" customHeight="1" x14ac:dyDescent="0.2">
      <c r="A60" s="836" t="s">
        <v>3474</v>
      </c>
      <c r="B60" s="831"/>
      <c r="C60" s="827">
        <v>0</v>
      </c>
      <c r="D60" s="831">
        <v>124.89000000000001</v>
      </c>
      <c r="E60" s="827">
        <v>1</v>
      </c>
      <c r="F60" s="832">
        <v>124.89000000000001</v>
      </c>
    </row>
    <row r="61" spans="1:6" ht="14.45" customHeight="1" x14ac:dyDescent="0.2">
      <c r="A61" s="836" t="s">
        <v>3475</v>
      </c>
      <c r="B61" s="831"/>
      <c r="C61" s="827">
        <v>0</v>
      </c>
      <c r="D61" s="831">
        <v>1207.95</v>
      </c>
      <c r="E61" s="827">
        <v>1</v>
      </c>
      <c r="F61" s="832">
        <v>1207.95</v>
      </c>
    </row>
    <row r="62" spans="1:6" ht="14.45" customHeight="1" x14ac:dyDescent="0.2">
      <c r="A62" s="836" t="s">
        <v>1557</v>
      </c>
      <c r="B62" s="831"/>
      <c r="C62" s="827">
        <v>0</v>
      </c>
      <c r="D62" s="831">
        <v>3867.2500000000005</v>
      </c>
      <c r="E62" s="827">
        <v>1</v>
      </c>
      <c r="F62" s="832">
        <v>3867.2500000000005</v>
      </c>
    </row>
    <row r="63" spans="1:6" ht="14.45" customHeight="1" x14ac:dyDescent="0.2">
      <c r="A63" s="836" t="s">
        <v>3476</v>
      </c>
      <c r="B63" s="831"/>
      <c r="C63" s="827">
        <v>0</v>
      </c>
      <c r="D63" s="831">
        <v>1020</v>
      </c>
      <c r="E63" s="827">
        <v>1</v>
      </c>
      <c r="F63" s="832">
        <v>1020</v>
      </c>
    </row>
    <row r="64" spans="1:6" ht="14.45" customHeight="1" x14ac:dyDescent="0.2">
      <c r="A64" s="836" t="s">
        <v>1554</v>
      </c>
      <c r="B64" s="831"/>
      <c r="C64" s="827">
        <v>0</v>
      </c>
      <c r="D64" s="831">
        <v>117.55</v>
      </c>
      <c r="E64" s="827">
        <v>1</v>
      </c>
      <c r="F64" s="832">
        <v>117.55</v>
      </c>
    </row>
    <row r="65" spans="1:6" ht="14.45" customHeight="1" x14ac:dyDescent="0.2">
      <c r="A65" s="836" t="s">
        <v>1495</v>
      </c>
      <c r="B65" s="831"/>
      <c r="C65" s="827">
        <v>0</v>
      </c>
      <c r="D65" s="831">
        <v>610.70000000000005</v>
      </c>
      <c r="E65" s="827">
        <v>1</v>
      </c>
      <c r="F65" s="832">
        <v>610.70000000000005</v>
      </c>
    </row>
    <row r="66" spans="1:6" ht="14.45" customHeight="1" x14ac:dyDescent="0.2">
      <c r="A66" s="836" t="s">
        <v>1558</v>
      </c>
      <c r="B66" s="831"/>
      <c r="C66" s="827">
        <v>0</v>
      </c>
      <c r="D66" s="831">
        <v>3451.96</v>
      </c>
      <c r="E66" s="827">
        <v>1</v>
      </c>
      <c r="F66" s="832">
        <v>3451.96</v>
      </c>
    </row>
    <row r="67" spans="1:6" ht="14.45" customHeight="1" x14ac:dyDescent="0.2">
      <c r="A67" s="836" t="s">
        <v>3477</v>
      </c>
      <c r="B67" s="831"/>
      <c r="C67" s="827">
        <v>0</v>
      </c>
      <c r="D67" s="831">
        <v>187.95000000000002</v>
      </c>
      <c r="E67" s="827">
        <v>1</v>
      </c>
      <c r="F67" s="832">
        <v>187.95000000000002</v>
      </c>
    </row>
    <row r="68" spans="1:6" ht="14.45" customHeight="1" x14ac:dyDescent="0.2">
      <c r="A68" s="836" t="s">
        <v>3478</v>
      </c>
      <c r="B68" s="831"/>
      <c r="C68" s="827">
        <v>0</v>
      </c>
      <c r="D68" s="831">
        <v>1374.04</v>
      </c>
      <c r="E68" s="827">
        <v>1</v>
      </c>
      <c r="F68" s="832">
        <v>1374.04</v>
      </c>
    </row>
    <row r="69" spans="1:6" ht="14.45" customHeight="1" x14ac:dyDescent="0.2">
      <c r="A69" s="836" t="s">
        <v>1497</v>
      </c>
      <c r="B69" s="831"/>
      <c r="C69" s="827">
        <v>0</v>
      </c>
      <c r="D69" s="831">
        <v>85679.120000000039</v>
      </c>
      <c r="E69" s="827">
        <v>1</v>
      </c>
      <c r="F69" s="832">
        <v>85679.120000000039</v>
      </c>
    </row>
    <row r="70" spans="1:6" ht="14.45" customHeight="1" x14ac:dyDescent="0.2">
      <c r="A70" s="836" t="s">
        <v>1560</v>
      </c>
      <c r="B70" s="831"/>
      <c r="C70" s="827">
        <v>0</v>
      </c>
      <c r="D70" s="831">
        <v>4140.7</v>
      </c>
      <c r="E70" s="827">
        <v>1</v>
      </c>
      <c r="F70" s="832">
        <v>4140.7</v>
      </c>
    </row>
    <row r="71" spans="1:6" ht="14.45" customHeight="1" x14ac:dyDescent="0.2">
      <c r="A71" s="836" t="s">
        <v>1501</v>
      </c>
      <c r="B71" s="831"/>
      <c r="C71" s="827">
        <v>0</v>
      </c>
      <c r="D71" s="831">
        <v>134.61000000000001</v>
      </c>
      <c r="E71" s="827">
        <v>1</v>
      </c>
      <c r="F71" s="832">
        <v>134.61000000000001</v>
      </c>
    </row>
    <row r="72" spans="1:6" ht="14.45" customHeight="1" x14ac:dyDescent="0.2">
      <c r="A72" s="836" t="s">
        <v>3479</v>
      </c>
      <c r="B72" s="831">
        <v>0</v>
      </c>
      <c r="C72" s="827"/>
      <c r="D72" s="831"/>
      <c r="E72" s="827"/>
      <c r="F72" s="832">
        <v>0</v>
      </c>
    </row>
    <row r="73" spans="1:6" ht="14.45" customHeight="1" x14ac:dyDescent="0.2">
      <c r="A73" s="836" t="s">
        <v>1542</v>
      </c>
      <c r="B73" s="831">
        <v>0</v>
      </c>
      <c r="C73" s="827"/>
      <c r="D73" s="831">
        <v>0</v>
      </c>
      <c r="E73" s="827"/>
      <c r="F73" s="832">
        <v>0</v>
      </c>
    </row>
    <row r="74" spans="1:6" ht="14.45" customHeight="1" x14ac:dyDescent="0.2">
      <c r="A74" s="836" t="s">
        <v>1509</v>
      </c>
      <c r="B74" s="831"/>
      <c r="C74" s="827">
        <v>0</v>
      </c>
      <c r="D74" s="831">
        <v>310.89999999999998</v>
      </c>
      <c r="E74" s="827">
        <v>1</v>
      </c>
      <c r="F74" s="832">
        <v>310.89999999999998</v>
      </c>
    </row>
    <row r="75" spans="1:6" ht="14.45" customHeight="1" x14ac:dyDescent="0.2">
      <c r="A75" s="836" t="s">
        <v>1502</v>
      </c>
      <c r="B75" s="831"/>
      <c r="C75" s="827">
        <v>0</v>
      </c>
      <c r="D75" s="831">
        <v>170.04</v>
      </c>
      <c r="E75" s="827">
        <v>1</v>
      </c>
      <c r="F75" s="832">
        <v>170.04</v>
      </c>
    </row>
    <row r="76" spans="1:6" ht="14.45" customHeight="1" x14ac:dyDescent="0.2">
      <c r="A76" s="836" t="s">
        <v>1512</v>
      </c>
      <c r="B76" s="831"/>
      <c r="C76" s="827">
        <v>0</v>
      </c>
      <c r="D76" s="831">
        <v>620.36</v>
      </c>
      <c r="E76" s="827">
        <v>1</v>
      </c>
      <c r="F76" s="832">
        <v>620.36</v>
      </c>
    </row>
    <row r="77" spans="1:6" ht="14.45" customHeight="1" x14ac:dyDescent="0.2">
      <c r="A77" s="836" t="s">
        <v>1545</v>
      </c>
      <c r="B77" s="831"/>
      <c r="C77" s="827">
        <v>0</v>
      </c>
      <c r="D77" s="831">
        <v>1018.4100000000001</v>
      </c>
      <c r="E77" s="827">
        <v>1</v>
      </c>
      <c r="F77" s="832">
        <v>1018.4100000000001</v>
      </c>
    </row>
    <row r="78" spans="1:6" ht="14.45" customHeight="1" x14ac:dyDescent="0.2">
      <c r="A78" s="836" t="s">
        <v>1513</v>
      </c>
      <c r="B78" s="831"/>
      <c r="C78" s="827">
        <v>0</v>
      </c>
      <c r="D78" s="831">
        <v>700.73</v>
      </c>
      <c r="E78" s="827">
        <v>1</v>
      </c>
      <c r="F78" s="832">
        <v>700.73</v>
      </c>
    </row>
    <row r="79" spans="1:6" ht="14.45" customHeight="1" thickBot="1" x14ac:dyDescent="0.25">
      <c r="A79" s="759" t="s">
        <v>1546</v>
      </c>
      <c r="B79" s="750"/>
      <c r="C79" s="751">
        <v>0</v>
      </c>
      <c r="D79" s="750">
        <v>339.40999999999997</v>
      </c>
      <c r="E79" s="751">
        <v>1</v>
      </c>
      <c r="F79" s="752">
        <v>339.40999999999997</v>
      </c>
    </row>
    <row r="80" spans="1:6" ht="14.45" customHeight="1" thickBot="1" x14ac:dyDescent="0.25">
      <c r="A80" s="753" t="s">
        <v>3</v>
      </c>
      <c r="B80" s="754">
        <v>55533.320000000014</v>
      </c>
      <c r="C80" s="755">
        <v>4.2603247242788043E-2</v>
      </c>
      <c r="D80" s="754">
        <v>1247966.3799999994</v>
      </c>
      <c r="E80" s="755">
        <v>0.95739675275721214</v>
      </c>
      <c r="F80" s="756">
        <v>1303499.6999999993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{DAD4B824-DFEC-4375-B44B-72C936A5C8A8}</x14:id>
        </ext>
      </extLst>
    </cfRule>
  </conditionalFormatting>
  <conditionalFormatting sqref="F21:F7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{7596CA56-70A4-4B30-A5FE-07BDF0F9D6C4}</x14:id>
        </ext>
      </extLst>
    </cfRule>
  </conditionalFormatting>
  <hyperlinks>
    <hyperlink ref="A2" location="Obsah!A1" display="Zpět na Obsah  KL 01  1.-4.měsíc" xr:uid="{A102A923-6D7B-4B01-834C-2F0425C6FEF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D4B824-DFEC-4375-B44B-72C936A5C8A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7596CA56-70A4-4B30-A5FE-07BDF0F9D6C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F21:F79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3500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598</v>
      </c>
      <c r="G3" s="47">
        <f>SUBTOTAL(9,G6:G1048576)</f>
        <v>55533.319999999956</v>
      </c>
      <c r="H3" s="48">
        <f>IF(M3=0,0,G3/M3)</f>
        <v>4.2603247242787939E-2</v>
      </c>
      <c r="I3" s="47">
        <f>SUBTOTAL(9,I6:I1048576)</f>
        <v>5310</v>
      </c>
      <c r="J3" s="47">
        <f>SUBTOTAL(9,J6:J1048576)</f>
        <v>1247966.3800000001</v>
      </c>
      <c r="K3" s="48">
        <f>IF(M3=0,0,J3/M3)</f>
        <v>0.95739675275721126</v>
      </c>
      <c r="L3" s="47">
        <f>SUBTOTAL(9,L6:L1048576)</f>
        <v>5908</v>
      </c>
      <c r="M3" s="49">
        <f>SUBTOTAL(9,M6:M1048576)</f>
        <v>1303499.7000000011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2043</v>
      </c>
      <c r="B6" s="807" t="s">
        <v>1598</v>
      </c>
      <c r="C6" s="807" t="s">
        <v>1832</v>
      </c>
      <c r="D6" s="807" t="s">
        <v>755</v>
      </c>
      <c r="E6" s="807" t="s">
        <v>1833</v>
      </c>
      <c r="F6" s="225"/>
      <c r="G6" s="225"/>
      <c r="H6" s="812">
        <v>0</v>
      </c>
      <c r="I6" s="225">
        <v>3</v>
      </c>
      <c r="J6" s="225">
        <v>3464.04</v>
      </c>
      <c r="K6" s="812">
        <v>1</v>
      </c>
      <c r="L6" s="225">
        <v>3</v>
      </c>
      <c r="M6" s="830">
        <v>3464.04</v>
      </c>
    </row>
    <row r="7" spans="1:13" ht="14.45" customHeight="1" x14ac:dyDescent="0.2">
      <c r="A7" s="821" t="s">
        <v>2043</v>
      </c>
      <c r="B7" s="822" t="s">
        <v>1609</v>
      </c>
      <c r="C7" s="822" t="s">
        <v>2062</v>
      </c>
      <c r="D7" s="822" t="s">
        <v>1611</v>
      </c>
      <c r="E7" s="822" t="s">
        <v>2063</v>
      </c>
      <c r="F7" s="831"/>
      <c r="G7" s="831"/>
      <c r="H7" s="827">
        <v>0</v>
      </c>
      <c r="I7" s="831">
        <v>6</v>
      </c>
      <c r="J7" s="831">
        <v>560.58000000000004</v>
      </c>
      <c r="K7" s="827">
        <v>1</v>
      </c>
      <c r="L7" s="831">
        <v>6</v>
      </c>
      <c r="M7" s="832">
        <v>560.58000000000004</v>
      </c>
    </row>
    <row r="8" spans="1:13" ht="14.45" customHeight="1" x14ac:dyDescent="0.2">
      <c r="A8" s="821" t="s">
        <v>2043</v>
      </c>
      <c r="B8" s="822" t="s">
        <v>1609</v>
      </c>
      <c r="C8" s="822" t="s">
        <v>1610</v>
      </c>
      <c r="D8" s="822" t="s">
        <v>1611</v>
      </c>
      <c r="E8" s="822" t="s">
        <v>1612</v>
      </c>
      <c r="F8" s="831"/>
      <c r="G8" s="831"/>
      <c r="H8" s="827">
        <v>0</v>
      </c>
      <c r="I8" s="831">
        <v>5</v>
      </c>
      <c r="J8" s="831">
        <v>934.35</v>
      </c>
      <c r="K8" s="827">
        <v>1</v>
      </c>
      <c r="L8" s="831">
        <v>5</v>
      </c>
      <c r="M8" s="832">
        <v>934.35</v>
      </c>
    </row>
    <row r="9" spans="1:13" ht="14.45" customHeight="1" x14ac:dyDescent="0.2">
      <c r="A9" s="821" t="s">
        <v>2043</v>
      </c>
      <c r="B9" s="822" t="s">
        <v>1661</v>
      </c>
      <c r="C9" s="822" t="s">
        <v>1664</v>
      </c>
      <c r="D9" s="822" t="s">
        <v>1663</v>
      </c>
      <c r="E9" s="822" t="s">
        <v>1238</v>
      </c>
      <c r="F9" s="831"/>
      <c r="G9" s="831"/>
      <c r="H9" s="827">
        <v>0</v>
      </c>
      <c r="I9" s="831">
        <v>3</v>
      </c>
      <c r="J9" s="831">
        <v>186.54</v>
      </c>
      <c r="K9" s="827">
        <v>1</v>
      </c>
      <c r="L9" s="831">
        <v>3</v>
      </c>
      <c r="M9" s="832">
        <v>186.54</v>
      </c>
    </row>
    <row r="10" spans="1:13" ht="14.45" customHeight="1" x14ac:dyDescent="0.2">
      <c r="A10" s="821" t="s">
        <v>2043</v>
      </c>
      <c r="B10" s="822" t="s">
        <v>1702</v>
      </c>
      <c r="C10" s="822" t="s">
        <v>1703</v>
      </c>
      <c r="D10" s="822" t="s">
        <v>751</v>
      </c>
      <c r="E10" s="822" t="s">
        <v>1704</v>
      </c>
      <c r="F10" s="831"/>
      <c r="G10" s="831"/>
      <c r="H10" s="827">
        <v>0</v>
      </c>
      <c r="I10" s="831">
        <v>1</v>
      </c>
      <c r="J10" s="831">
        <v>300.31</v>
      </c>
      <c r="K10" s="827">
        <v>1</v>
      </c>
      <c r="L10" s="831">
        <v>1</v>
      </c>
      <c r="M10" s="832">
        <v>300.31</v>
      </c>
    </row>
    <row r="11" spans="1:13" ht="14.45" customHeight="1" x14ac:dyDescent="0.2">
      <c r="A11" s="821" t="s">
        <v>2043</v>
      </c>
      <c r="B11" s="822" t="s">
        <v>1755</v>
      </c>
      <c r="C11" s="822" t="s">
        <v>1756</v>
      </c>
      <c r="D11" s="822" t="s">
        <v>1757</v>
      </c>
      <c r="E11" s="822" t="s">
        <v>1758</v>
      </c>
      <c r="F11" s="831"/>
      <c r="G11" s="831"/>
      <c r="H11" s="827">
        <v>0</v>
      </c>
      <c r="I11" s="831">
        <v>2</v>
      </c>
      <c r="J11" s="831">
        <v>175.76</v>
      </c>
      <c r="K11" s="827">
        <v>1</v>
      </c>
      <c r="L11" s="831">
        <v>2</v>
      </c>
      <c r="M11" s="832">
        <v>175.76</v>
      </c>
    </row>
    <row r="12" spans="1:13" ht="14.45" customHeight="1" x14ac:dyDescent="0.2">
      <c r="A12" s="821" t="s">
        <v>2043</v>
      </c>
      <c r="B12" s="822" t="s">
        <v>1932</v>
      </c>
      <c r="C12" s="822" t="s">
        <v>2497</v>
      </c>
      <c r="D12" s="822" t="s">
        <v>1266</v>
      </c>
      <c r="E12" s="822" t="s">
        <v>2498</v>
      </c>
      <c r="F12" s="831"/>
      <c r="G12" s="831"/>
      <c r="H12" s="827">
        <v>0</v>
      </c>
      <c r="I12" s="831">
        <v>2</v>
      </c>
      <c r="J12" s="831">
        <v>1546.9</v>
      </c>
      <c r="K12" s="827">
        <v>1</v>
      </c>
      <c r="L12" s="831">
        <v>2</v>
      </c>
      <c r="M12" s="832">
        <v>1546.9</v>
      </c>
    </row>
    <row r="13" spans="1:13" ht="14.45" customHeight="1" x14ac:dyDescent="0.2">
      <c r="A13" s="821" t="s">
        <v>2043</v>
      </c>
      <c r="B13" s="822" t="s">
        <v>3480</v>
      </c>
      <c r="C13" s="822" t="s">
        <v>3155</v>
      </c>
      <c r="D13" s="822" t="s">
        <v>3083</v>
      </c>
      <c r="E13" s="822" t="s">
        <v>3156</v>
      </c>
      <c r="F13" s="831"/>
      <c r="G13" s="831"/>
      <c r="H13" s="827">
        <v>0</v>
      </c>
      <c r="I13" s="831">
        <v>1</v>
      </c>
      <c r="J13" s="831">
        <v>140.96</v>
      </c>
      <c r="K13" s="827">
        <v>1</v>
      </c>
      <c r="L13" s="831">
        <v>1</v>
      </c>
      <c r="M13" s="832">
        <v>140.96</v>
      </c>
    </row>
    <row r="14" spans="1:13" ht="14.45" customHeight="1" x14ac:dyDescent="0.2">
      <c r="A14" s="821" t="s">
        <v>2043</v>
      </c>
      <c r="B14" s="822" t="s">
        <v>1788</v>
      </c>
      <c r="C14" s="822" t="s">
        <v>2362</v>
      </c>
      <c r="D14" s="822" t="s">
        <v>2363</v>
      </c>
      <c r="E14" s="822" t="s">
        <v>2364</v>
      </c>
      <c r="F14" s="831">
        <v>2</v>
      </c>
      <c r="G14" s="831">
        <v>243.5</v>
      </c>
      <c r="H14" s="827">
        <v>1</v>
      </c>
      <c r="I14" s="831"/>
      <c r="J14" s="831"/>
      <c r="K14" s="827">
        <v>0</v>
      </c>
      <c r="L14" s="831">
        <v>2</v>
      </c>
      <c r="M14" s="832">
        <v>243.5</v>
      </c>
    </row>
    <row r="15" spans="1:13" ht="14.45" customHeight="1" x14ac:dyDescent="0.2">
      <c r="A15" s="821" t="s">
        <v>2043</v>
      </c>
      <c r="B15" s="822" t="s">
        <v>3481</v>
      </c>
      <c r="C15" s="822" t="s">
        <v>3152</v>
      </c>
      <c r="D15" s="822" t="s">
        <v>3153</v>
      </c>
      <c r="E15" s="822" t="s">
        <v>3154</v>
      </c>
      <c r="F15" s="831">
        <v>2</v>
      </c>
      <c r="G15" s="831">
        <v>852.06</v>
      </c>
      <c r="H15" s="827">
        <v>1</v>
      </c>
      <c r="I15" s="831"/>
      <c r="J15" s="831"/>
      <c r="K15" s="827">
        <v>0</v>
      </c>
      <c r="L15" s="831">
        <v>2</v>
      </c>
      <c r="M15" s="832">
        <v>852.06</v>
      </c>
    </row>
    <row r="16" spans="1:13" ht="14.45" customHeight="1" x14ac:dyDescent="0.2">
      <c r="A16" s="821" t="s">
        <v>2043</v>
      </c>
      <c r="B16" s="822" t="s">
        <v>1819</v>
      </c>
      <c r="C16" s="822" t="s">
        <v>1820</v>
      </c>
      <c r="D16" s="822" t="s">
        <v>1054</v>
      </c>
      <c r="E16" s="822" t="s">
        <v>1821</v>
      </c>
      <c r="F16" s="831"/>
      <c r="G16" s="831"/>
      <c r="H16" s="827"/>
      <c r="I16" s="831">
        <v>2</v>
      </c>
      <c r="J16" s="831">
        <v>0</v>
      </c>
      <c r="K16" s="827"/>
      <c r="L16" s="831">
        <v>2</v>
      </c>
      <c r="M16" s="832">
        <v>0</v>
      </c>
    </row>
    <row r="17" spans="1:13" ht="14.45" customHeight="1" x14ac:dyDescent="0.2">
      <c r="A17" s="821" t="s">
        <v>2045</v>
      </c>
      <c r="B17" s="822" t="s">
        <v>3482</v>
      </c>
      <c r="C17" s="822" t="s">
        <v>3201</v>
      </c>
      <c r="D17" s="822" t="s">
        <v>3202</v>
      </c>
      <c r="E17" s="822" t="s">
        <v>2993</v>
      </c>
      <c r="F17" s="831"/>
      <c r="G17" s="831"/>
      <c r="H17" s="827">
        <v>0</v>
      </c>
      <c r="I17" s="831">
        <v>3</v>
      </c>
      <c r="J17" s="831">
        <v>124.89000000000001</v>
      </c>
      <c r="K17" s="827">
        <v>1</v>
      </c>
      <c r="L17" s="831">
        <v>3</v>
      </c>
      <c r="M17" s="832">
        <v>124.89000000000001</v>
      </c>
    </row>
    <row r="18" spans="1:13" ht="14.45" customHeight="1" x14ac:dyDescent="0.2">
      <c r="A18" s="821" t="s">
        <v>2045</v>
      </c>
      <c r="B18" s="822" t="s">
        <v>1568</v>
      </c>
      <c r="C18" s="822" t="s">
        <v>1573</v>
      </c>
      <c r="D18" s="822" t="s">
        <v>682</v>
      </c>
      <c r="E18" s="822" t="s">
        <v>1574</v>
      </c>
      <c r="F18" s="831"/>
      <c r="G18" s="831"/>
      <c r="H18" s="827">
        <v>0</v>
      </c>
      <c r="I18" s="831">
        <v>5</v>
      </c>
      <c r="J18" s="831">
        <v>298.49</v>
      </c>
      <c r="K18" s="827">
        <v>1</v>
      </c>
      <c r="L18" s="831">
        <v>5</v>
      </c>
      <c r="M18" s="832">
        <v>298.49</v>
      </c>
    </row>
    <row r="19" spans="1:13" ht="14.45" customHeight="1" x14ac:dyDescent="0.2">
      <c r="A19" s="821" t="s">
        <v>2045</v>
      </c>
      <c r="B19" s="822" t="s">
        <v>1568</v>
      </c>
      <c r="C19" s="822" t="s">
        <v>1571</v>
      </c>
      <c r="D19" s="822" t="s">
        <v>682</v>
      </c>
      <c r="E19" s="822" t="s">
        <v>1572</v>
      </c>
      <c r="F19" s="831"/>
      <c r="G19" s="831"/>
      <c r="H19" s="827">
        <v>0</v>
      </c>
      <c r="I19" s="831">
        <v>1</v>
      </c>
      <c r="J19" s="831">
        <v>13.68</v>
      </c>
      <c r="K19" s="827">
        <v>1</v>
      </c>
      <c r="L19" s="831">
        <v>1</v>
      </c>
      <c r="M19" s="832">
        <v>13.68</v>
      </c>
    </row>
    <row r="20" spans="1:13" ht="14.45" customHeight="1" x14ac:dyDescent="0.2">
      <c r="A20" s="821" t="s">
        <v>2045</v>
      </c>
      <c r="B20" s="822" t="s">
        <v>1598</v>
      </c>
      <c r="C20" s="822" t="s">
        <v>1830</v>
      </c>
      <c r="D20" s="822" t="s">
        <v>759</v>
      </c>
      <c r="E20" s="822" t="s">
        <v>1831</v>
      </c>
      <c r="F20" s="831"/>
      <c r="G20" s="831"/>
      <c r="H20" s="827">
        <v>0</v>
      </c>
      <c r="I20" s="831">
        <v>1</v>
      </c>
      <c r="J20" s="831">
        <v>1385.62</v>
      </c>
      <c r="K20" s="827">
        <v>1</v>
      </c>
      <c r="L20" s="831">
        <v>1</v>
      </c>
      <c r="M20" s="832">
        <v>1385.62</v>
      </c>
    </row>
    <row r="21" spans="1:13" ht="14.45" customHeight="1" x14ac:dyDescent="0.2">
      <c r="A21" s="821" t="s">
        <v>2045</v>
      </c>
      <c r="B21" s="822" t="s">
        <v>1598</v>
      </c>
      <c r="C21" s="822" t="s">
        <v>1605</v>
      </c>
      <c r="D21" s="822" t="s">
        <v>755</v>
      </c>
      <c r="E21" s="822" t="s">
        <v>1606</v>
      </c>
      <c r="F21" s="831"/>
      <c r="G21" s="831"/>
      <c r="H21" s="827">
        <v>0</v>
      </c>
      <c r="I21" s="831">
        <v>1</v>
      </c>
      <c r="J21" s="831">
        <v>736.33</v>
      </c>
      <c r="K21" s="827">
        <v>1</v>
      </c>
      <c r="L21" s="831">
        <v>1</v>
      </c>
      <c r="M21" s="832">
        <v>736.33</v>
      </c>
    </row>
    <row r="22" spans="1:13" ht="14.45" customHeight="1" x14ac:dyDescent="0.2">
      <c r="A22" s="821" t="s">
        <v>2045</v>
      </c>
      <c r="B22" s="822" t="s">
        <v>1598</v>
      </c>
      <c r="C22" s="822" t="s">
        <v>1601</v>
      </c>
      <c r="D22" s="822" t="s">
        <v>759</v>
      </c>
      <c r="E22" s="822" t="s">
        <v>1602</v>
      </c>
      <c r="F22" s="831"/>
      <c r="G22" s="831"/>
      <c r="H22" s="827">
        <v>0</v>
      </c>
      <c r="I22" s="831">
        <v>2</v>
      </c>
      <c r="J22" s="831">
        <v>3694.98</v>
      </c>
      <c r="K22" s="827">
        <v>1</v>
      </c>
      <c r="L22" s="831">
        <v>2</v>
      </c>
      <c r="M22" s="832">
        <v>3694.98</v>
      </c>
    </row>
    <row r="23" spans="1:13" ht="14.45" customHeight="1" x14ac:dyDescent="0.2">
      <c r="A23" s="821" t="s">
        <v>2045</v>
      </c>
      <c r="B23" s="822" t="s">
        <v>1598</v>
      </c>
      <c r="C23" s="822" t="s">
        <v>1832</v>
      </c>
      <c r="D23" s="822" t="s">
        <v>755</v>
      </c>
      <c r="E23" s="822" t="s">
        <v>1833</v>
      </c>
      <c r="F23" s="831"/>
      <c r="G23" s="831"/>
      <c r="H23" s="827">
        <v>0</v>
      </c>
      <c r="I23" s="831">
        <v>3</v>
      </c>
      <c r="J23" s="831">
        <v>3464.04</v>
      </c>
      <c r="K23" s="827">
        <v>1</v>
      </c>
      <c r="L23" s="831">
        <v>3</v>
      </c>
      <c r="M23" s="832">
        <v>3464.04</v>
      </c>
    </row>
    <row r="24" spans="1:13" ht="14.45" customHeight="1" x14ac:dyDescent="0.2">
      <c r="A24" s="821" t="s">
        <v>2045</v>
      </c>
      <c r="B24" s="822" t="s">
        <v>1609</v>
      </c>
      <c r="C24" s="822" t="s">
        <v>2062</v>
      </c>
      <c r="D24" s="822" t="s">
        <v>1611</v>
      </c>
      <c r="E24" s="822" t="s">
        <v>2063</v>
      </c>
      <c r="F24" s="831"/>
      <c r="G24" s="831"/>
      <c r="H24" s="827">
        <v>0</v>
      </c>
      <c r="I24" s="831">
        <v>27</v>
      </c>
      <c r="J24" s="831">
        <v>2522.61</v>
      </c>
      <c r="K24" s="827">
        <v>1</v>
      </c>
      <c r="L24" s="831">
        <v>27</v>
      </c>
      <c r="M24" s="832">
        <v>2522.61</v>
      </c>
    </row>
    <row r="25" spans="1:13" ht="14.45" customHeight="1" x14ac:dyDescent="0.2">
      <c r="A25" s="821" t="s">
        <v>2045</v>
      </c>
      <c r="B25" s="822" t="s">
        <v>1609</v>
      </c>
      <c r="C25" s="822" t="s">
        <v>1610</v>
      </c>
      <c r="D25" s="822" t="s">
        <v>1611</v>
      </c>
      <c r="E25" s="822" t="s">
        <v>1612</v>
      </c>
      <c r="F25" s="831"/>
      <c r="G25" s="831"/>
      <c r="H25" s="827">
        <v>0</v>
      </c>
      <c r="I25" s="831">
        <v>99</v>
      </c>
      <c r="J25" s="831">
        <v>18500.129999999997</v>
      </c>
      <c r="K25" s="827">
        <v>1</v>
      </c>
      <c r="L25" s="831">
        <v>99</v>
      </c>
      <c r="M25" s="832">
        <v>18500.129999999997</v>
      </c>
    </row>
    <row r="26" spans="1:13" ht="14.45" customHeight="1" x14ac:dyDescent="0.2">
      <c r="A26" s="821" t="s">
        <v>2045</v>
      </c>
      <c r="B26" s="822" t="s">
        <v>1698</v>
      </c>
      <c r="C26" s="822" t="s">
        <v>1699</v>
      </c>
      <c r="D26" s="822" t="s">
        <v>1700</v>
      </c>
      <c r="E26" s="822" t="s">
        <v>1701</v>
      </c>
      <c r="F26" s="831"/>
      <c r="G26" s="831"/>
      <c r="H26" s="827">
        <v>0</v>
      </c>
      <c r="I26" s="831">
        <v>1</v>
      </c>
      <c r="J26" s="831">
        <v>165.41</v>
      </c>
      <c r="K26" s="827">
        <v>1</v>
      </c>
      <c r="L26" s="831">
        <v>1</v>
      </c>
      <c r="M26" s="832">
        <v>165.41</v>
      </c>
    </row>
    <row r="27" spans="1:13" ht="14.45" customHeight="1" x14ac:dyDescent="0.2">
      <c r="A27" s="821" t="s">
        <v>2045</v>
      </c>
      <c r="B27" s="822" t="s">
        <v>1702</v>
      </c>
      <c r="C27" s="822" t="s">
        <v>2580</v>
      </c>
      <c r="D27" s="822" t="s">
        <v>751</v>
      </c>
      <c r="E27" s="822" t="s">
        <v>2581</v>
      </c>
      <c r="F27" s="831"/>
      <c r="G27" s="831"/>
      <c r="H27" s="827">
        <v>0</v>
      </c>
      <c r="I27" s="831">
        <v>1</v>
      </c>
      <c r="J27" s="831">
        <v>44.86</v>
      </c>
      <c r="K27" s="827">
        <v>1</v>
      </c>
      <c r="L27" s="831">
        <v>1</v>
      </c>
      <c r="M27" s="832">
        <v>44.86</v>
      </c>
    </row>
    <row r="28" spans="1:13" ht="14.45" customHeight="1" x14ac:dyDescent="0.2">
      <c r="A28" s="821" t="s">
        <v>2045</v>
      </c>
      <c r="B28" s="822" t="s">
        <v>1728</v>
      </c>
      <c r="C28" s="822" t="s">
        <v>1729</v>
      </c>
      <c r="D28" s="822" t="s">
        <v>1070</v>
      </c>
      <c r="E28" s="822" t="s">
        <v>1730</v>
      </c>
      <c r="F28" s="831"/>
      <c r="G28" s="831"/>
      <c r="H28" s="827">
        <v>0</v>
      </c>
      <c r="I28" s="831">
        <v>5</v>
      </c>
      <c r="J28" s="831">
        <v>771.80000000000007</v>
      </c>
      <c r="K28" s="827">
        <v>1</v>
      </c>
      <c r="L28" s="831">
        <v>5</v>
      </c>
      <c r="M28" s="832">
        <v>771.80000000000007</v>
      </c>
    </row>
    <row r="29" spans="1:13" ht="14.45" customHeight="1" x14ac:dyDescent="0.2">
      <c r="A29" s="821" t="s">
        <v>2045</v>
      </c>
      <c r="B29" s="822" t="s">
        <v>1728</v>
      </c>
      <c r="C29" s="822" t="s">
        <v>1731</v>
      </c>
      <c r="D29" s="822" t="s">
        <v>1732</v>
      </c>
      <c r="E29" s="822" t="s">
        <v>1733</v>
      </c>
      <c r="F29" s="831"/>
      <c r="G29" s="831"/>
      <c r="H29" s="827">
        <v>0</v>
      </c>
      <c r="I29" s="831">
        <v>1</v>
      </c>
      <c r="J29" s="831">
        <v>149.52000000000001</v>
      </c>
      <c r="K29" s="827">
        <v>1</v>
      </c>
      <c r="L29" s="831">
        <v>1</v>
      </c>
      <c r="M29" s="832">
        <v>149.52000000000001</v>
      </c>
    </row>
    <row r="30" spans="1:13" ht="14.45" customHeight="1" x14ac:dyDescent="0.2">
      <c r="A30" s="821" t="s">
        <v>2045</v>
      </c>
      <c r="B30" s="822" t="s">
        <v>1739</v>
      </c>
      <c r="C30" s="822" t="s">
        <v>1740</v>
      </c>
      <c r="D30" s="822" t="s">
        <v>1045</v>
      </c>
      <c r="E30" s="822" t="s">
        <v>1741</v>
      </c>
      <c r="F30" s="831"/>
      <c r="G30" s="831"/>
      <c r="H30" s="827">
        <v>0</v>
      </c>
      <c r="I30" s="831">
        <v>2</v>
      </c>
      <c r="J30" s="831">
        <v>96.02</v>
      </c>
      <c r="K30" s="827">
        <v>1</v>
      </c>
      <c r="L30" s="831">
        <v>2</v>
      </c>
      <c r="M30" s="832">
        <v>96.02</v>
      </c>
    </row>
    <row r="31" spans="1:13" ht="14.45" customHeight="1" x14ac:dyDescent="0.2">
      <c r="A31" s="821" t="s">
        <v>2045</v>
      </c>
      <c r="B31" s="822" t="s">
        <v>1781</v>
      </c>
      <c r="C31" s="822" t="s">
        <v>1785</v>
      </c>
      <c r="D31" s="822" t="s">
        <v>1786</v>
      </c>
      <c r="E31" s="822" t="s">
        <v>1787</v>
      </c>
      <c r="F31" s="831"/>
      <c r="G31" s="831"/>
      <c r="H31" s="827">
        <v>0</v>
      </c>
      <c r="I31" s="831">
        <v>1</v>
      </c>
      <c r="J31" s="831">
        <v>846.47</v>
      </c>
      <c r="K31" s="827">
        <v>1</v>
      </c>
      <c r="L31" s="831">
        <v>1</v>
      </c>
      <c r="M31" s="832">
        <v>846.47</v>
      </c>
    </row>
    <row r="32" spans="1:13" ht="14.45" customHeight="1" x14ac:dyDescent="0.2">
      <c r="A32" s="821" t="s">
        <v>2045</v>
      </c>
      <c r="B32" s="822" t="s">
        <v>1797</v>
      </c>
      <c r="C32" s="822" t="s">
        <v>1798</v>
      </c>
      <c r="D32" s="822" t="s">
        <v>938</v>
      </c>
      <c r="E32" s="822" t="s">
        <v>939</v>
      </c>
      <c r="F32" s="831"/>
      <c r="G32" s="831"/>
      <c r="H32" s="827"/>
      <c r="I32" s="831">
        <v>6</v>
      </c>
      <c r="J32" s="831">
        <v>0</v>
      </c>
      <c r="K32" s="827"/>
      <c r="L32" s="831">
        <v>6</v>
      </c>
      <c r="M32" s="832">
        <v>0</v>
      </c>
    </row>
    <row r="33" spans="1:13" ht="14.45" customHeight="1" x14ac:dyDescent="0.2">
      <c r="A33" s="821" t="s">
        <v>2045</v>
      </c>
      <c r="B33" s="822" t="s">
        <v>1813</v>
      </c>
      <c r="C33" s="822" t="s">
        <v>1817</v>
      </c>
      <c r="D33" s="822" t="s">
        <v>1815</v>
      </c>
      <c r="E33" s="822" t="s">
        <v>1818</v>
      </c>
      <c r="F33" s="831"/>
      <c r="G33" s="831"/>
      <c r="H33" s="827">
        <v>0</v>
      </c>
      <c r="I33" s="831">
        <v>2</v>
      </c>
      <c r="J33" s="831">
        <v>23.42</v>
      </c>
      <c r="K33" s="827">
        <v>1</v>
      </c>
      <c r="L33" s="831">
        <v>2</v>
      </c>
      <c r="M33" s="832">
        <v>23.42</v>
      </c>
    </row>
    <row r="34" spans="1:13" ht="14.45" customHeight="1" x14ac:dyDescent="0.2">
      <c r="A34" s="821" t="s">
        <v>2045</v>
      </c>
      <c r="B34" s="822" t="s">
        <v>1819</v>
      </c>
      <c r="C34" s="822" t="s">
        <v>1820</v>
      </c>
      <c r="D34" s="822" t="s">
        <v>1054</v>
      </c>
      <c r="E34" s="822" t="s">
        <v>1821</v>
      </c>
      <c r="F34" s="831"/>
      <c r="G34" s="831"/>
      <c r="H34" s="827"/>
      <c r="I34" s="831">
        <v>3</v>
      </c>
      <c r="J34" s="831">
        <v>0</v>
      </c>
      <c r="K34" s="827"/>
      <c r="L34" s="831">
        <v>3</v>
      </c>
      <c r="M34" s="832">
        <v>0</v>
      </c>
    </row>
    <row r="35" spans="1:13" ht="14.45" customHeight="1" x14ac:dyDescent="0.2">
      <c r="A35" s="821" t="s">
        <v>2045</v>
      </c>
      <c r="B35" s="822" t="s">
        <v>1613</v>
      </c>
      <c r="C35" s="822" t="s">
        <v>1614</v>
      </c>
      <c r="D35" s="822" t="s">
        <v>1615</v>
      </c>
      <c r="E35" s="822" t="s">
        <v>1616</v>
      </c>
      <c r="F35" s="831"/>
      <c r="G35" s="831"/>
      <c r="H35" s="827">
        <v>0</v>
      </c>
      <c r="I35" s="831">
        <v>1</v>
      </c>
      <c r="J35" s="831">
        <v>1906.97</v>
      </c>
      <c r="K35" s="827">
        <v>1</v>
      </c>
      <c r="L35" s="831">
        <v>1</v>
      </c>
      <c r="M35" s="832">
        <v>1906.97</v>
      </c>
    </row>
    <row r="36" spans="1:13" ht="14.45" customHeight="1" x14ac:dyDescent="0.2">
      <c r="A36" s="821" t="s">
        <v>2045</v>
      </c>
      <c r="B36" s="822" t="s">
        <v>3483</v>
      </c>
      <c r="C36" s="822" t="s">
        <v>2683</v>
      </c>
      <c r="D36" s="822" t="s">
        <v>2355</v>
      </c>
      <c r="E36" s="822"/>
      <c r="F36" s="831">
        <v>1</v>
      </c>
      <c r="G36" s="831">
        <v>50.32</v>
      </c>
      <c r="H36" s="827">
        <v>1</v>
      </c>
      <c r="I36" s="831"/>
      <c r="J36" s="831"/>
      <c r="K36" s="827">
        <v>0</v>
      </c>
      <c r="L36" s="831">
        <v>1</v>
      </c>
      <c r="M36" s="832">
        <v>50.32</v>
      </c>
    </row>
    <row r="37" spans="1:13" ht="14.45" customHeight="1" x14ac:dyDescent="0.2">
      <c r="A37" s="821" t="s">
        <v>2045</v>
      </c>
      <c r="B37" s="822" t="s">
        <v>3483</v>
      </c>
      <c r="C37" s="822" t="s">
        <v>3045</v>
      </c>
      <c r="D37" s="822" t="s">
        <v>2355</v>
      </c>
      <c r="E37" s="822"/>
      <c r="F37" s="831">
        <v>2</v>
      </c>
      <c r="G37" s="831">
        <v>33.54</v>
      </c>
      <c r="H37" s="827">
        <v>1</v>
      </c>
      <c r="I37" s="831"/>
      <c r="J37" s="831"/>
      <c r="K37" s="827">
        <v>0</v>
      </c>
      <c r="L37" s="831">
        <v>2</v>
      </c>
      <c r="M37" s="832">
        <v>33.54</v>
      </c>
    </row>
    <row r="38" spans="1:13" ht="14.45" customHeight="1" x14ac:dyDescent="0.2">
      <c r="A38" s="821" t="s">
        <v>2046</v>
      </c>
      <c r="B38" s="822" t="s">
        <v>1609</v>
      </c>
      <c r="C38" s="822" t="s">
        <v>2062</v>
      </c>
      <c r="D38" s="822" t="s">
        <v>1611</v>
      </c>
      <c r="E38" s="822" t="s">
        <v>2063</v>
      </c>
      <c r="F38" s="831"/>
      <c r="G38" s="831"/>
      <c r="H38" s="827">
        <v>0</v>
      </c>
      <c r="I38" s="831">
        <v>3</v>
      </c>
      <c r="J38" s="831">
        <v>280.29000000000002</v>
      </c>
      <c r="K38" s="827">
        <v>1</v>
      </c>
      <c r="L38" s="831">
        <v>3</v>
      </c>
      <c r="M38" s="832">
        <v>280.29000000000002</v>
      </c>
    </row>
    <row r="39" spans="1:13" ht="14.45" customHeight="1" x14ac:dyDescent="0.2">
      <c r="A39" s="821" t="s">
        <v>2046</v>
      </c>
      <c r="B39" s="822" t="s">
        <v>1578</v>
      </c>
      <c r="C39" s="822" t="s">
        <v>2141</v>
      </c>
      <c r="D39" s="822" t="s">
        <v>849</v>
      </c>
      <c r="E39" s="822" t="s">
        <v>2142</v>
      </c>
      <c r="F39" s="831"/>
      <c r="G39" s="831"/>
      <c r="H39" s="827">
        <v>0</v>
      </c>
      <c r="I39" s="831">
        <v>3</v>
      </c>
      <c r="J39" s="831">
        <v>1242.21</v>
      </c>
      <c r="K39" s="827">
        <v>1</v>
      </c>
      <c r="L39" s="831">
        <v>3</v>
      </c>
      <c r="M39" s="832">
        <v>1242.21</v>
      </c>
    </row>
    <row r="40" spans="1:13" ht="14.45" customHeight="1" x14ac:dyDescent="0.2">
      <c r="A40" s="821" t="s">
        <v>2047</v>
      </c>
      <c r="B40" s="822" t="s">
        <v>1568</v>
      </c>
      <c r="C40" s="822" t="s">
        <v>1573</v>
      </c>
      <c r="D40" s="822" t="s">
        <v>682</v>
      </c>
      <c r="E40" s="822" t="s">
        <v>1574</v>
      </c>
      <c r="F40" s="831"/>
      <c r="G40" s="831"/>
      <c r="H40" s="827">
        <v>0</v>
      </c>
      <c r="I40" s="831">
        <v>4</v>
      </c>
      <c r="J40" s="831">
        <v>195.56</v>
      </c>
      <c r="K40" s="827">
        <v>1</v>
      </c>
      <c r="L40" s="831">
        <v>4</v>
      </c>
      <c r="M40" s="832">
        <v>195.56</v>
      </c>
    </row>
    <row r="41" spans="1:13" ht="14.45" customHeight="1" x14ac:dyDescent="0.2">
      <c r="A41" s="821" t="s">
        <v>2047</v>
      </c>
      <c r="B41" s="822" t="s">
        <v>1568</v>
      </c>
      <c r="C41" s="822" t="s">
        <v>1571</v>
      </c>
      <c r="D41" s="822" t="s">
        <v>682</v>
      </c>
      <c r="E41" s="822" t="s">
        <v>1572</v>
      </c>
      <c r="F41" s="831"/>
      <c r="G41" s="831"/>
      <c r="H41" s="827">
        <v>0</v>
      </c>
      <c r="I41" s="831">
        <v>4</v>
      </c>
      <c r="J41" s="831">
        <v>54.72</v>
      </c>
      <c r="K41" s="827">
        <v>1</v>
      </c>
      <c r="L41" s="831">
        <v>4</v>
      </c>
      <c r="M41" s="832">
        <v>54.72</v>
      </c>
    </row>
    <row r="42" spans="1:13" ht="14.45" customHeight="1" x14ac:dyDescent="0.2">
      <c r="A42" s="821" t="s">
        <v>2047</v>
      </c>
      <c r="B42" s="822" t="s">
        <v>1843</v>
      </c>
      <c r="C42" s="822" t="s">
        <v>2201</v>
      </c>
      <c r="D42" s="822" t="s">
        <v>2202</v>
      </c>
      <c r="E42" s="822" t="s">
        <v>2203</v>
      </c>
      <c r="F42" s="831"/>
      <c r="G42" s="831"/>
      <c r="H42" s="827">
        <v>0</v>
      </c>
      <c r="I42" s="831">
        <v>1</v>
      </c>
      <c r="J42" s="831">
        <v>120.61</v>
      </c>
      <c r="K42" s="827">
        <v>1</v>
      </c>
      <c r="L42" s="831">
        <v>1</v>
      </c>
      <c r="M42" s="832">
        <v>120.61</v>
      </c>
    </row>
    <row r="43" spans="1:13" ht="14.45" customHeight="1" x14ac:dyDescent="0.2">
      <c r="A43" s="821" t="s">
        <v>2047</v>
      </c>
      <c r="B43" s="822" t="s">
        <v>1598</v>
      </c>
      <c r="C43" s="822" t="s">
        <v>1605</v>
      </c>
      <c r="D43" s="822" t="s">
        <v>755</v>
      </c>
      <c r="E43" s="822" t="s">
        <v>1606</v>
      </c>
      <c r="F43" s="831"/>
      <c r="G43" s="831"/>
      <c r="H43" s="827">
        <v>0</v>
      </c>
      <c r="I43" s="831">
        <v>3</v>
      </c>
      <c r="J43" s="831">
        <v>2208.9900000000002</v>
      </c>
      <c r="K43" s="827">
        <v>1</v>
      </c>
      <c r="L43" s="831">
        <v>3</v>
      </c>
      <c r="M43" s="832">
        <v>2208.9900000000002</v>
      </c>
    </row>
    <row r="44" spans="1:13" ht="14.45" customHeight="1" x14ac:dyDescent="0.2">
      <c r="A44" s="821" t="s">
        <v>2047</v>
      </c>
      <c r="B44" s="822" t="s">
        <v>1598</v>
      </c>
      <c r="C44" s="822" t="s">
        <v>1601</v>
      </c>
      <c r="D44" s="822" t="s">
        <v>759</v>
      </c>
      <c r="E44" s="822" t="s">
        <v>1602</v>
      </c>
      <c r="F44" s="831"/>
      <c r="G44" s="831"/>
      <c r="H44" s="827">
        <v>0</v>
      </c>
      <c r="I44" s="831">
        <v>2</v>
      </c>
      <c r="J44" s="831">
        <v>3694.98</v>
      </c>
      <c r="K44" s="827">
        <v>1</v>
      </c>
      <c r="L44" s="831">
        <v>2</v>
      </c>
      <c r="M44" s="832">
        <v>3694.98</v>
      </c>
    </row>
    <row r="45" spans="1:13" ht="14.45" customHeight="1" x14ac:dyDescent="0.2">
      <c r="A45" s="821" t="s">
        <v>2047</v>
      </c>
      <c r="B45" s="822" t="s">
        <v>1598</v>
      </c>
      <c r="C45" s="822" t="s">
        <v>1832</v>
      </c>
      <c r="D45" s="822" t="s">
        <v>755</v>
      </c>
      <c r="E45" s="822" t="s">
        <v>1833</v>
      </c>
      <c r="F45" s="831"/>
      <c r="G45" s="831"/>
      <c r="H45" s="827">
        <v>0</v>
      </c>
      <c r="I45" s="831">
        <v>1</v>
      </c>
      <c r="J45" s="831">
        <v>1154.68</v>
      </c>
      <c r="K45" s="827">
        <v>1</v>
      </c>
      <c r="L45" s="831">
        <v>1</v>
      </c>
      <c r="M45" s="832">
        <v>1154.68</v>
      </c>
    </row>
    <row r="46" spans="1:13" ht="14.45" customHeight="1" x14ac:dyDescent="0.2">
      <c r="A46" s="821" t="s">
        <v>2047</v>
      </c>
      <c r="B46" s="822" t="s">
        <v>1598</v>
      </c>
      <c r="C46" s="822" t="s">
        <v>1849</v>
      </c>
      <c r="D46" s="822" t="s">
        <v>755</v>
      </c>
      <c r="E46" s="822" t="s">
        <v>1850</v>
      </c>
      <c r="F46" s="831"/>
      <c r="G46" s="831"/>
      <c r="H46" s="827">
        <v>0</v>
      </c>
      <c r="I46" s="831">
        <v>1</v>
      </c>
      <c r="J46" s="831">
        <v>923.74</v>
      </c>
      <c r="K46" s="827">
        <v>1</v>
      </c>
      <c r="L46" s="831">
        <v>1</v>
      </c>
      <c r="M46" s="832">
        <v>923.74</v>
      </c>
    </row>
    <row r="47" spans="1:13" ht="14.45" customHeight="1" x14ac:dyDescent="0.2">
      <c r="A47" s="821" t="s">
        <v>2047</v>
      </c>
      <c r="B47" s="822" t="s">
        <v>1609</v>
      </c>
      <c r="C47" s="822" t="s">
        <v>2062</v>
      </c>
      <c r="D47" s="822" t="s">
        <v>1611</v>
      </c>
      <c r="E47" s="822" t="s">
        <v>2063</v>
      </c>
      <c r="F47" s="831"/>
      <c r="G47" s="831"/>
      <c r="H47" s="827">
        <v>0</v>
      </c>
      <c r="I47" s="831">
        <v>5</v>
      </c>
      <c r="J47" s="831">
        <v>467.15000000000003</v>
      </c>
      <c r="K47" s="827">
        <v>1</v>
      </c>
      <c r="L47" s="831">
        <v>5</v>
      </c>
      <c r="M47" s="832">
        <v>467.15000000000003</v>
      </c>
    </row>
    <row r="48" spans="1:13" ht="14.45" customHeight="1" x14ac:dyDescent="0.2">
      <c r="A48" s="821" t="s">
        <v>2047</v>
      </c>
      <c r="B48" s="822" t="s">
        <v>1609</v>
      </c>
      <c r="C48" s="822" t="s">
        <v>1610</v>
      </c>
      <c r="D48" s="822" t="s">
        <v>1611</v>
      </c>
      <c r="E48" s="822" t="s">
        <v>1612</v>
      </c>
      <c r="F48" s="831"/>
      <c r="G48" s="831"/>
      <c r="H48" s="827">
        <v>0</v>
      </c>
      <c r="I48" s="831">
        <v>11</v>
      </c>
      <c r="J48" s="831">
        <v>2055.5700000000002</v>
      </c>
      <c r="K48" s="827">
        <v>1</v>
      </c>
      <c r="L48" s="831">
        <v>11</v>
      </c>
      <c r="M48" s="832">
        <v>2055.5700000000002</v>
      </c>
    </row>
    <row r="49" spans="1:13" ht="14.45" customHeight="1" x14ac:dyDescent="0.2">
      <c r="A49" s="821" t="s">
        <v>2047</v>
      </c>
      <c r="B49" s="822" t="s">
        <v>1634</v>
      </c>
      <c r="C49" s="822" t="s">
        <v>1858</v>
      </c>
      <c r="D49" s="822" t="s">
        <v>1637</v>
      </c>
      <c r="E49" s="822" t="s">
        <v>1644</v>
      </c>
      <c r="F49" s="831"/>
      <c r="G49" s="831"/>
      <c r="H49" s="827">
        <v>0</v>
      </c>
      <c r="I49" s="831">
        <v>1</v>
      </c>
      <c r="J49" s="831">
        <v>42.51</v>
      </c>
      <c r="K49" s="827">
        <v>1</v>
      </c>
      <c r="L49" s="831">
        <v>1</v>
      </c>
      <c r="M49" s="832">
        <v>42.51</v>
      </c>
    </row>
    <row r="50" spans="1:13" ht="14.45" customHeight="1" x14ac:dyDescent="0.2">
      <c r="A50" s="821" t="s">
        <v>2047</v>
      </c>
      <c r="B50" s="822" t="s">
        <v>1661</v>
      </c>
      <c r="C50" s="822" t="s">
        <v>1878</v>
      </c>
      <c r="D50" s="822" t="s">
        <v>1663</v>
      </c>
      <c r="E50" s="822" t="s">
        <v>1682</v>
      </c>
      <c r="F50" s="831"/>
      <c r="G50" s="831"/>
      <c r="H50" s="827">
        <v>0</v>
      </c>
      <c r="I50" s="831">
        <v>1</v>
      </c>
      <c r="J50" s="831">
        <v>31.09</v>
      </c>
      <c r="K50" s="827">
        <v>1</v>
      </c>
      <c r="L50" s="831">
        <v>1</v>
      </c>
      <c r="M50" s="832">
        <v>31.09</v>
      </c>
    </row>
    <row r="51" spans="1:13" ht="14.45" customHeight="1" x14ac:dyDescent="0.2">
      <c r="A51" s="821" t="s">
        <v>2047</v>
      </c>
      <c r="B51" s="822" t="s">
        <v>1728</v>
      </c>
      <c r="C51" s="822" t="s">
        <v>1729</v>
      </c>
      <c r="D51" s="822" t="s">
        <v>1070</v>
      </c>
      <c r="E51" s="822" t="s">
        <v>1730</v>
      </c>
      <c r="F51" s="831"/>
      <c r="G51" s="831"/>
      <c r="H51" s="827">
        <v>0</v>
      </c>
      <c r="I51" s="831">
        <v>2</v>
      </c>
      <c r="J51" s="831">
        <v>308.72000000000003</v>
      </c>
      <c r="K51" s="827">
        <v>1</v>
      </c>
      <c r="L51" s="831">
        <v>2</v>
      </c>
      <c r="M51" s="832">
        <v>308.72000000000003</v>
      </c>
    </row>
    <row r="52" spans="1:13" ht="14.45" customHeight="1" x14ac:dyDescent="0.2">
      <c r="A52" s="821" t="s">
        <v>2047</v>
      </c>
      <c r="B52" s="822" t="s">
        <v>1728</v>
      </c>
      <c r="C52" s="822" t="s">
        <v>1731</v>
      </c>
      <c r="D52" s="822" t="s">
        <v>1732</v>
      </c>
      <c r="E52" s="822" t="s">
        <v>1733</v>
      </c>
      <c r="F52" s="831"/>
      <c r="G52" s="831"/>
      <c r="H52" s="827">
        <v>0</v>
      </c>
      <c r="I52" s="831">
        <v>1</v>
      </c>
      <c r="J52" s="831">
        <v>149.52000000000001</v>
      </c>
      <c r="K52" s="827">
        <v>1</v>
      </c>
      <c r="L52" s="831">
        <v>1</v>
      </c>
      <c r="M52" s="832">
        <v>149.52000000000001</v>
      </c>
    </row>
    <row r="53" spans="1:13" ht="14.45" customHeight="1" x14ac:dyDescent="0.2">
      <c r="A53" s="821" t="s">
        <v>2047</v>
      </c>
      <c r="B53" s="822" t="s">
        <v>1728</v>
      </c>
      <c r="C53" s="822" t="s">
        <v>3238</v>
      </c>
      <c r="D53" s="822" t="s">
        <v>3239</v>
      </c>
      <c r="E53" s="822" t="s">
        <v>3240</v>
      </c>
      <c r="F53" s="831">
        <v>1</v>
      </c>
      <c r="G53" s="831">
        <v>154.36000000000001</v>
      </c>
      <c r="H53" s="827">
        <v>1</v>
      </c>
      <c r="I53" s="831"/>
      <c r="J53" s="831"/>
      <c r="K53" s="827">
        <v>0</v>
      </c>
      <c r="L53" s="831">
        <v>1</v>
      </c>
      <c r="M53" s="832">
        <v>154.36000000000001</v>
      </c>
    </row>
    <row r="54" spans="1:13" ht="14.45" customHeight="1" x14ac:dyDescent="0.2">
      <c r="A54" s="821" t="s">
        <v>2047</v>
      </c>
      <c r="B54" s="822" t="s">
        <v>1739</v>
      </c>
      <c r="C54" s="822" t="s">
        <v>1740</v>
      </c>
      <c r="D54" s="822" t="s">
        <v>1045</v>
      </c>
      <c r="E54" s="822" t="s">
        <v>1741</v>
      </c>
      <c r="F54" s="831"/>
      <c r="G54" s="831"/>
      <c r="H54" s="827">
        <v>0</v>
      </c>
      <c r="I54" s="831">
        <v>2</v>
      </c>
      <c r="J54" s="831">
        <v>132.22</v>
      </c>
      <c r="K54" s="827">
        <v>1</v>
      </c>
      <c r="L54" s="831">
        <v>2</v>
      </c>
      <c r="M54" s="832">
        <v>132.22</v>
      </c>
    </row>
    <row r="55" spans="1:13" ht="14.45" customHeight="1" x14ac:dyDescent="0.2">
      <c r="A55" s="821" t="s">
        <v>2047</v>
      </c>
      <c r="B55" s="822" t="s">
        <v>1739</v>
      </c>
      <c r="C55" s="822" t="s">
        <v>1742</v>
      </c>
      <c r="D55" s="822" t="s">
        <v>1045</v>
      </c>
      <c r="E55" s="822" t="s">
        <v>677</v>
      </c>
      <c r="F55" s="831"/>
      <c r="G55" s="831"/>
      <c r="H55" s="827">
        <v>0</v>
      </c>
      <c r="I55" s="831">
        <v>3</v>
      </c>
      <c r="J55" s="831">
        <v>360.49</v>
      </c>
      <c r="K55" s="827">
        <v>1</v>
      </c>
      <c r="L55" s="831">
        <v>3</v>
      </c>
      <c r="M55" s="832">
        <v>360.49</v>
      </c>
    </row>
    <row r="56" spans="1:13" ht="14.45" customHeight="1" x14ac:dyDescent="0.2">
      <c r="A56" s="821" t="s">
        <v>2047</v>
      </c>
      <c r="B56" s="822" t="s">
        <v>1755</v>
      </c>
      <c r="C56" s="822" t="s">
        <v>1756</v>
      </c>
      <c r="D56" s="822" t="s">
        <v>1757</v>
      </c>
      <c r="E56" s="822" t="s">
        <v>1758</v>
      </c>
      <c r="F56" s="831"/>
      <c r="G56" s="831"/>
      <c r="H56" s="827">
        <v>0</v>
      </c>
      <c r="I56" s="831">
        <v>7</v>
      </c>
      <c r="J56" s="831">
        <v>583.34</v>
      </c>
      <c r="K56" s="827">
        <v>1</v>
      </c>
      <c r="L56" s="831">
        <v>7</v>
      </c>
      <c r="M56" s="832">
        <v>583.34</v>
      </c>
    </row>
    <row r="57" spans="1:13" ht="14.45" customHeight="1" x14ac:dyDescent="0.2">
      <c r="A57" s="821" t="s">
        <v>2047</v>
      </c>
      <c r="B57" s="822" t="s">
        <v>1994</v>
      </c>
      <c r="C57" s="822" t="s">
        <v>2210</v>
      </c>
      <c r="D57" s="822" t="s">
        <v>2211</v>
      </c>
      <c r="E57" s="822" t="s">
        <v>2212</v>
      </c>
      <c r="F57" s="831"/>
      <c r="G57" s="831"/>
      <c r="H57" s="827">
        <v>0</v>
      </c>
      <c r="I57" s="831">
        <v>4</v>
      </c>
      <c r="J57" s="831">
        <v>155.96</v>
      </c>
      <c r="K57" s="827">
        <v>1</v>
      </c>
      <c r="L57" s="831">
        <v>4</v>
      </c>
      <c r="M57" s="832">
        <v>155.96</v>
      </c>
    </row>
    <row r="58" spans="1:13" ht="14.45" customHeight="1" x14ac:dyDescent="0.2">
      <c r="A58" s="821" t="s">
        <v>2047</v>
      </c>
      <c r="B58" s="822" t="s">
        <v>1994</v>
      </c>
      <c r="C58" s="822" t="s">
        <v>2213</v>
      </c>
      <c r="D58" s="822" t="s">
        <v>2214</v>
      </c>
      <c r="E58" s="822" t="s">
        <v>2212</v>
      </c>
      <c r="F58" s="831"/>
      <c r="G58" s="831"/>
      <c r="H58" s="827">
        <v>0</v>
      </c>
      <c r="I58" s="831">
        <v>10</v>
      </c>
      <c r="J58" s="831">
        <v>389.90000000000003</v>
      </c>
      <c r="K58" s="827">
        <v>1</v>
      </c>
      <c r="L58" s="831">
        <v>10</v>
      </c>
      <c r="M58" s="832">
        <v>389.90000000000003</v>
      </c>
    </row>
    <row r="59" spans="1:13" ht="14.45" customHeight="1" x14ac:dyDescent="0.2">
      <c r="A59" s="821" t="s">
        <v>2047</v>
      </c>
      <c r="B59" s="822" t="s">
        <v>1994</v>
      </c>
      <c r="C59" s="822" t="s">
        <v>2215</v>
      </c>
      <c r="D59" s="822" t="s">
        <v>2216</v>
      </c>
      <c r="E59" s="822" t="s">
        <v>2217</v>
      </c>
      <c r="F59" s="831"/>
      <c r="G59" s="831"/>
      <c r="H59" s="827">
        <v>0</v>
      </c>
      <c r="I59" s="831">
        <v>666</v>
      </c>
      <c r="J59" s="831">
        <v>153243.79999999996</v>
      </c>
      <c r="K59" s="827">
        <v>1</v>
      </c>
      <c r="L59" s="831">
        <v>666</v>
      </c>
      <c r="M59" s="832">
        <v>153243.79999999996</v>
      </c>
    </row>
    <row r="60" spans="1:13" ht="14.45" customHeight="1" x14ac:dyDescent="0.2">
      <c r="A60" s="821" t="s">
        <v>2047</v>
      </c>
      <c r="B60" s="822" t="s">
        <v>1994</v>
      </c>
      <c r="C60" s="822" t="s">
        <v>2222</v>
      </c>
      <c r="D60" s="822" t="s">
        <v>2223</v>
      </c>
      <c r="E60" s="822" t="s">
        <v>1423</v>
      </c>
      <c r="F60" s="831"/>
      <c r="G60" s="831"/>
      <c r="H60" s="827">
        <v>0</v>
      </c>
      <c r="I60" s="831">
        <v>5</v>
      </c>
      <c r="J60" s="831">
        <v>779.85</v>
      </c>
      <c r="K60" s="827">
        <v>1</v>
      </c>
      <c r="L60" s="831">
        <v>5</v>
      </c>
      <c r="M60" s="832">
        <v>779.85</v>
      </c>
    </row>
    <row r="61" spans="1:13" ht="14.45" customHeight="1" x14ac:dyDescent="0.2">
      <c r="A61" s="821" t="s">
        <v>2047</v>
      </c>
      <c r="B61" s="822" t="s">
        <v>1994</v>
      </c>
      <c r="C61" s="822" t="s">
        <v>2229</v>
      </c>
      <c r="D61" s="822" t="s">
        <v>2230</v>
      </c>
      <c r="E61" s="822" t="s">
        <v>2231</v>
      </c>
      <c r="F61" s="831"/>
      <c r="G61" s="831"/>
      <c r="H61" s="827">
        <v>0</v>
      </c>
      <c r="I61" s="831">
        <v>15</v>
      </c>
      <c r="J61" s="831">
        <v>1187.55</v>
      </c>
      <c r="K61" s="827">
        <v>1</v>
      </c>
      <c r="L61" s="831">
        <v>15</v>
      </c>
      <c r="M61" s="832">
        <v>1187.55</v>
      </c>
    </row>
    <row r="62" spans="1:13" ht="14.45" customHeight="1" x14ac:dyDescent="0.2">
      <c r="A62" s="821" t="s">
        <v>2047</v>
      </c>
      <c r="B62" s="822" t="s">
        <v>1994</v>
      </c>
      <c r="C62" s="822" t="s">
        <v>2224</v>
      </c>
      <c r="D62" s="822" t="s">
        <v>2225</v>
      </c>
      <c r="E62" s="822" t="s">
        <v>1423</v>
      </c>
      <c r="F62" s="831"/>
      <c r="G62" s="831"/>
      <c r="H62" s="827">
        <v>0</v>
      </c>
      <c r="I62" s="831">
        <v>5</v>
      </c>
      <c r="J62" s="831">
        <v>898.25</v>
      </c>
      <c r="K62" s="827">
        <v>1</v>
      </c>
      <c r="L62" s="831">
        <v>5</v>
      </c>
      <c r="M62" s="832">
        <v>898.25</v>
      </c>
    </row>
    <row r="63" spans="1:13" ht="14.45" customHeight="1" x14ac:dyDescent="0.2">
      <c r="A63" s="821" t="s">
        <v>2047</v>
      </c>
      <c r="B63" s="822" t="s">
        <v>1994</v>
      </c>
      <c r="C63" s="822" t="s">
        <v>2218</v>
      </c>
      <c r="D63" s="822" t="s">
        <v>2219</v>
      </c>
      <c r="E63" s="822" t="s">
        <v>1423</v>
      </c>
      <c r="F63" s="831"/>
      <c r="G63" s="831"/>
      <c r="H63" s="827">
        <v>0</v>
      </c>
      <c r="I63" s="831">
        <v>5</v>
      </c>
      <c r="J63" s="831">
        <v>779.85</v>
      </c>
      <c r="K63" s="827">
        <v>1</v>
      </c>
      <c r="L63" s="831">
        <v>5</v>
      </c>
      <c r="M63" s="832">
        <v>779.85</v>
      </c>
    </row>
    <row r="64" spans="1:13" ht="14.45" customHeight="1" x14ac:dyDescent="0.2">
      <c r="A64" s="821" t="s">
        <v>2047</v>
      </c>
      <c r="B64" s="822" t="s">
        <v>1994</v>
      </c>
      <c r="C64" s="822" t="s">
        <v>2008</v>
      </c>
      <c r="D64" s="822" t="s">
        <v>2009</v>
      </c>
      <c r="E64" s="822" t="s">
        <v>1416</v>
      </c>
      <c r="F64" s="831"/>
      <c r="G64" s="831"/>
      <c r="H64" s="827">
        <v>0</v>
      </c>
      <c r="I64" s="831">
        <v>24</v>
      </c>
      <c r="J64" s="831">
        <v>2316.4</v>
      </c>
      <c r="K64" s="827">
        <v>1</v>
      </c>
      <c r="L64" s="831">
        <v>24</v>
      </c>
      <c r="M64" s="832">
        <v>2316.4</v>
      </c>
    </row>
    <row r="65" spans="1:13" ht="14.45" customHeight="1" x14ac:dyDescent="0.2">
      <c r="A65" s="821" t="s">
        <v>2047</v>
      </c>
      <c r="B65" s="822" t="s">
        <v>1994</v>
      </c>
      <c r="C65" s="822" t="s">
        <v>2007</v>
      </c>
      <c r="D65" s="822" t="s">
        <v>1429</v>
      </c>
      <c r="E65" s="822" t="s">
        <v>1416</v>
      </c>
      <c r="F65" s="831"/>
      <c r="G65" s="831"/>
      <c r="H65" s="827">
        <v>0</v>
      </c>
      <c r="I65" s="831">
        <v>104</v>
      </c>
      <c r="J65" s="831">
        <v>10572.56</v>
      </c>
      <c r="K65" s="827">
        <v>1</v>
      </c>
      <c r="L65" s="831">
        <v>104</v>
      </c>
      <c r="M65" s="832">
        <v>10572.56</v>
      </c>
    </row>
    <row r="66" spans="1:13" ht="14.45" customHeight="1" x14ac:dyDescent="0.2">
      <c r="A66" s="821" t="s">
        <v>2047</v>
      </c>
      <c r="B66" s="822" t="s">
        <v>1994</v>
      </c>
      <c r="C66" s="822" t="s">
        <v>2003</v>
      </c>
      <c r="D66" s="822" t="s">
        <v>1427</v>
      </c>
      <c r="E66" s="822" t="s">
        <v>1423</v>
      </c>
      <c r="F66" s="831"/>
      <c r="G66" s="831"/>
      <c r="H66" s="827">
        <v>0</v>
      </c>
      <c r="I66" s="831">
        <v>5</v>
      </c>
      <c r="J66" s="831">
        <v>898.25</v>
      </c>
      <c r="K66" s="827">
        <v>1</v>
      </c>
      <c r="L66" s="831">
        <v>5</v>
      </c>
      <c r="M66" s="832">
        <v>898.25</v>
      </c>
    </row>
    <row r="67" spans="1:13" ht="14.45" customHeight="1" x14ac:dyDescent="0.2">
      <c r="A67" s="821" t="s">
        <v>2047</v>
      </c>
      <c r="B67" s="822" t="s">
        <v>1994</v>
      </c>
      <c r="C67" s="822" t="s">
        <v>2220</v>
      </c>
      <c r="D67" s="822" t="s">
        <v>2221</v>
      </c>
      <c r="E67" s="822" t="s">
        <v>1416</v>
      </c>
      <c r="F67" s="831"/>
      <c r="G67" s="831"/>
      <c r="H67" s="827">
        <v>0</v>
      </c>
      <c r="I67" s="831">
        <v>70</v>
      </c>
      <c r="J67" s="831">
        <v>7407.2599999999993</v>
      </c>
      <c r="K67" s="827">
        <v>1</v>
      </c>
      <c r="L67" s="831">
        <v>70</v>
      </c>
      <c r="M67" s="832">
        <v>7407.2599999999993</v>
      </c>
    </row>
    <row r="68" spans="1:13" ht="14.45" customHeight="1" x14ac:dyDescent="0.2">
      <c r="A68" s="821" t="s">
        <v>2047</v>
      </c>
      <c r="B68" s="822" t="s">
        <v>1994</v>
      </c>
      <c r="C68" s="822" t="s">
        <v>2006</v>
      </c>
      <c r="D68" s="822" t="s">
        <v>1433</v>
      </c>
      <c r="E68" s="822" t="s">
        <v>1416</v>
      </c>
      <c r="F68" s="831"/>
      <c r="G68" s="831"/>
      <c r="H68" s="827">
        <v>0</v>
      </c>
      <c r="I68" s="831">
        <v>312</v>
      </c>
      <c r="J68" s="831">
        <v>32554.799999999999</v>
      </c>
      <c r="K68" s="827">
        <v>1</v>
      </c>
      <c r="L68" s="831">
        <v>312</v>
      </c>
      <c r="M68" s="832">
        <v>32554.799999999999</v>
      </c>
    </row>
    <row r="69" spans="1:13" ht="14.45" customHeight="1" x14ac:dyDescent="0.2">
      <c r="A69" s="821" t="s">
        <v>2047</v>
      </c>
      <c r="B69" s="822" t="s">
        <v>1994</v>
      </c>
      <c r="C69" s="822" t="s">
        <v>2226</v>
      </c>
      <c r="D69" s="822" t="s">
        <v>2227</v>
      </c>
      <c r="E69" s="822" t="s">
        <v>2228</v>
      </c>
      <c r="F69" s="831"/>
      <c r="G69" s="831"/>
      <c r="H69" s="827">
        <v>0</v>
      </c>
      <c r="I69" s="831">
        <v>1825</v>
      </c>
      <c r="J69" s="831">
        <v>507631.73</v>
      </c>
      <c r="K69" s="827">
        <v>1</v>
      </c>
      <c r="L69" s="831">
        <v>1825</v>
      </c>
      <c r="M69" s="832">
        <v>507631.73</v>
      </c>
    </row>
    <row r="70" spans="1:13" ht="14.45" customHeight="1" x14ac:dyDescent="0.2">
      <c r="A70" s="821" t="s">
        <v>2047</v>
      </c>
      <c r="B70" s="822" t="s">
        <v>1994</v>
      </c>
      <c r="C70" s="822" t="s">
        <v>2232</v>
      </c>
      <c r="D70" s="822" t="s">
        <v>2233</v>
      </c>
      <c r="E70" s="822" t="s">
        <v>2217</v>
      </c>
      <c r="F70" s="831"/>
      <c r="G70" s="831"/>
      <c r="H70" s="827">
        <v>0</v>
      </c>
      <c r="I70" s="831">
        <v>478</v>
      </c>
      <c r="J70" s="831">
        <v>111832.88</v>
      </c>
      <c r="K70" s="827">
        <v>1</v>
      </c>
      <c r="L70" s="831">
        <v>478</v>
      </c>
      <c r="M70" s="832">
        <v>111832.88</v>
      </c>
    </row>
    <row r="71" spans="1:13" ht="14.45" customHeight="1" x14ac:dyDescent="0.2">
      <c r="A71" s="821" t="s">
        <v>2047</v>
      </c>
      <c r="B71" s="822" t="s">
        <v>1994</v>
      </c>
      <c r="C71" s="822" t="s">
        <v>2237</v>
      </c>
      <c r="D71" s="822" t="s">
        <v>2238</v>
      </c>
      <c r="E71" s="822" t="s">
        <v>2236</v>
      </c>
      <c r="F71" s="831">
        <v>180</v>
      </c>
      <c r="G71" s="831">
        <v>7722</v>
      </c>
      <c r="H71" s="827">
        <v>1</v>
      </c>
      <c r="I71" s="831"/>
      <c r="J71" s="831"/>
      <c r="K71" s="827">
        <v>0</v>
      </c>
      <c r="L71" s="831">
        <v>180</v>
      </c>
      <c r="M71" s="832">
        <v>7722</v>
      </c>
    </row>
    <row r="72" spans="1:13" ht="14.45" customHeight="1" x14ac:dyDescent="0.2">
      <c r="A72" s="821" t="s">
        <v>2047</v>
      </c>
      <c r="B72" s="822" t="s">
        <v>1994</v>
      </c>
      <c r="C72" s="822" t="s">
        <v>2239</v>
      </c>
      <c r="D72" s="822" t="s">
        <v>2240</v>
      </c>
      <c r="E72" s="822" t="s">
        <v>1245</v>
      </c>
      <c r="F72" s="831"/>
      <c r="G72" s="831"/>
      <c r="H72" s="827">
        <v>0</v>
      </c>
      <c r="I72" s="831">
        <v>7</v>
      </c>
      <c r="J72" s="831">
        <v>1091.79</v>
      </c>
      <c r="K72" s="827">
        <v>1</v>
      </c>
      <c r="L72" s="831">
        <v>7</v>
      </c>
      <c r="M72" s="832">
        <v>1091.79</v>
      </c>
    </row>
    <row r="73" spans="1:13" ht="14.45" customHeight="1" x14ac:dyDescent="0.2">
      <c r="A73" s="821" t="s">
        <v>2047</v>
      </c>
      <c r="B73" s="822" t="s">
        <v>1994</v>
      </c>
      <c r="C73" s="822" t="s">
        <v>2234</v>
      </c>
      <c r="D73" s="822" t="s">
        <v>2235</v>
      </c>
      <c r="E73" s="822" t="s">
        <v>2236</v>
      </c>
      <c r="F73" s="831">
        <v>180</v>
      </c>
      <c r="G73" s="831">
        <v>7722</v>
      </c>
      <c r="H73" s="827">
        <v>1</v>
      </c>
      <c r="I73" s="831"/>
      <c r="J73" s="831"/>
      <c r="K73" s="827">
        <v>0</v>
      </c>
      <c r="L73" s="831">
        <v>180</v>
      </c>
      <c r="M73" s="832">
        <v>7722</v>
      </c>
    </row>
    <row r="74" spans="1:13" ht="14.45" customHeight="1" x14ac:dyDescent="0.2">
      <c r="A74" s="821" t="s">
        <v>2047</v>
      </c>
      <c r="B74" s="822" t="s">
        <v>1994</v>
      </c>
      <c r="C74" s="822" t="s">
        <v>2241</v>
      </c>
      <c r="D74" s="822" t="s">
        <v>2242</v>
      </c>
      <c r="E74" s="822" t="s">
        <v>1245</v>
      </c>
      <c r="F74" s="831"/>
      <c r="G74" s="831"/>
      <c r="H74" s="827">
        <v>0</v>
      </c>
      <c r="I74" s="831">
        <v>12</v>
      </c>
      <c r="J74" s="831">
        <v>1871.6399999999999</v>
      </c>
      <c r="K74" s="827">
        <v>1</v>
      </c>
      <c r="L74" s="831">
        <v>12</v>
      </c>
      <c r="M74" s="832">
        <v>1871.6399999999999</v>
      </c>
    </row>
    <row r="75" spans="1:13" ht="14.45" customHeight="1" x14ac:dyDescent="0.2">
      <c r="A75" s="821" t="s">
        <v>2047</v>
      </c>
      <c r="B75" s="822" t="s">
        <v>1994</v>
      </c>
      <c r="C75" s="822" t="s">
        <v>2243</v>
      </c>
      <c r="D75" s="822" t="s">
        <v>2244</v>
      </c>
      <c r="E75" s="822" t="s">
        <v>1245</v>
      </c>
      <c r="F75" s="831"/>
      <c r="G75" s="831"/>
      <c r="H75" s="827">
        <v>0</v>
      </c>
      <c r="I75" s="831">
        <v>6</v>
      </c>
      <c r="J75" s="831">
        <v>935.81999999999994</v>
      </c>
      <c r="K75" s="827">
        <v>1</v>
      </c>
      <c r="L75" s="831">
        <v>6</v>
      </c>
      <c r="M75" s="832">
        <v>935.81999999999994</v>
      </c>
    </row>
    <row r="76" spans="1:13" ht="14.45" customHeight="1" x14ac:dyDescent="0.2">
      <c r="A76" s="821" t="s">
        <v>2047</v>
      </c>
      <c r="B76" s="822" t="s">
        <v>1994</v>
      </c>
      <c r="C76" s="822" t="s">
        <v>2247</v>
      </c>
      <c r="D76" s="822" t="s">
        <v>2248</v>
      </c>
      <c r="E76" s="822" t="s">
        <v>1245</v>
      </c>
      <c r="F76" s="831"/>
      <c r="G76" s="831"/>
      <c r="H76" s="827">
        <v>0</v>
      </c>
      <c r="I76" s="831">
        <v>40</v>
      </c>
      <c r="J76" s="831">
        <v>9555.5999999999985</v>
      </c>
      <c r="K76" s="827">
        <v>1</v>
      </c>
      <c r="L76" s="831">
        <v>40</v>
      </c>
      <c r="M76" s="832">
        <v>9555.5999999999985</v>
      </c>
    </row>
    <row r="77" spans="1:13" ht="14.45" customHeight="1" x14ac:dyDescent="0.2">
      <c r="A77" s="821" t="s">
        <v>2047</v>
      </c>
      <c r="B77" s="822" t="s">
        <v>1994</v>
      </c>
      <c r="C77" s="822" t="s">
        <v>2245</v>
      </c>
      <c r="D77" s="822" t="s">
        <v>2246</v>
      </c>
      <c r="E77" s="822" t="s">
        <v>1245</v>
      </c>
      <c r="F77" s="831"/>
      <c r="G77" s="831"/>
      <c r="H77" s="827">
        <v>0</v>
      </c>
      <c r="I77" s="831">
        <v>13</v>
      </c>
      <c r="J77" s="831">
        <v>3105.5699999999997</v>
      </c>
      <c r="K77" s="827">
        <v>1</v>
      </c>
      <c r="L77" s="831">
        <v>13</v>
      </c>
      <c r="M77" s="832">
        <v>3105.5699999999997</v>
      </c>
    </row>
    <row r="78" spans="1:13" ht="14.45" customHeight="1" x14ac:dyDescent="0.2">
      <c r="A78" s="821" t="s">
        <v>2047</v>
      </c>
      <c r="B78" s="822" t="s">
        <v>1994</v>
      </c>
      <c r="C78" s="822" t="s">
        <v>2010</v>
      </c>
      <c r="D78" s="822" t="s">
        <v>1412</v>
      </c>
      <c r="E78" s="822" t="s">
        <v>1245</v>
      </c>
      <c r="F78" s="831"/>
      <c r="G78" s="831"/>
      <c r="H78" s="827">
        <v>0</v>
      </c>
      <c r="I78" s="831">
        <v>28</v>
      </c>
      <c r="J78" s="831">
        <v>2458.96</v>
      </c>
      <c r="K78" s="827">
        <v>1</v>
      </c>
      <c r="L78" s="831">
        <v>28</v>
      </c>
      <c r="M78" s="832">
        <v>2458.96</v>
      </c>
    </row>
    <row r="79" spans="1:13" ht="14.45" customHeight="1" x14ac:dyDescent="0.2">
      <c r="A79" s="821" t="s">
        <v>2047</v>
      </c>
      <c r="B79" s="822" t="s">
        <v>1994</v>
      </c>
      <c r="C79" s="822" t="s">
        <v>2253</v>
      </c>
      <c r="D79" s="822" t="s">
        <v>2254</v>
      </c>
      <c r="E79" s="822" t="s">
        <v>1245</v>
      </c>
      <c r="F79" s="831"/>
      <c r="G79" s="831"/>
      <c r="H79" s="827">
        <v>0</v>
      </c>
      <c r="I79" s="831">
        <v>56</v>
      </c>
      <c r="J79" s="831">
        <v>7788.6399999999994</v>
      </c>
      <c r="K79" s="827">
        <v>1</v>
      </c>
      <c r="L79" s="831">
        <v>56</v>
      </c>
      <c r="M79" s="832">
        <v>7788.6399999999994</v>
      </c>
    </row>
    <row r="80" spans="1:13" ht="14.45" customHeight="1" x14ac:dyDescent="0.2">
      <c r="A80" s="821" t="s">
        <v>2047</v>
      </c>
      <c r="B80" s="822" t="s">
        <v>1994</v>
      </c>
      <c r="C80" s="822" t="s">
        <v>2251</v>
      </c>
      <c r="D80" s="822" t="s">
        <v>2252</v>
      </c>
      <c r="E80" s="822" t="s">
        <v>1245</v>
      </c>
      <c r="F80" s="831"/>
      <c r="G80" s="831"/>
      <c r="H80" s="827">
        <v>0</v>
      </c>
      <c r="I80" s="831">
        <v>37</v>
      </c>
      <c r="J80" s="831">
        <v>5934.98</v>
      </c>
      <c r="K80" s="827">
        <v>1</v>
      </c>
      <c r="L80" s="831">
        <v>37</v>
      </c>
      <c r="M80" s="832">
        <v>5934.98</v>
      </c>
    </row>
    <row r="81" spans="1:13" ht="14.45" customHeight="1" x14ac:dyDescent="0.2">
      <c r="A81" s="821" t="s">
        <v>2047</v>
      </c>
      <c r="B81" s="822" t="s">
        <v>1994</v>
      </c>
      <c r="C81" s="822" t="s">
        <v>2255</v>
      </c>
      <c r="D81" s="822" t="s">
        <v>2256</v>
      </c>
      <c r="E81" s="822" t="s">
        <v>1245</v>
      </c>
      <c r="F81" s="831"/>
      <c r="G81" s="831"/>
      <c r="H81" s="827">
        <v>0</v>
      </c>
      <c r="I81" s="831">
        <v>78</v>
      </c>
      <c r="J81" s="831">
        <v>11738.52</v>
      </c>
      <c r="K81" s="827">
        <v>1</v>
      </c>
      <c r="L81" s="831">
        <v>78</v>
      </c>
      <c r="M81" s="832">
        <v>11738.52</v>
      </c>
    </row>
    <row r="82" spans="1:13" ht="14.45" customHeight="1" x14ac:dyDescent="0.2">
      <c r="A82" s="821" t="s">
        <v>2047</v>
      </c>
      <c r="B82" s="822" t="s">
        <v>1994</v>
      </c>
      <c r="C82" s="822" t="s">
        <v>2278</v>
      </c>
      <c r="D82" s="822" t="s">
        <v>2279</v>
      </c>
      <c r="E82" s="822" t="s">
        <v>1245</v>
      </c>
      <c r="F82" s="831"/>
      <c r="G82" s="831"/>
      <c r="H82" s="827">
        <v>0</v>
      </c>
      <c r="I82" s="831">
        <v>33</v>
      </c>
      <c r="J82" s="831">
        <v>5451.25</v>
      </c>
      <c r="K82" s="827">
        <v>1</v>
      </c>
      <c r="L82" s="831">
        <v>33</v>
      </c>
      <c r="M82" s="832">
        <v>5451.25</v>
      </c>
    </row>
    <row r="83" spans="1:13" ht="14.45" customHeight="1" x14ac:dyDescent="0.2">
      <c r="A83" s="821" t="s">
        <v>2047</v>
      </c>
      <c r="B83" s="822" t="s">
        <v>1994</v>
      </c>
      <c r="C83" s="822" t="s">
        <v>2259</v>
      </c>
      <c r="D83" s="822" t="s">
        <v>2260</v>
      </c>
      <c r="E83" s="822" t="s">
        <v>1245</v>
      </c>
      <c r="F83" s="831"/>
      <c r="G83" s="831"/>
      <c r="H83" s="827">
        <v>0</v>
      </c>
      <c r="I83" s="831">
        <v>5</v>
      </c>
      <c r="J83" s="831">
        <v>898.25</v>
      </c>
      <c r="K83" s="827">
        <v>1</v>
      </c>
      <c r="L83" s="831">
        <v>5</v>
      </c>
      <c r="M83" s="832">
        <v>898.25</v>
      </c>
    </row>
    <row r="84" spans="1:13" ht="14.45" customHeight="1" x14ac:dyDescent="0.2">
      <c r="A84" s="821" t="s">
        <v>2047</v>
      </c>
      <c r="B84" s="822" t="s">
        <v>1994</v>
      </c>
      <c r="C84" s="822" t="s">
        <v>2261</v>
      </c>
      <c r="D84" s="822" t="s">
        <v>2262</v>
      </c>
      <c r="E84" s="822" t="s">
        <v>1245</v>
      </c>
      <c r="F84" s="831"/>
      <c r="G84" s="831"/>
      <c r="H84" s="827">
        <v>0</v>
      </c>
      <c r="I84" s="831">
        <v>42</v>
      </c>
      <c r="J84" s="831">
        <v>5558.28</v>
      </c>
      <c r="K84" s="827">
        <v>1</v>
      </c>
      <c r="L84" s="831">
        <v>42</v>
      </c>
      <c r="M84" s="832">
        <v>5558.28</v>
      </c>
    </row>
    <row r="85" spans="1:13" ht="14.45" customHeight="1" x14ac:dyDescent="0.2">
      <c r="A85" s="821" t="s">
        <v>2047</v>
      </c>
      <c r="B85" s="822" t="s">
        <v>1994</v>
      </c>
      <c r="C85" s="822" t="s">
        <v>2270</v>
      </c>
      <c r="D85" s="822" t="s">
        <v>2227</v>
      </c>
      <c r="E85" s="822" t="s">
        <v>2271</v>
      </c>
      <c r="F85" s="831"/>
      <c r="G85" s="831"/>
      <c r="H85" s="827">
        <v>0</v>
      </c>
      <c r="I85" s="831">
        <v>2</v>
      </c>
      <c r="J85" s="831">
        <v>2596.42</v>
      </c>
      <c r="K85" s="827">
        <v>1</v>
      </c>
      <c r="L85" s="831">
        <v>2</v>
      </c>
      <c r="M85" s="832">
        <v>2596.42</v>
      </c>
    </row>
    <row r="86" spans="1:13" ht="14.45" customHeight="1" x14ac:dyDescent="0.2">
      <c r="A86" s="821" t="s">
        <v>2047</v>
      </c>
      <c r="B86" s="822" t="s">
        <v>1994</v>
      </c>
      <c r="C86" s="822" t="s">
        <v>2272</v>
      </c>
      <c r="D86" s="822" t="s">
        <v>2273</v>
      </c>
      <c r="E86" s="822" t="s">
        <v>1245</v>
      </c>
      <c r="F86" s="831"/>
      <c r="G86" s="831"/>
      <c r="H86" s="827">
        <v>0</v>
      </c>
      <c r="I86" s="831">
        <v>10</v>
      </c>
      <c r="J86" s="831">
        <v>1319.3000000000002</v>
      </c>
      <c r="K86" s="827">
        <v>1</v>
      </c>
      <c r="L86" s="831">
        <v>10</v>
      </c>
      <c r="M86" s="832">
        <v>1319.3000000000002</v>
      </c>
    </row>
    <row r="87" spans="1:13" ht="14.45" customHeight="1" x14ac:dyDescent="0.2">
      <c r="A87" s="821" t="s">
        <v>2047</v>
      </c>
      <c r="B87" s="822" t="s">
        <v>1994</v>
      </c>
      <c r="C87" s="822" t="s">
        <v>2295</v>
      </c>
      <c r="D87" s="822" t="s">
        <v>2296</v>
      </c>
      <c r="E87" s="822" t="s">
        <v>1245</v>
      </c>
      <c r="F87" s="831">
        <v>8</v>
      </c>
      <c r="G87" s="831">
        <v>1013.6</v>
      </c>
      <c r="H87" s="827">
        <v>1</v>
      </c>
      <c r="I87" s="831"/>
      <c r="J87" s="831"/>
      <c r="K87" s="827">
        <v>0</v>
      </c>
      <c r="L87" s="831">
        <v>8</v>
      </c>
      <c r="M87" s="832">
        <v>1013.6</v>
      </c>
    </row>
    <row r="88" spans="1:13" ht="14.45" customHeight="1" x14ac:dyDescent="0.2">
      <c r="A88" s="821" t="s">
        <v>2047</v>
      </c>
      <c r="B88" s="822" t="s">
        <v>1994</v>
      </c>
      <c r="C88" s="822" t="s">
        <v>2304</v>
      </c>
      <c r="D88" s="822" t="s">
        <v>2305</v>
      </c>
      <c r="E88" s="822" t="s">
        <v>1245</v>
      </c>
      <c r="F88" s="831">
        <v>8</v>
      </c>
      <c r="G88" s="831">
        <v>1010.96</v>
      </c>
      <c r="H88" s="827">
        <v>1</v>
      </c>
      <c r="I88" s="831"/>
      <c r="J88" s="831"/>
      <c r="K88" s="827">
        <v>0</v>
      </c>
      <c r="L88" s="831">
        <v>8</v>
      </c>
      <c r="M88" s="832">
        <v>1010.96</v>
      </c>
    </row>
    <row r="89" spans="1:13" ht="14.45" customHeight="1" x14ac:dyDescent="0.2">
      <c r="A89" s="821" t="s">
        <v>2047</v>
      </c>
      <c r="B89" s="822" t="s">
        <v>1994</v>
      </c>
      <c r="C89" s="822" t="s">
        <v>2310</v>
      </c>
      <c r="D89" s="822" t="s">
        <v>2311</v>
      </c>
      <c r="E89" s="822" t="s">
        <v>1245</v>
      </c>
      <c r="F89" s="831">
        <v>3</v>
      </c>
      <c r="G89" s="831">
        <v>491.23</v>
      </c>
      <c r="H89" s="827">
        <v>1</v>
      </c>
      <c r="I89" s="831"/>
      <c r="J89" s="831"/>
      <c r="K89" s="827">
        <v>0</v>
      </c>
      <c r="L89" s="831">
        <v>3</v>
      </c>
      <c r="M89" s="832">
        <v>491.23</v>
      </c>
    </row>
    <row r="90" spans="1:13" ht="14.45" customHeight="1" x14ac:dyDescent="0.2">
      <c r="A90" s="821" t="s">
        <v>2047</v>
      </c>
      <c r="B90" s="822" t="s">
        <v>1994</v>
      </c>
      <c r="C90" s="822" t="s">
        <v>2316</v>
      </c>
      <c r="D90" s="822" t="s">
        <v>2317</v>
      </c>
      <c r="E90" s="822" t="s">
        <v>1245</v>
      </c>
      <c r="F90" s="831">
        <v>6</v>
      </c>
      <c r="G90" s="831">
        <v>700.26</v>
      </c>
      <c r="H90" s="827">
        <v>1</v>
      </c>
      <c r="I90" s="831"/>
      <c r="J90" s="831"/>
      <c r="K90" s="827">
        <v>0</v>
      </c>
      <c r="L90" s="831">
        <v>6</v>
      </c>
      <c r="M90" s="832">
        <v>700.26</v>
      </c>
    </row>
    <row r="91" spans="1:13" ht="14.45" customHeight="1" x14ac:dyDescent="0.2">
      <c r="A91" s="821" t="s">
        <v>2047</v>
      </c>
      <c r="B91" s="822" t="s">
        <v>1994</v>
      </c>
      <c r="C91" s="822" t="s">
        <v>2318</v>
      </c>
      <c r="D91" s="822" t="s">
        <v>2319</v>
      </c>
      <c r="E91" s="822" t="s">
        <v>1245</v>
      </c>
      <c r="F91" s="831">
        <v>6</v>
      </c>
      <c r="G91" s="831">
        <v>700.26</v>
      </c>
      <c r="H91" s="827">
        <v>1</v>
      </c>
      <c r="I91" s="831"/>
      <c r="J91" s="831"/>
      <c r="K91" s="827">
        <v>0</v>
      </c>
      <c r="L91" s="831">
        <v>6</v>
      </c>
      <c r="M91" s="832">
        <v>700.26</v>
      </c>
    </row>
    <row r="92" spans="1:13" ht="14.45" customHeight="1" x14ac:dyDescent="0.2">
      <c r="A92" s="821" t="s">
        <v>2047</v>
      </c>
      <c r="B92" s="822" t="s">
        <v>1994</v>
      </c>
      <c r="C92" s="822" t="s">
        <v>2324</v>
      </c>
      <c r="D92" s="822" t="s">
        <v>2325</v>
      </c>
      <c r="E92" s="822" t="s">
        <v>2326</v>
      </c>
      <c r="F92" s="831">
        <v>90</v>
      </c>
      <c r="G92" s="831">
        <v>4725</v>
      </c>
      <c r="H92" s="827">
        <v>1</v>
      </c>
      <c r="I92" s="831"/>
      <c r="J92" s="831"/>
      <c r="K92" s="827">
        <v>0</v>
      </c>
      <c r="L92" s="831">
        <v>90</v>
      </c>
      <c r="M92" s="832">
        <v>4725</v>
      </c>
    </row>
    <row r="93" spans="1:13" ht="14.45" customHeight="1" x14ac:dyDescent="0.2">
      <c r="A93" s="821" t="s">
        <v>2047</v>
      </c>
      <c r="B93" s="822" t="s">
        <v>1994</v>
      </c>
      <c r="C93" s="822" t="s">
        <v>2327</v>
      </c>
      <c r="D93" s="822" t="s">
        <v>2328</v>
      </c>
      <c r="E93" s="822" t="s">
        <v>1245</v>
      </c>
      <c r="F93" s="831">
        <v>3</v>
      </c>
      <c r="G93" s="831">
        <v>491.23</v>
      </c>
      <c r="H93" s="827">
        <v>1</v>
      </c>
      <c r="I93" s="831"/>
      <c r="J93" s="831"/>
      <c r="K93" s="827">
        <v>0</v>
      </c>
      <c r="L93" s="831">
        <v>3</v>
      </c>
      <c r="M93" s="832">
        <v>491.23</v>
      </c>
    </row>
    <row r="94" spans="1:13" ht="14.45" customHeight="1" x14ac:dyDescent="0.2">
      <c r="A94" s="821" t="s">
        <v>2047</v>
      </c>
      <c r="B94" s="822" t="s">
        <v>1994</v>
      </c>
      <c r="C94" s="822" t="s">
        <v>2333</v>
      </c>
      <c r="D94" s="822" t="s">
        <v>2334</v>
      </c>
      <c r="E94" s="822" t="s">
        <v>1245</v>
      </c>
      <c r="F94" s="831">
        <v>2</v>
      </c>
      <c r="G94" s="831">
        <v>349.76</v>
      </c>
      <c r="H94" s="827">
        <v>1</v>
      </c>
      <c r="I94" s="831"/>
      <c r="J94" s="831"/>
      <c r="K94" s="827">
        <v>0</v>
      </c>
      <c r="L94" s="831">
        <v>2</v>
      </c>
      <c r="M94" s="832">
        <v>349.76</v>
      </c>
    </row>
    <row r="95" spans="1:13" ht="14.45" customHeight="1" x14ac:dyDescent="0.2">
      <c r="A95" s="821" t="s">
        <v>2047</v>
      </c>
      <c r="B95" s="822" t="s">
        <v>1994</v>
      </c>
      <c r="C95" s="822" t="s">
        <v>2335</v>
      </c>
      <c r="D95" s="822" t="s">
        <v>2336</v>
      </c>
      <c r="E95" s="822" t="s">
        <v>1245</v>
      </c>
      <c r="F95" s="831">
        <v>2</v>
      </c>
      <c r="G95" s="831">
        <v>349.76</v>
      </c>
      <c r="H95" s="827">
        <v>1</v>
      </c>
      <c r="I95" s="831"/>
      <c r="J95" s="831"/>
      <c r="K95" s="827">
        <v>0</v>
      </c>
      <c r="L95" s="831">
        <v>2</v>
      </c>
      <c r="M95" s="832">
        <v>349.76</v>
      </c>
    </row>
    <row r="96" spans="1:13" ht="14.45" customHeight="1" x14ac:dyDescent="0.2">
      <c r="A96" s="821" t="s">
        <v>2047</v>
      </c>
      <c r="B96" s="822" t="s">
        <v>1994</v>
      </c>
      <c r="C96" s="822" t="s">
        <v>2337</v>
      </c>
      <c r="D96" s="822" t="s">
        <v>2307</v>
      </c>
      <c r="E96" s="822" t="s">
        <v>2271</v>
      </c>
      <c r="F96" s="831">
        <v>10</v>
      </c>
      <c r="G96" s="831">
        <v>17964.8</v>
      </c>
      <c r="H96" s="827">
        <v>1</v>
      </c>
      <c r="I96" s="831"/>
      <c r="J96" s="831"/>
      <c r="K96" s="827">
        <v>0</v>
      </c>
      <c r="L96" s="831">
        <v>10</v>
      </c>
      <c r="M96" s="832">
        <v>17964.8</v>
      </c>
    </row>
    <row r="97" spans="1:13" ht="14.45" customHeight="1" x14ac:dyDescent="0.2">
      <c r="A97" s="821" t="s">
        <v>2047</v>
      </c>
      <c r="B97" s="822" t="s">
        <v>1613</v>
      </c>
      <c r="C97" s="822" t="s">
        <v>3236</v>
      </c>
      <c r="D97" s="822" t="s">
        <v>1615</v>
      </c>
      <c r="E97" s="822" t="s">
        <v>3237</v>
      </c>
      <c r="F97" s="831"/>
      <c r="G97" s="831"/>
      <c r="H97" s="827">
        <v>0</v>
      </c>
      <c r="I97" s="831">
        <v>1</v>
      </c>
      <c r="J97" s="831">
        <v>1544.99</v>
      </c>
      <c r="K97" s="827">
        <v>1</v>
      </c>
      <c r="L97" s="831">
        <v>1</v>
      </c>
      <c r="M97" s="832">
        <v>1544.99</v>
      </c>
    </row>
    <row r="98" spans="1:13" ht="14.45" customHeight="1" x14ac:dyDescent="0.2">
      <c r="A98" s="821" t="s">
        <v>2048</v>
      </c>
      <c r="B98" s="822" t="s">
        <v>1590</v>
      </c>
      <c r="C98" s="822" t="s">
        <v>1591</v>
      </c>
      <c r="D98" s="822" t="s">
        <v>1592</v>
      </c>
      <c r="E98" s="822" t="s">
        <v>1593</v>
      </c>
      <c r="F98" s="831"/>
      <c r="G98" s="831"/>
      <c r="H98" s="827">
        <v>0</v>
      </c>
      <c r="I98" s="831">
        <v>3</v>
      </c>
      <c r="J98" s="831">
        <v>259.23</v>
      </c>
      <c r="K98" s="827">
        <v>1</v>
      </c>
      <c r="L98" s="831">
        <v>3</v>
      </c>
      <c r="M98" s="832">
        <v>259.23</v>
      </c>
    </row>
    <row r="99" spans="1:13" ht="14.45" customHeight="1" x14ac:dyDescent="0.2">
      <c r="A99" s="821" t="s">
        <v>2048</v>
      </c>
      <c r="B99" s="822" t="s">
        <v>1843</v>
      </c>
      <c r="C99" s="822" t="s">
        <v>1844</v>
      </c>
      <c r="D99" s="822" t="s">
        <v>1845</v>
      </c>
      <c r="E99" s="822" t="s">
        <v>1846</v>
      </c>
      <c r="F99" s="831"/>
      <c r="G99" s="831"/>
      <c r="H99" s="827">
        <v>0</v>
      </c>
      <c r="I99" s="831">
        <v>1</v>
      </c>
      <c r="J99" s="831">
        <v>184.74</v>
      </c>
      <c r="K99" s="827">
        <v>1</v>
      </c>
      <c r="L99" s="831">
        <v>1</v>
      </c>
      <c r="M99" s="832">
        <v>184.74</v>
      </c>
    </row>
    <row r="100" spans="1:13" ht="14.45" customHeight="1" x14ac:dyDescent="0.2">
      <c r="A100" s="821" t="s">
        <v>2048</v>
      </c>
      <c r="B100" s="822" t="s">
        <v>1598</v>
      </c>
      <c r="C100" s="822" t="s">
        <v>1830</v>
      </c>
      <c r="D100" s="822" t="s">
        <v>759</v>
      </c>
      <c r="E100" s="822" t="s">
        <v>1831</v>
      </c>
      <c r="F100" s="831"/>
      <c r="G100" s="831"/>
      <c r="H100" s="827">
        <v>0</v>
      </c>
      <c r="I100" s="831">
        <v>2</v>
      </c>
      <c r="J100" s="831">
        <v>2771.24</v>
      </c>
      <c r="K100" s="827">
        <v>1</v>
      </c>
      <c r="L100" s="831">
        <v>2</v>
      </c>
      <c r="M100" s="832">
        <v>2771.24</v>
      </c>
    </row>
    <row r="101" spans="1:13" ht="14.45" customHeight="1" x14ac:dyDescent="0.2">
      <c r="A101" s="821" t="s">
        <v>2048</v>
      </c>
      <c r="B101" s="822" t="s">
        <v>1598</v>
      </c>
      <c r="C101" s="822" t="s">
        <v>1605</v>
      </c>
      <c r="D101" s="822" t="s">
        <v>755</v>
      </c>
      <c r="E101" s="822" t="s">
        <v>1606</v>
      </c>
      <c r="F101" s="831"/>
      <c r="G101" s="831"/>
      <c r="H101" s="827">
        <v>0</v>
      </c>
      <c r="I101" s="831">
        <v>3</v>
      </c>
      <c r="J101" s="831">
        <v>2208.9900000000002</v>
      </c>
      <c r="K101" s="827">
        <v>1</v>
      </c>
      <c r="L101" s="831">
        <v>3</v>
      </c>
      <c r="M101" s="832">
        <v>2208.9900000000002</v>
      </c>
    </row>
    <row r="102" spans="1:13" ht="14.45" customHeight="1" x14ac:dyDescent="0.2">
      <c r="A102" s="821" t="s">
        <v>2048</v>
      </c>
      <c r="B102" s="822" t="s">
        <v>1598</v>
      </c>
      <c r="C102" s="822" t="s">
        <v>3085</v>
      </c>
      <c r="D102" s="822" t="s">
        <v>759</v>
      </c>
      <c r="E102" s="822" t="s">
        <v>3086</v>
      </c>
      <c r="F102" s="831"/>
      <c r="G102" s="831"/>
      <c r="H102" s="827">
        <v>0</v>
      </c>
      <c r="I102" s="831">
        <v>3</v>
      </c>
      <c r="J102" s="831">
        <v>831.36</v>
      </c>
      <c r="K102" s="827">
        <v>1</v>
      </c>
      <c r="L102" s="831">
        <v>3</v>
      </c>
      <c r="M102" s="832">
        <v>831.36</v>
      </c>
    </row>
    <row r="103" spans="1:13" ht="14.45" customHeight="1" x14ac:dyDescent="0.2">
      <c r="A103" s="821" t="s">
        <v>2048</v>
      </c>
      <c r="B103" s="822" t="s">
        <v>1598</v>
      </c>
      <c r="C103" s="822" t="s">
        <v>2947</v>
      </c>
      <c r="D103" s="822" t="s">
        <v>755</v>
      </c>
      <c r="E103" s="822" t="s">
        <v>2948</v>
      </c>
      <c r="F103" s="831">
        <v>2</v>
      </c>
      <c r="G103" s="831">
        <v>294.52</v>
      </c>
      <c r="H103" s="827">
        <v>1</v>
      </c>
      <c r="I103" s="831"/>
      <c r="J103" s="831"/>
      <c r="K103" s="827">
        <v>0</v>
      </c>
      <c r="L103" s="831">
        <v>2</v>
      </c>
      <c r="M103" s="832">
        <v>294.52</v>
      </c>
    </row>
    <row r="104" spans="1:13" ht="14.45" customHeight="1" x14ac:dyDescent="0.2">
      <c r="A104" s="821" t="s">
        <v>2048</v>
      </c>
      <c r="B104" s="822" t="s">
        <v>1609</v>
      </c>
      <c r="C104" s="822" t="s">
        <v>2062</v>
      </c>
      <c r="D104" s="822" t="s">
        <v>1611</v>
      </c>
      <c r="E104" s="822" t="s">
        <v>2063</v>
      </c>
      <c r="F104" s="831"/>
      <c r="G104" s="831"/>
      <c r="H104" s="827">
        <v>0</v>
      </c>
      <c r="I104" s="831">
        <v>21</v>
      </c>
      <c r="J104" s="831">
        <v>1962.03</v>
      </c>
      <c r="K104" s="827">
        <v>1</v>
      </c>
      <c r="L104" s="831">
        <v>21</v>
      </c>
      <c r="M104" s="832">
        <v>1962.03</v>
      </c>
    </row>
    <row r="105" spans="1:13" ht="14.45" customHeight="1" x14ac:dyDescent="0.2">
      <c r="A105" s="821" t="s">
        <v>2048</v>
      </c>
      <c r="B105" s="822" t="s">
        <v>1645</v>
      </c>
      <c r="C105" s="822" t="s">
        <v>3413</v>
      </c>
      <c r="D105" s="822" t="s">
        <v>3414</v>
      </c>
      <c r="E105" s="822" t="s">
        <v>3415</v>
      </c>
      <c r="F105" s="831">
        <v>1</v>
      </c>
      <c r="G105" s="831">
        <v>0</v>
      </c>
      <c r="H105" s="827"/>
      <c r="I105" s="831"/>
      <c r="J105" s="831"/>
      <c r="K105" s="827"/>
      <c r="L105" s="831">
        <v>1</v>
      </c>
      <c r="M105" s="832">
        <v>0</v>
      </c>
    </row>
    <row r="106" spans="1:13" ht="14.45" customHeight="1" x14ac:dyDescent="0.2">
      <c r="A106" s="821" t="s">
        <v>2048</v>
      </c>
      <c r="B106" s="822" t="s">
        <v>1652</v>
      </c>
      <c r="C106" s="822" t="s">
        <v>3411</v>
      </c>
      <c r="D106" s="822" t="s">
        <v>3409</v>
      </c>
      <c r="E106" s="822" t="s">
        <v>3410</v>
      </c>
      <c r="F106" s="831">
        <v>1</v>
      </c>
      <c r="G106" s="831">
        <v>16.489999999999998</v>
      </c>
      <c r="H106" s="827">
        <v>1</v>
      </c>
      <c r="I106" s="831"/>
      <c r="J106" s="831"/>
      <c r="K106" s="827">
        <v>0</v>
      </c>
      <c r="L106" s="831">
        <v>1</v>
      </c>
      <c r="M106" s="832">
        <v>16.489999999999998</v>
      </c>
    </row>
    <row r="107" spans="1:13" ht="14.45" customHeight="1" x14ac:dyDescent="0.2">
      <c r="A107" s="821" t="s">
        <v>2048</v>
      </c>
      <c r="B107" s="822" t="s">
        <v>1652</v>
      </c>
      <c r="C107" s="822" t="s">
        <v>1653</v>
      </c>
      <c r="D107" s="822" t="s">
        <v>646</v>
      </c>
      <c r="E107" s="822" t="s">
        <v>648</v>
      </c>
      <c r="F107" s="831"/>
      <c r="G107" s="831"/>
      <c r="H107" s="827">
        <v>0</v>
      </c>
      <c r="I107" s="831">
        <v>1</v>
      </c>
      <c r="J107" s="831">
        <v>234.07</v>
      </c>
      <c r="K107" s="827">
        <v>1</v>
      </c>
      <c r="L107" s="831">
        <v>1</v>
      </c>
      <c r="M107" s="832">
        <v>234.07</v>
      </c>
    </row>
    <row r="108" spans="1:13" ht="14.45" customHeight="1" x14ac:dyDescent="0.2">
      <c r="A108" s="821" t="s">
        <v>2048</v>
      </c>
      <c r="B108" s="822" t="s">
        <v>1868</v>
      </c>
      <c r="C108" s="822" t="s">
        <v>1872</v>
      </c>
      <c r="D108" s="822" t="s">
        <v>1870</v>
      </c>
      <c r="E108" s="822" t="s">
        <v>1873</v>
      </c>
      <c r="F108" s="831">
        <v>1</v>
      </c>
      <c r="G108" s="831">
        <v>229.38</v>
      </c>
      <c r="H108" s="827">
        <v>1</v>
      </c>
      <c r="I108" s="831"/>
      <c r="J108" s="831"/>
      <c r="K108" s="827">
        <v>0</v>
      </c>
      <c r="L108" s="831">
        <v>1</v>
      </c>
      <c r="M108" s="832">
        <v>229.38</v>
      </c>
    </row>
    <row r="109" spans="1:13" ht="14.45" customHeight="1" x14ac:dyDescent="0.2">
      <c r="A109" s="821" t="s">
        <v>2048</v>
      </c>
      <c r="B109" s="822" t="s">
        <v>1674</v>
      </c>
      <c r="C109" s="822" t="s">
        <v>1888</v>
      </c>
      <c r="D109" s="822" t="s">
        <v>1676</v>
      </c>
      <c r="E109" s="822" t="s">
        <v>1889</v>
      </c>
      <c r="F109" s="831"/>
      <c r="G109" s="831"/>
      <c r="H109" s="827">
        <v>0</v>
      </c>
      <c r="I109" s="831">
        <v>1</v>
      </c>
      <c r="J109" s="831">
        <v>114.88</v>
      </c>
      <c r="K109" s="827">
        <v>1</v>
      </c>
      <c r="L109" s="831">
        <v>1</v>
      </c>
      <c r="M109" s="832">
        <v>114.88</v>
      </c>
    </row>
    <row r="110" spans="1:13" ht="14.45" customHeight="1" x14ac:dyDescent="0.2">
      <c r="A110" s="821" t="s">
        <v>2048</v>
      </c>
      <c r="B110" s="822" t="s">
        <v>1683</v>
      </c>
      <c r="C110" s="822" t="s">
        <v>3405</v>
      </c>
      <c r="D110" s="822" t="s">
        <v>1685</v>
      </c>
      <c r="E110" s="822" t="s">
        <v>3406</v>
      </c>
      <c r="F110" s="831"/>
      <c r="G110" s="831"/>
      <c r="H110" s="827">
        <v>0</v>
      </c>
      <c r="I110" s="831">
        <v>2</v>
      </c>
      <c r="J110" s="831">
        <v>237.3</v>
      </c>
      <c r="K110" s="827">
        <v>1</v>
      </c>
      <c r="L110" s="831">
        <v>2</v>
      </c>
      <c r="M110" s="832">
        <v>237.3</v>
      </c>
    </row>
    <row r="111" spans="1:13" ht="14.45" customHeight="1" x14ac:dyDescent="0.2">
      <c r="A111" s="821" t="s">
        <v>2048</v>
      </c>
      <c r="B111" s="822" t="s">
        <v>1687</v>
      </c>
      <c r="C111" s="822" t="s">
        <v>1688</v>
      </c>
      <c r="D111" s="822" t="s">
        <v>885</v>
      </c>
      <c r="E111" s="822" t="s">
        <v>1689</v>
      </c>
      <c r="F111" s="831"/>
      <c r="G111" s="831"/>
      <c r="H111" s="827">
        <v>0</v>
      </c>
      <c r="I111" s="831">
        <v>3</v>
      </c>
      <c r="J111" s="831">
        <v>233.37</v>
      </c>
      <c r="K111" s="827">
        <v>1</v>
      </c>
      <c r="L111" s="831">
        <v>3</v>
      </c>
      <c r="M111" s="832">
        <v>233.37</v>
      </c>
    </row>
    <row r="112" spans="1:13" ht="14.45" customHeight="1" x14ac:dyDescent="0.2">
      <c r="A112" s="821" t="s">
        <v>2048</v>
      </c>
      <c r="B112" s="822" t="s">
        <v>1698</v>
      </c>
      <c r="C112" s="822" t="s">
        <v>1908</v>
      </c>
      <c r="D112" s="822" t="s">
        <v>1700</v>
      </c>
      <c r="E112" s="822" t="s">
        <v>1909</v>
      </c>
      <c r="F112" s="831"/>
      <c r="G112" s="831"/>
      <c r="H112" s="827">
        <v>0</v>
      </c>
      <c r="I112" s="831">
        <v>1</v>
      </c>
      <c r="J112" s="831">
        <v>139.77000000000001</v>
      </c>
      <c r="K112" s="827">
        <v>1</v>
      </c>
      <c r="L112" s="831">
        <v>1</v>
      </c>
      <c r="M112" s="832">
        <v>139.77000000000001</v>
      </c>
    </row>
    <row r="113" spans="1:13" ht="14.45" customHeight="1" x14ac:dyDescent="0.2">
      <c r="A113" s="821" t="s">
        <v>2048</v>
      </c>
      <c r="B113" s="822" t="s">
        <v>1698</v>
      </c>
      <c r="C113" s="822" t="s">
        <v>1699</v>
      </c>
      <c r="D113" s="822" t="s">
        <v>1700</v>
      </c>
      <c r="E113" s="822" t="s">
        <v>1701</v>
      </c>
      <c r="F113" s="831"/>
      <c r="G113" s="831"/>
      <c r="H113" s="827">
        <v>0</v>
      </c>
      <c r="I113" s="831">
        <v>5</v>
      </c>
      <c r="J113" s="831">
        <v>1055.29</v>
      </c>
      <c r="K113" s="827">
        <v>1</v>
      </c>
      <c r="L113" s="831">
        <v>5</v>
      </c>
      <c r="M113" s="832">
        <v>1055.29</v>
      </c>
    </row>
    <row r="114" spans="1:13" ht="14.45" customHeight="1" x14ac:dyDescent="0.2">
      <c r="A114" s="821" t="s">
        <v>2048</v>
      </c>
      <c r="B114" s="822" t="s">
        <v>1698</v>
      </c>
      <c r="C114" s="822" t="s">
        <v>3387</v>
      </c>
      <c r="D114" s="822" t="s">
        <v>1906</v>
      </c>
      <c r="E114" s="822" t="s">
        <v>2610</v>
      </c>
      <c r="F114" s="831">
        <v>1</v>
      </c>
      <c r="G114" s="831">
        <v>91.9</v>
      </c>
      <c r="H114" s="827">
        <v>1</v>
      </c>
      <c r="I114" s="831"/>
      <c r="J114" s="831"/>
      <c r="K114" s="827">
        <v>0</v>
      </c>
      <c r="L114" s="831">
        <v>1</v>
      </c>
      <c r="M114" s="832">
        <v>91.9</v>
      </c>
    </row>
    <row r="115" spans="1:13" ht="14.45" customHeight="1" x14ac:dyDescent="0.2">
      <c r="A115" s="821" t="s">
        <v>2048</v>
      </c>
      <c r="B115" s="822" t="s">
        <v>1713</v>
      </c>
      <c r="C115" s="822" t="s">
        <v>1719</v>
      </c>
      <c r="D115" s="822" t="s">
        <v>1715</v>
      </c>
      <c r="E115" s="822" t="s">
        <v>1720</v>
      </c>
      <c r="F115" s="831"/>
      <c r="G115" s="831"/>
      <c r="H115" s="827">
        <v>0</v>
      </c>
      <c r="I115" s="831">
        <v>1</v>
      </c>
      <c r="J115" s="831">
        <v>84.18</v>
      </c>
      <c r="K115" s="827">
        <v>1</v>
      </c>
      <c r="L115" s="831">
        <v>1</v>
      </c>
      <c r="M115" s="832">
        <v>84.18</v>
      </c>
    </row>
    <row r="116" spans="1:13" ht="14.45" customHeight="1" x14ac:dyDescent="0.2">
      <c r="A116" s="821" t="s">
        <v>2048</v>
      </c>
      <c r="B116" s="822" t="s">
        <v>1713</v>
      </c>
      <c r="C116" s="822" t="s">
        <v>2815</v>
      </c>
      <c r="D116" s="822" t="s">
        <v>747</v>
      </c>
      <c r="E116" s="822" t="s">
        <v>2816</v>
      </c>
      <c r="F116" s="831">
        <v>2</v>
      </c>
      <c r="G116" s="831">
        <v>252.54</v>
      </c>
      <c r="H116" s="827">
        <v>1</v>
      </c>
      <c r="I116" s="831"/>
      <c r="J116" s="831"/>
      <c r="K116" s="827">
        <v>0</v>
      </c>
      <c r="L116" s="831">
        <v>2</v>
      </c>
      <c r="M116" s="832">
        <v>252.54</v>
      </c>
    </row>
    <row r="117" spans="1:13" ht="14.45" customHeight="1" x14ac:dyDescent="0.2">
      <c r="A117" s="821" t="s">
        <v>2048</v>
      </c>
      <c r="B117" s="822" t="s">
        <v>1713</v>
      </c>
      <c r="C117" s="822" t="s">
        <v>2351</v>
      </c>
      <c r="D117" s="822" t="s">
        <v>747</v>
      </c>
      <c r="E117" s="822" t="s">
        <v>1236</v>
      </c>
      <c r="F117" s="831">
        <v>1</v>
      </c>
      <c r="G117" s="831">
        <v>84.18</v>
      </c>
      <c r="H117" s="827">
        <v>1</v>
      </c>
      <c r="I117" s="831"/>
      <c r="J117" s="831"/>
      <c r="K117" s="827">
        <v>0</v>
      </c>
      <c r="L117" s="831">
        <v>1</v>
      </c>
      <c r="M117" s="832">
        <v>84.18</v>
      </c>
    </row>
    <row r="118" spans="1:13" ht="14.45" customHeight="1" x14ac:dyDescent="0.2">
      <c r="A118" s="821" t="s">
        <v>2048</v>
      </c>
      <c r="B118" s="822" t="s">
        <v>1713</v>
      </c>
      <c r="C118" s="822" t="s">
        <v>1717</v>
      </c>
      <c r="D118" s="822" t="s">
        <v>1715</v>
      </c>
      <c r="E118" s="822" t="s">
        <v>1718</v>
      </c>
      <c r="F118" s="831"/>
      <c r="G118" s="831"/>
      <c r="H118" s="827">
        <v>0</v>
      </c>
      <c r="I118" s="831">
        <v>1</v>
      </c>
      <c r="J118" s="831">
        <v>126.27</v>
      </c>
      <c r="K118" s="827">
        <v>1</v>
      </c>
      <c r="L118" s="831">
        <v>1</v>
      </c>
      <c r="M118" s="832">
        <v>126.27</v>
      </c>
    </row>
    <row r="119" spans="1:13" ht="14.45" customHeight="1" x14ac:dyDescent="0.2">
      <c r="A119" s="821" t="s">
        <v>2048</v>
      </c>
      <c r="B119" s="822" t="s">
        <v>1713</v>
      </c>
      <c r="C119" s="822" t="s">
        <v>3448</v>
      </c>
      <c r="D119" s="822" t="s">
        <v>747</v>
      </c>
      <c r="E119" s="822" t="s">
        <v>3449</v>
      </c>
      <c r="F119" s="831"/>
      <c r="G119" s="831"/>
      <c r="H119" s="827">
        <v>0</v>
      </c>
      <c r="I119" s="831">
        <v>3</v>
      </c>
      <c r="J119" s="831">
        <v>345.99</v>
      </c>
      <c r="K119" s="827">
        <v>1</v>
      </c>
      <c r="L119" s="831">
        <v>3</v>
      </c>
      <c r="M119" s="832">
        <v>345.99</v>
      </c>
    </row>
    <row r="120" spans="1:13" ht="14.45" customHeight="1" x14ac:dyDescent="0.2">
      <c r="A120" s="821" t="s">
        <v>2048</v>
      </c>
      <c r="B120" s="822" t="s">
        <v>1755</v>
      </c>
      <c r="C120" s="822" t="s">
        <v>1756</v>
      </c>
      <c r="D120" s="822" t="s">
        <v>1757</v>
      </c>
      <c r="E120" s="822" t="s">
        <v>1758</v>
      </c>
      <c r="F120" s="831"/>
      <c r="G120" s="831"/>
      <c r="H120" s="827">
        <v>0</v>
      </c>
      <c r="I120" s="831">
        <v>2</v>
      </c>
      <c r="J120" s="831">
        <v>112.12</v>
      </c>
      <c r="K120" s="827">
        <v>1</v>
      </c>
      <c r="L120" s="831">
        <v>2</v>
      </c>
      <c r="M120" s="832">
        <v>112.12</v>
      </c>
    </row>
    <row r="121" spans="1:13" ht="14.45" customHeight="1" x14ac:dyDescent="0.2">
      <c r="A121" s="821" t="s">
        <v>2048</v>
      </c>
      <c r="B121" s="822" t="s">
        <v>1788</v>
      </c>
      <c r="C121" s="822" t="s">
        <v>1790</v>
      </c>
      <c r="D121" s="822" t="s">
        <v>621</v>
      </c>
      <c r="E121" s="822" t="s">
        <v>622</v>
      </c>
      <c r="F121" s="831"/>
      <c r="G121" s="831"/>
      <c r="H121" s="827">
        <v>0</v>
      </c>
      <c r="I121" s="831">
        <v>3</v>
      </c>
      <c r="J121" s="831">
        <v>195.84</v>
      </c>
      <c r="K121" s="827">
        <v>1</v>
      </c>
      <c r="L121" s="831">
        <v>3</v>
      </c>
      <c r="M121" s="832">
        <v>195.84</v>
      </c>
    </row>
    <row r="122" spans="1:13" ht="14.45" customHeight="1" x14ac:dyDescent="0.2">
      <c r="A122" s="821" t="s">
        <v>2048</v>
      </c>
      <c r="B122" s="822" t="s">
        <v>1797</v>
      </c>
      <c r="C122" s="822" t="s">
        <v>1798</v>
      </c>
      <c r="D122" s="822" t="s">
        <v>938</v>
      </c>
      <c r="E122" s="822" t="s">
        <v>939</v>
      </c>
      <c r="F122" s="831"/>
      <c r="G122" s="831"/>
      <c r="H122" s="827"/>
      <c r="I122" s="831">
        <v>4</v>
      </c>
      <c r="J122" s="831">
        <v>0</v>
      </c>
      <c r="K122" s="827"/>
      <c r="L122" s="831">
        <v>4</v>
      </c>
      <c r="M122" s="832">
        <v>0</v>
      </c>
    </row>
    <row r="123" spans="1:13" ht="14.45" customHeight="1" x14ac:dyDescent="0.2">
      <c r="A123" s="821" t="s">
        <v>2048</v>
      </c>
      <c r="B123" s="822" t="s">
        <v>1813</v>
      </c>
      <c r="C123" s="822" t="s">
        <v>1814</v>
      </c>
      <c r="D123" s="822" t="s">
        <v>1815</v>
      </c>
      <c r="E123" s="822" t="s">
        <v>1816</v>
      </c>
      <c r="F123" s="831"/>
      <c r="G123" s="831"/>
      <c r="H123" s="827">
        <v>0</v>
      </c>
      <c r="I123" s="831">
        <v>5</v>
      </c>
      <c r="J123" s="831">
        <v>117</v>
      </c>
      <c r="K123" s="827">
        <v>1</v>
      </c>
      <c r="L123" s="831">
        <v>5</v>
      </c>
      <c r="M123" s="832">
        <v>117</v>
      </c>
    </row>
    <row r="124" spans="1:13" ht="14.45" customHeight="1" x14ac:dyDescent="0.2">
      <c r="A124" s="821" t="s">
        <v>2048</v>
      </c>
      <c r="B124" s="822" t="s">
        <v>1819</v>
      </c>
      <c r="C124" s="822" t="s">
        <v>1822</v>
      </c>
      <c r="D124" s="822" t="s">
        <v>1054</v>
      </c>
      <c r="E124" s="822" t="s">
        <v>1359</v>
      </c>
      <c r="F124" s="831"/>
      <c r="G124" s="831"/>
      <c r="H124" s="827"/>
      <c r="I124" s="831">
        <v>2</v>
      </c>
      <c r="J124" s="831">
        <v>0</v>
      </c>
      <c r="K124" s="827"/>
      <c r="L124" s="831">
        <v>2</v>
      </c>
      <c r="M124" s="832">
        <v>0</v>
      </c>
    </row>
    <row r="125" spans="1:13" ht="14.45" customHeight="1" x14ac:dyDescent="0.2">
      <c r="A125" s="821" t="s">
        <v>2048</v>
      </c>
      <c r="B125" s="822" t="s">
        <v>3484</v>
      </c>
      <c r="C125" s="822" t="s">
        <v>3437</v>
      </c>
      <c r="D125" s="822" t="s">
        <v>3438</v>
      </c>
      <c r="E125" s="822" t="s">
        <v>3439</v>
      </c>
      <c r="F125" s="831">
        <v>1</v>
      </c>
      <c r="G125" s="831">
        <v>544.38</v>
      </c>
      <c r="H125" s="827">
        <v>1</v>
      </c>
      <c r="I125" s="831"/>
      <c r="J125" s="831"/>
      <c r="K125" s="827">
        <v>0</v>
      </c>
      <c r="L125" s="831">
        <v>1</v>
      </c>
      <c r="M125" s="832">
        <v>544.38</v>
      </c>
    </row>
    <row r="126" spans="1:13" ht="14.45" customHeight="1" x14ac:dyDescent="0.2">
      <c r="A126" s="821" t="s">
        <v>2048</v>
      </c>
      <c r="B126" s="822" t="s">
        <v>3485</v>
      </c>
      <c r="C126" s="822" t="s">
        <v>3450</v>
      </c>
      <c r="D126" s="822" t="s">
        <v>3451</v>
      </c>
      <c r="E126" s="822" t="s">
        <v>3452</v>
      </c>
      <c r="F126" s="831"/>
      <c r="G126" s="831"/>
      <c r="H126" s="827">
        <v>0</v>
      </c>
      <c r="I126" s="831">
        <v>1</v>
      </c>
      <c r="J126" s="831">
        <v>1482.43</v>
      </c>
      <c r="K126" s="827">
        <v>1</v>
      </c>
      <c r="L126" s="831">
        <v>1</v>
      </c>
      <c r="M126" s="832">
        <v>1482.43</v>
      </c>
    </row>
    <row r="127" spans="1:13" ht="14.45" customHeight="1" x14ac:dyDescent="0.2">
      <c r="A127" s="821" t="s">
        <v>2049</v>
      </c>
      <c r="B127" s="822" t="s">
        <v>1568</v>
      </c>
      <c r="C127" s="822" t="s">
        <v>1573</v>
      </c>
      <c r="D127" s="822" t="s">
        <v>682</v>
      </c>
      <c r="E127" s="822" t="s">
        <v>1574</v>
      </c>
      <c r="F127" s="831"/>
      <c r="G127" s="831"/>
      <c r="H127" s="827">
        <v>0</v>
      </c>
      <c r="I127" s="831">
        <v>1</v>
      </c>
      <c r="J127" s="831">
        <v>48.89</v>
      </c>
      <c r="K127" s="827">
        <v>1</v>
      </c>
      <c r="L127" s="831">
        <v>1</v>
      </c>
      <c r="M127" s="832">
        <v>48.89</v>
      </c>
    </row>
    <row r="128" spans="1:13" ht="14.45" customHeight="1" x14ac:dyDescent="0.2">
      <c r="A128" s="821" t="s">
        <v>2049</v>
      </c>
      <c r="B128" s="822" t="s">
        <v>1568</v>
      </c>
      <c r="C128" s="822" t="s">
        <v>1571</v>
      </c>
      <c r="D128" s="822" t="s">
        <v>682</v>
      </c>
      <c r="E128" s="822" t="s">
        <v>1572</v>
      </c>
      <c r="F128" s="831"/>
      <c r="G128" s="831"/>
      <c r="H128" s="827">
        <v>0</v>
      </c>
      <c r="I128" s="831">
        <v>3</v>
      </c>
      <c r="J128" s="831">
        <v>56.17</v>
      </c>
      <c r="K128" s="827">
        <v>1</v>
      </c>
      <c r="L128" s="831">
        <v>3</v>
      </c>
      <c r="M128" s="832">
        <v>56.17</v>
      </c>
    </row>
    <row r="129" spans="1:13" ht="14.45" customHeight="1" x14ac:dyDescent="0.2">
      <c r="A129" s="821" t="s">
        <v>2049</v>
      </c>
      <c r="B129" s="822" t="s">
        <v>1590</v>
      </c>
      <c r="C129" s="822" t="s">
        <v>3316</v>
      </c>
      <c r="D129" s="822" t="s">
        <v>1592</v>
      </c>
      <c r="E129" s="822" t="s">
        <v>3317</v>
      </c>
      <c r="F129" s="831"/>
      <c r="G129" s="831"/>
      <c r="H129" s="827">
        <v>0</v>
      </c>
      <c r="I129" s="831">
        <v>2</v>
      </c>
      <c r="J129" s="831">
        <v>146.9</v>
      </c>
      <c r="K129" s="827">
        <v>1</v>
      </c>
      <c r="L129" s="831">
        <v>2</v>
      </c>
      <c r="M129" s="832">
        <v>146.9</v>
      </c>
    </row>
    <row r="130" spans="1:13" ht="14.45" customHeight="1" x14ac:dyDescent="0.2">
      <c r="A130" s="821" t="s">
        <v>2049</v>
      </c>
      <c r="B130" s="822" t="s">
        <v>3486</v>
      </c>
      <c r="C130" s="822" t="s">
        <v>2626</v>
      </c>
      <c r="D130" s="822" t="s">
        <v>2627</v>
      </c>
      <c r="E130" s="822" t="s">
        <v>2628</v>
      </c>
      <c r="F130" s="831">
        <v>1</v>
      </c>
      <c r="G130" s="831">
        <v>368.16</v>
      </c>
      <c r="H130" s="827">
        <v>1</v>
      </c>
      <c r="I130" s="831"/>
      <c r="J130" s="831"/>
      <c r="K130" s="827">
        <v>0</v>
      </c>
      <c r="L130" s="831">
        <v>1</v>
      </c>
      <c r="M130" s="832">
        <v>368.16</v>
      </c>
    </row>
    <row r="131" spans="1:13" ht="14.45" customHeight="1" x14ac:dyDescent="0.2">
      <c r="A131" s="821" t="s">
        <v>2049</v>
      </c>
      <c r="B131" s="822" t="s">
        <v>1598</v>
      </c>
      <c r="C131" s="822" t="s">
        <v>1830</v>
      </c>
      <c r="D131" s="822" t="s">
        <v>759</v>
      </c>
      <c r="E131" s="822" t="s">
        <v>1831</v>
      </c>
      <c r="F131" s="831"/>
      <c r="G131" s="831"/>
      <c r="H131" s="827">
        <v>0</v>
      </c>
      <c r="I131" s="831">
        <v>4</v>
      </c>
      <c r="J131" s="831">
        <v>5542.48</v>
      </c>
      <c r="K131" s="827">
        <v>1</v>
      </c>
      <c r="L131" s="831">
        <v>4</v>
      </c>
      <c r="M131" s="832">
        <v>5542.48</v>
      </c>
    </row>
    <row r="132" spans="1:13" ht="14.45" customHeight="1" x14ac:dyDescent="0.2">
      <c r="A132" s="821" t="s">
        <v>2049</v>
      </c>
      <c r="B132" s="822" t="s">
        <v>1598</v>
      </c>
      <c r="C132" s="822" t="s">
        <v>1603</v>
      </c>
      <c r="D132" s="822" t="s">
        <v>755</v>
      </c>
      <c r="E132" s="822" t="s">
        <v>1604</v>
      </c>
      <c r="F132" s="831"/>
      <c r="G132" s="831"/>
      <c r="H132" s="827">
        <v>0</v>
      </c>
      <c r="I132" s="831">
        <v>7</v>
      </c>
      <c r="J132" s="831">
        <v>2577.12</v>
      </c>
      <c r="K132" s="827">
        <v>1</v>
      </c>
      <c r="L132" s="831">
        <v>7</v>
      </c>
      <c r="M132" s="832">
        <v>2577.12</v>
      </c>
    </row>
    <row r="133" spans="1:13" ht="14.45" customHeight="1" x14ac:dyDescent="0.2">
      <c r="A133" s="821" t="s">
        <v>2049</v>
      </c>
      <c r="B133" s="822" t="s">
        <v>1598</v>
      </c>
      <c r="C133" s="822" t="s">
        <v>1605</v>
      </c>
      <c r="D133" s="822" t="s">
        <v>755</v>
      </c>
      <c r="E133" s="822" t="s">
        <v>1606</v>
      </c>
      <c r="F133" s="831"/>
      <c r="G133" s="831"/>
      <c r="H133" s="827">
        <v>0</v>
      </c>
      <c r="I133" s="831">
        <v>9</v>
      </c>
      <c r="J133" s="831">
        <v>6626.97</v>
      </c>
      <c r="K133" s="827">
        <v>1</v>
      </c>
      <c r="L133" s="831">
        <v>9</v>
      </c>
      <c r="M133" s="832">
        <v>6626.97</v>
      </c>
    </row>
    <row r="134" spans="1:13" ht="14.45" customHeight="1" x14ac:dyDescent="0.2">
      <c r="A134" s="821" t="s">
        <v>2049</v>
      </c>
      <c r="B134" s="822" t="s">
        <v>1598</v>
      </c>
      <c r="C134" s="822" t="s">
        <v>1607</v>
      </c>
      <c r="D134" s="822" t="s">
        <v>755</v>
      </c>
      <c r="E134" s="822" t="s">
        <v>1608</v>
      </c>
      <c r="F134" s="831"/>
      <c r="G134" s="831"/>
      <c r="H134" s="827">
        <v>0</v>
      </c>
      <c r="I134" s="831">
        <v>16</v>
      </c>
      <c r="J134" s="831">
        <v>7854.2399999999989</v>
      </c>
      <c r="K134" s="827">
        <v>1</v>
      </c>
      <c r="L134" s="831">
        <v>16</v>
      </c>
      <c r="M134" s="832">
        <v>7854.2399999999989</v>
      </c>
    </row>
    <row r="135" spans="1:13" ht="14.45" customHeight="1" x14ac:dyDescent="0.2">
      <c r="A135" s="821" t="s">
        <v>2049</v>
      </c>
      <c r="B135" s="822" t="s">
        <v>1598</v>
      </c>
      <c r="C135" s="822" t="s">
        <v>3085</v>
      </c>
      <c r="D135" s="822" t="s">
        <v>759</v>
      </c>
      <c r="E135" s="822" t="s">
        <v>3086</v>
      </c>
      <c r="F135" s="831"/>
      <c r="G135" s="831"/>
      <c r="H135" s="827">
        <v>0</v>
      </c>
      <c r="I135" s="831">
        <v>1</v>
      </c>
      <c r="J135" s="831">
        <v>277.12</v>
      </c>
      <c r="K135" s="827">
        <v>1</v>
      </c>
      <c r="L135" s="831">
        <v>1</v>
      </c>
      <c r="M135" s="832">
        <v>277.12</v>
      </c>
    </row>
    <row r="136" spans="1:13" ht="14.45" customHeight="1" x14ac:dyDescent="0.2">
      <c r="A136" s="821" t="s">
        <v>2049</v>
      </c>
      <c r="B136" s="822" t="s">
        <v>1598</v>
      </c>
      <c r="C136" s="822" t="s">
        <v>1849</v>
      </c>
      <c r="D136" s="822" t="s">
        <v>755</v>
      </c>
      <c r="E136" s="822" t="s">
        <v>1850</v>
      </c>
      <c r="F136" s="831"/>
      <c r="G136" s="831"/>
      <c r="H136" s="827">
        <v>0</v>
      </c>
      <c r="I136" s="831">
        <v>2</v>
      </c>
      <c r="J136" s="831">
        <v>1847.48</v>
      </c>
      <c r="K136" s="827">
        <v>1</v>
      </c>
      <c r="L136" s="831">
        <v>2</v>
      </c>
      <c r="M136" s="832">
        <v>1847.48</v>
      </c>
    </row>
    <row r="137" spans="1:13" ht="14.45" customHeight="1" x14ac:dyDescent="0.2">
      <c r="A137" s="821" t="s">
        <v>2049</v>
      </c>
      <c r="B137" s="822" t="s">
        <v>1609</v>
      </c>
      <c r="C137" s="822" t="s">
        <v>2062</v>
      </c>
      <c r="D137" s="822" t="s">
        <v>1611</v>
      </c>
      <c r="E137" s="822" t="s">
        <v>2063</v>
      </c>
      <c r="F137" s="831"/>
      <c r="G137" s="831"/>
      <c r="H137" s="827">
        <v>0</v>
      </c>
      <c r="I137" s="831">
        <v>19</v>
      </c>
      <c r="J137" s="831">
        <v>1775.17</v>
      </c>
      <c r="K137" s="827">
        <v>1</v>
      </c>
      <c r="L137" s="831">
        <v>19</v>
      </c>
      <c r="M137" s="832">
        <v>1775.17</v>
      </c>
    </row>
    <row r="138" spans="1:13" ht="14.45" customHeight="1" x14ac:dyDescent="0.2">
      <c r="A138" s="821" t="s">
        <v>2049</v>
      </c>
      <c r="B138" s="822" t="s">
        <v>1609</v>
      </c>
      <c r="C138" s="822" t="s">
        <v>1610</v>
      </c>
      <c r="D138" s="822" t="s">
        <v>1611</v>
      </c>
      <c r="E138" s="822" t="s">
        <v>1612</v>
      </c>
      <c r="F138" s="831"/>
      <c r="G138" s="831"/>
      <c r="H138" s="827">
        <v>0</v>
      </c>
      <c r="I138" s="831">
        <v>22</v>
      </c>
      <c r="J138" s="831">
        <v>4111.1400000000003</v>
      </c>
      <c r="K138" s="827">
        <v>1</v>
      </c>
      <c r="L138" s="831">
        <v>22</v>
      </c>
      <c r="M138" s="832">
        <v>4111.1400000000003</v>
      </c>
    </row>
    <row r="139" spans="1:13" ht="14.45" customHeight="1" x14ac:dyDescent="0.2">
      <c r="A139" s="821" t="s">
        <v>2049</v>
      </c>
      <c r="B139" s="822" t="s">
        <v>1634</v>
      </c>
      <c r="C139" s="822" t="s">
        <v>1858</v>
      </c>
      <c r="D139" s="822" t="s">
        <v>1637</v>
      </c>
      <c r="E139" s="822" t="s">
        <v>1644</v>
      </c>
      <c r="F139" s="831"/>
      <c r="G139" s="831"/>
      <c r="H139" s="827">
        <v>0</v>
      </c>
      <c r="I139" s="831">
        <v>1</v>
      </c>
      <c r="J139" s="831">
        <v>42.51</v>
      </c>
      <c r="K139" s="827">
        <v>1</v>
      </c>
      <c r="L139" s="831">
        <v>1</v>
      </c>
      <c r="M139" s="832">
        <v>42.51</v>
      </c>
    </row>
    <row r="140" spans="1:13" ht="14.45" customHeight="1" x14ac:dyDescent="0.2">
      <c r="A140" s="821" t="s">
        <v>2049</v>
      </c>
      <c r="B140" s="822" t="s">
        <v>1634</v>
      </c>
      <c r="C140" s="822" t="s">
        <v>1636</v>
      </c>
      <c r="D140" s="822" t="s">
        <v>1637</v>
      </c>
      <c r="E140" s="822" t="s">
        <v>1638</v>
      </c>
      <c r="F140" s="831"/>
      <c r="G140" s="831"/>
      <c r="H140" s="827">
        <v>0</v>
      </c>
      <c r="I140" s="831">
        <v>1</v>
      </c>
      <c r="J140" s="831">
        <v>85.02</v>
      </c>
      <c r="K140" s="827">
        <v>1</v>
      </c>
      <c r="L140" s="831">
        <v>1</v>
      </c>
      <c r="M140" s="832">
        <v>85.02</v>
      </c>
    </row>
    <row r="141" spans="1:13" ht="14.45" customHeight="1" x14ac:dyDescent="0.2">
      <c r="A141" s="821" t="s">
        <v>2049</v>
      </c>
      <c r="B141" s="822" t="s">
        <v>1868</v>
      </c>
      <c r="C141" s="822" t="s">
        <v>1872</v>
      </c>
      <c r="D141" s="822" t="s">
        <v>1870</v>
      </c>
      <c r="E141" s="822" t="s">
        <v>1873</v>
      </c>
      <c r="F141" s="831">
        <v>1</v>
      </c>
      <c r="G141" s="831">
        <v>229.38</v>
      </c>
      <c r="H141" s="827">
        <v>1</v>
      </c>
      <c r="I141" s="831"/>
      <c r="J141" s="831"/>
      <c r="K141" s="827">
        <v>0</v>
      </c>
      <c r="L141" s="831">
        <v>1</v>
      </c>
      <c r="M141" s="832">
        <v>229.38</v>
      </c>
    </row>
    <row r="142" spans="1:13" ht="14.45" customHeight="1" x14ac:dyDescent="0.2">
      <c r="A142" s="821" t="s">
        <v>2049</v>
      </c>
      <c r="B142" s="822" t="s">
        <v>1661</v>
      </c>
      <c r="C142" s="822" t="s">
        <v>1878</v>
      </c>
      <c r="D142" s="822" t="s">
        <v>1663</v>
      </c>
      <c r="E142" s="822" t="s">
        <v>1682</v>
      </c>
      <c r="F142" s="831"/>
      <c r="G142" s="831"/>
      <c r="H142" s="827">
        <v>0</v>
      </c>
      <c r="I142" s="831">
        <v>1</v>
      </c>
      <c r="J142" s="831">
        <v>31.09</v>
      </c>
      <c r="K142" s="827">
        <v>1</v>
      </c>
      <c r="L142" s="831">
        <v>1</v>
      </c>
      <c r="M142" s="832">
        <v>31.09</v>
      </c>
    </row>
    <row r="143" spans="1:13" ht="14.45" customHeight="1" x14ac:dyDescent="0.2">
      <c r="A143" s="821" t="s">
        <v>2049</v>
      </c>
      <c r="B143" s="822" t="s">
        <v>1661</v>
      </c>
      <c r="C143" s="822" t="s">
        <v>1664</v>
      </c>
      <c r="D143" s="822" t="s">
        <v>1663</v>
      </c>
      <c r="E143" s="822" t="s">
        <v>1238</v>
      </c>
      <c r="F143" s="831"/>
      <c r="G143" s="831"/>
      <c r="H143" s="827">
        <v>0</v>
      </c>
      <c r="I143" s="831">
        <v>1</v>
      </c>
      <c r="J143" s="831">
        <v>62.18</v>
      </c>
      <c r="K143" s="827">
        <v>1</v>
      </c>
      <c r="L143" s="831">
        <v>1</v>
      </c>
      <c r="M143" s="832">
        <v>62.18</v>
      </c>
    </row>
    <row r="144" spans="1:13" ht="14.45" customHeight="1" x14ac:dyDescent="0.2">
      <c r="A144" s="821" t="s">
        <v>2049</v>
      </c>
      <c r="B144" s="822" t="s">
        <v>1671</v>
      </c>
      <c r="C144" s="822" t="s">
        <v>1886</v>
      </c>
      <c r="D144" s="822" t="s">
        <v>976</v>
      </c>
      <c r="E144" s="822" t="s">
        <v>1887</v>
      </c>
      <c r="F144" s="831"/>
      <c r="G144" s="831"/>
      <c r="H144" s="827">
        <v>0</v>
      </c>
      <c r="I144" s="831">
        <v>2</v>
      </c>
      <c r="J144" s="831">
        <v>413.56</v>
      </c>
      <c r="K144" s="827">
        <v>1</v>
      </c>
      <c r="L144" s="831">
        <v>2</v>
      </c>
      <c r="M144" s="832">
        <v>413.56</v>
      </c>
    </row>
    <row r="145" spans="1:13" ht="14.45" customHeight="1" x14ac:dyDescent="0.2">
      <c r="A145" s="821" t="s">
        <v>2049</v>
      </c>
      <c r="B145" s="822" t="s">
        <v>1674</v>
      </c>
      <c r="C145" s="822" t="s">
        <v>1888</v>
      </c>
      <c r="D145" s="822" t="s">
        <v>1676</v>
      </c>
      <c r="E145" s="822" t="s">
        <v>1889</v>
      </c>
      <c r="F145" s="831"/>
      <c r="G145" s="831"/>
      <c r="H145" s="827">
        <v>0</v>
      </c>
      <c r="I145" s="831">
        <v>1</v>
      </c>
      <c r="J145" s="831">
        <v>114.88</v>
      </c>
      <c r="K145" s="827">
        <v>1</v>
      </c>
      <c r="L145" s="831">
        <v>1</v>
      </c>
      <c r="M145" s="832">
        <v>114.88</v>
      </c>
    </row>
    <row r="146" spans="1:13" ht="14.45" customHeight="1" x14ac:dyDescent="0.2">
      <c r="A146" s="821" t="s">
        <v>2049</v>
      </c>
      <c r="B146" s="822" t="s">
        <v>1698</v>
      </c>
      <c r="C146" s="822" t="s">
        <v>1699</v>
      </c>
      <c r="D146" s="822" t="s">
        <v>1700</v>
      </c>
      <c r="E146" s="822" t="s">
        <v>1701</v>
      </c>
      <c r="F146" s="831"/>
      <c r="G146" s="831"/>
      <c r="H146" s="827">
        <v>0</v>
      </c>
      <c r="I146" s="831">
        <v>1</v>
      </c>
      <c r="J146" s="831">
        <v>165.41</v>
      </c>
      <c r="K146" s="827">
        <v>1</v>
      </c>
      <c r="L146" s="831">
        <v>1</v>
      </c>
      <c r="M146" s="832">
        <v>165.41</v>
      </c>
    </row>
    <row r="147" spans="1:13" ht="14.45" customHeight="1" x14ac:dyDescent="0.2">
      <c r="A147" s="821" t="s">
        <v>2049</v>
      </c>
      <c r="B147" s="822" t="s">
        <v>1728</v>
      </c>
      <c r="C147" s="822" t="s">
        <v>3331</v>
      </c>
      <c r="D147" s="822" t="s">
        <v>3332</v>
      </c>
      <c r="E147" s="822" t="s">
        <v>3333</v>
      </c>
      <c r="F147" s="831">
        <v>1</v>
      </c>
      <c r="G147" s="831">
        <v>111.22</v>
      </c>
      <c r="H147" s="827">
        <v>1</v>
      </c>
      <c r="I147" s="831"/>
      <c r="J147" s="831"/>
      <c r="K147" s="827">
        <v>0</v>
      </c>
      <c r="L147" s="831">
        <v>1</v>
      </c>
      <c r="M147" s="832">
        <v>111.22</v>
      </c>
    </row>
    <row r="148" spans="1:13" ht="14.45" customHeight="1" x14ac:dyDescent="0.2">
      <c r="A148" s="821" t="s">
        <v>2049</v>
      </c>
      <c r="B148" s="822" t="s">
        <v>1728</v>
      </c>
      <c r="C148" s="822" t="s">
        <v>1731</v>
      </c>
      <c r="D148" s="822" t="s">
        <v>1732</v>
      </c>
      <c r="E148" s="822" t="s">
        <v>1733</v>
      </c>
      <c r="F148" s="831"/>
      <c r="G148" s="831"/>
      <c r="H148" s="827">
        <v>0</v>
      </c>
      <c r="I148" s="831">
        <v>1</v>
      </c>
      <c r="J148" s="831">
        <v>149.52000000000001</v>
      </c>
      <c r="K148" s="827">
        <v>1</v>
      </c>
      <c r="L148" s="831">
        <v>1</v>
      </c>
      <c r="M148" s="832">
        <v>149.52000000000001</v>
      </c>
    </row>
    <row r="149" spans="1:13" ht="14.45" customHeight="1" x14ac:dyDescent="0.2">
      <c r="A149" s="821" t="s">
        <v>2049</v>
      </c>
      <c r="B149" s="822" t="s">
        <v>1739</v>
      </c>
      <c r="C149" s="822" t="s">
        <v>2612</v>
      </c>
      <c r="D149" s="822" t="s">
        <v>2613</v>
      </c>
      <c r="E149" s="822" t="s">
        <v>2614</v>
      </c>
      <c r="F149" s="831">
        <v>3</v>
      </c>
      <c r="G149" s="831">
        <v>90.12</v>
      </c>
      <c r="H149" s="827">
        <v>1</v>
      </c>
      <c r="I149" s="831"/>
      <c r="J149" s="831"/>
      <c r="K149" s="827">
        <v>0</v>
      </c>
      <c r="L149" s="831">
        <v>3</v>
      </c>
      <c r="M149" s="832">
        <v>90.12</v>
      </c>
    </row>
    <row r="150" spans="1:13" ht="14.45" customHeight="1" x14ac:dyDescent="0.2">
      <c r="A150" s="821" t="s">
        <v>2049</v>
      </c>
      <c r="B150" s="822" t="s">
        <v>1739</v>
      </c>
      <c r="C150" s="822" t="s">
        <v>1740</v>
      </c>
      <c r="D150" s="822" t="s">
        <v>1045</v>
      </c>
      <c r="E150" s="822" t="s">
        <v>1741</v>
      </c>
      <c r="F150" s="831"/>
      <c r="G150" s="831"/>
      <c r="H150" s="827">
        <v>0</v>
      </c>
      <c r="I150" s="831">
        <v>8</v>
      </c>
      <c r="J150" s="831">
        <v>528.88</v>
      </c>
      <c r="K150" s="827">
        <v>1</v>
      </c>
      <c r="L150" s="831">
        <v>8</v>
      </c>
      <c r="M150" s="832">
        <v>528.88</v>
      </c>
    </row>
    <row r="151" spans="1:13" ht="14.45" customHeight="1" x14ac:dyDescent="0.2">
      <c r="A151" s="821" t="s">
        <v>2049</v>
      </c>
      <c r="B151" s="822" t="s">
        <v>1739</v>
      </c>
      <c r="C151" s="822" t="s">
        <v>1742</v>
      </c>
      <c r="D151" s="822" t="s">
        <v>1045</v>
      </c>
      <c r="E151" s="822" t="s">
        <v>677</v>
      </c>
      <c r="F151" s="831"/>
      <c r="G151" s="831"/>
      <c r="H151" s="827">
        <v>0</v>
      </c>
      <c r="I151" s="831">
        <v>4</v>
      </c>
      <c r="J151" s="831">
        <v>528.9</v>
      </c>
      <c r="K151" s="827">
        <v>1</v>
      </c>
      <c r="L151" s="831">
        <v>4</v>
      </c>
      <c r="M151" s="832">
        <v>528.9</v>
      </c>
    </row>
    <row r="152" spans="1:13" ht="14.45" customHeight="1" x14ac:dyDescent="0.2">
      <c r="A152" s="821" t="s">
        <v>2049</v>
      </c>
      <c r="B152" s="822" t="s">
        <v>1755</v>
      </c>
      <c r="C152" s="822" t="s">
        <v>1756</v>
      </c>
      <c r="D152" s="822" t="s">
        <v>1757</v>
      </c>
      <c r="E152" s="822" t="s">
        <v>1758</v>
      </c>
      <c r="F152" s="831"/>
      <c r="G152" s="831"/>
      <c r="H152" s="827">
        <v>0</v>
      </c>
      <c r="I152" s="831">
        <v>6</v>
      </c>
      <c r="J152" s="831">
        <v>336.36</v>
      </c>
      <c r="K152" s="827">
        <v>1</v>
      </c>
      <c r="L152" s="831">
        <v>6</v>
      </c>
      <c r="M152" s="832">
        <v>336.36</v>
      </c>
    </row>
    <row r="153" spans="1:13" ht="14.45" customHeight="1" x14ac:dyDescent="0.2">
      <c r="A153" s="821" t="s">
        <v>2049</v>
      </c>
      <c r="B153" s="822" t="s">
        <v>1769</v>
      </c>
      <c r="C153" s="822" t="s">
        <v>1770</v>
      </c>
      <c r="D153" s="822" t="s">
        <v>1771</v>
      </c>
      <c r="E153" s="822" t="s">
        <v>677</v>
      </c>
      <c r="F153" s="831"/>
      <c r="G153" s="831"/>
      <c r="H153" s="827"/>
      <c r="I153" s="831">
        <v>2</v>
      </c>
      <c r="J153" s="831">
        <v>0</v>
      </c>
      <c r="K153" s="827"/>
      <c r="L153" s="831">
        <v>2</v>
      </c>
      <c r="M153" s="832">
        <v>0</v>
      </c>
    </row>
    <row r="154" spans="1:13" ht="14.45" customHeight="1" x14ac:dyDescent="0.2">
      <c r="A154" s="821" t="s">
        <v>2049</v>
      </c>
      <c r="B154" s="822" t="s">
        <v>1807</v>
      </c>
      <c r="C154" s="822" t="s">
        <v>1962</v>
      </c>
      <c r="D154" s="822" t="s">
        <v>1809</v>
      </c>
      <c r="E154" s="822" t="s">
        <v>1963</v>
      </c>
      <c r="F154" s="831"/>
      <c r="G154" s="831"/>
      <c r="H154" s="827">
        <v>0</v>
      </c>
      <c r="I154" s="831">
        <v>1</v>
      </c>
      <c r="J154" s="831">
        <v>339.47</v>
      </c>
      <c r="K154" s="827">
        <v>1</v>
      </c>
      <c r="L154" s="831">
        <v>1</v>
      </c>
      <c r="M154" s="832">
        <v>339.47</v>
      </c>
    </row>
    <row r="155" spans="1:13" ht="14.45" customHeight="1" x14ac:dyDescent="0.2">
      <c r="A155" s="821" t="s">
        <v>2049</v>
      </c>
      <c r="B155" s="822" t="s">
        <v>1819</v>
      </c>
      <c r="C155" s="822" t="s">
        <v>2674</v>
      </c>
      <c r="D155" s="822" t="s">
        <v>2675</v>
      </c>
      <c r="E155" s="822" t="s">
        <v>1821</v>
      </c>
      <c r="F155" s="831">
        <v>1</v>
      </c>
      <c r="G155" s="831">
        <v>0</v>
      </c>
      <c r="H155" s="827"/>
      <c r="I155" s="831"/>
      <c r="J155" s="831"/>
      <c r="K155" s="827"/>
      <c r="L155" s="831">
        <v>1</v>
      </c>
      <c r="M155" s="832">
        <v>0</v>
      </c>
    </row>
    <row r="156" spans="1:13" ht="14.45" customHeight="1" x14ac:dyDescent="0.2">
      <c r="A156" s="821" t="s">
        <v>2049</v>
      </c>
      <c r="B156" s="822" t="s">
        <v>1819</v>
      </c>
      <c r="C156" s="822" t="s">
        <v>2678</v>
      </c>
      <c r="D156" s="822" t="s">
        <v>2675</v>
      </c>
      <c r="E156" s="822" t="s">
        <v>1821</v>
      </c>
      <c r="F156" s="831">
        <v>1</v>
      </c>
      <c r="G156" s="831">
        <v>0</v>
      </c>
      <c r="H156" s="827"/>
      <c r="I156" s="831"/>
      <c r="J156" s="831"/>
      <c r="K156" s="827"/>
      <c r="L156" s="831">
        <v>1</v>
      </c>
      <c r="M156" s="832">
        <v>0</v>
      </c>
    </row>
    <row r="157" spans="1:13" ht="14.45" customHeight="1" x14ac:dyDescent="0.2">
      <c r="A157" s="821" t="s">
        <v>2049</v>
      </c>
      <c r="B157" s="822" t="s">
        <v>1823</v>
      </c>
      <c r="C157" s="822" t="s">
        <v>1824</v>
      </c>
      <c r="D157" s="822" t="s">
        <v>1825</v>
      </c>
      <c r="E157" s="822" t="s">
        <v>1826</v>
      </c>
      <c r="F157" s="831"/>
      <c r="G157" s="831"/>
      <c r="H157" s="827">
        <v>0</v>
      </c>
      <c r="I157" s="831">
        <v>2</v>
      </c>
      <c r="J157" s="831">
        <v>245.92</v>
      </c>
      <c r="K157" s="827">
        <v>1</v>
      </c>
      <c r="L157" s="831">
        <v>2</v>
      </c>
      <c r="M157" s="832">
        <v>245.92</v>
      </c>
    </row>
    <row r="158" spans="1:13" ht="14.45" customHeight="1" x14ac:dyDescent="0.2">
      <c r="A158" s="821" t="s">
        <v>2049</v>
      </c>
      <c r="B158" s="822" t="s">
        <v>3487</v>
      </c>
      <c r="C158" s="822" t="s">
        <v>2618</v>
      </c>
      <c r="D158" s="822" t="s">
        <v>2619</v>
      </c>
      <c r="E158" s="822" t="s">
        <v>2525</v>
      </c>
      <c r="F158" s="831"/>
      <c r="G158" s="831"/>
      <c r="H158" s="827">
        <v>0</v>
      </c>
      <c r="I158" s="831">
        <v>3</v>
      </c>
      <c r="J158" s="831">
        <v>176.31</v>
      </c>
      <c r="K158" s="827">
        <v>1</v>
      </c>
      <c r="L158" s="831">
        <v>3</v>
      </c>
      <c r="M158" s="832">
        <v>176.31</v>
      </c>
    </row>
    <row r="159" spans="1:13" ht="14.45" customHeight="1" x14ac:dyDescent="0.2">
      <c r="A159" s="821" t="s">
        <v>2049</v>
      </c>
      <c r="B159" s="822" t="s">
        <v>3483</v>
      </c>
      <c r="C159" s="822" t="s">
        <v>2683</v>
      </c>
      <c r="D159" s="822" t="s">
        <v>2355</v>
      </c>
      <c r="E159" s="822"/>
      <c r="F159" s="831">
        <v>1</v>
      </c>
      <c r="G159" s="831">
        <v>50.32</v>
      </c>
      <c r="H159" s="827">
        <v>1</v>
      </c>
      <c r="I159" s="831"/>
      <c r="J159" s="831"/>
      <c r="K159" s="827">
        <v>0</v>
      </c>
      <c r="L159" s="831">
        <v>1</v>
      </c>
      <c r="M159" s="832">
        <v>50.32</v>
      </c>
    </row>
    <row r="160" spans="1:13" ht="14.45" customHeight="1" x14ac:dyDescent="0.2">
      <c r="A160" s="821" t="s">
        <v>2050</v>
      </c>
      <c r="B160" s="822" t="s">
        <v>1568</v>
      </c>
      <c r="C160" s="822" t="s">
        <v>1573</v>
      </c>
      <c r="D160" s="822" t="s">
        <v>682</v>
      </c>
      <c r="E160" s="822" t="s">
        <v>1574</v>
      </c>
      <c r="F160" s="831"/>
      <c r="G160" s="831"/>
      <c r="H160" s="827">
        <v>0</v>
      </c>
      <c r="I160" s="831">
        <v>1</v>
      </c>
      <c r="J160" s="831">
        <v>102.93</v>
      </c>
      <c r="K160" s="827">
        <v>1</v>
      </c>
      <c r="L160" s="831">
        <v>1</v>
      </c>
      <c r="M160" s="832">
        <v>102.93</v>
      </c>
    </row>
    <row r="161" spans="1:13" ht="14.45" customHeight="1" x14ac:dyDescent="0.2">
      <c r="A161" s="821" t="s">
        <v>2050</v>
      </c>
      <c r="B161" s="822" t="s">
        <v>1568</v>
      </c>
      <c r="C161" s="822" t="s">
        <v>1571</v>
      </c>
      <c r="D161" s="822" t="s">
        <v>682</v>
      </c>
      <c r="E161" s="822" t="s">
        <v>1572</v>
      </c>
      <c r="F161" s="831"/>
      <c r="G161" s="831"/>
      <c r="H161" s="827">
        <v>0</v>
      </c>
      <c r="I161" s="831">
        <v>33</v>
      </c>
      <c r="J161" s="831">
        <v>542.21999999999991</v>
      </c>
      <c r="K161" s="827">
        <v>1</v>
      </c>
      <c r="L161" s="831">
        <v>33</v>
      </c>
      <c r="M161" s="832">
        <v>542.21999999999991</v>
      </c>
    </row>
    <row r="162" spans="1:13" ht="14.45" customHeight="1" x14ac:dyDescent="0.2">
      <c r="A162" s="821" t="s">
        <v>2050</v>
      </c>
      <c r="B162" s="822" t="s">
        <v>1598</v>
      </c>
      <c r="C162" s="822" t="s">
        <v>1830</v>
      </c>
      <c r="D162" s="822" t="s">
        <v>759</v>
      </c>
      <c r="E162" s="822" t="s">
        <v>1831</v>
      </c>
      <c r="F162" s="831"/>
      <c r="G162" s="831"/>
      <c r="H162" s="827">
        <v>0</v>
      </c>
      <c r="I162" s="831">
        <v>6</v>
      </c>
      <c r="J162" s="831">
        <v>8313.7199999999993</v>
      </c>
      <c r="K162" s="827">
        <v>1</v>
      </c>
      <c r="L162" s="831">
        <v>6</v>
      </c>
      <c r="M162" s="832">
        <v>8313.7199999999993</v>
      </c>
    </row>
    <row r="163" spans="1:13" ht="14.45" customHeight="1" x14ac:dyDescent="0.2">
      <c r="A163" s="821" t="s">
        <v>2050</v>
      </c>
      <c r="B163" s="822" t="s">
        <v>1598</v>
      </c>
      <c r="C163" s="822" t="s">
        <v>3041</v>
      </c>
      <c r="D163" s="822" t="s">
        <v>759</v>
      </c>
      <c r="E163" s="822" t="s">
        <v>3042</v>
      </c>
      <c r="F163" s="831"/>
      <c r="G163" s="831"/>
      <c r="H163" s="827">
        <v>0</v>
      </c>
      <c r="I163" s="831">
        <v>5</v>
      </c>
      <c r="J163" s="831">
        <v>11546.800000000001</v>
      </c>
      <c r="K163" s="827">
        <v>1</v>
      </c>
      <c r="L163" s="831">
        <v>5</v>
      </c>
      <c r="M163" s="832">
        <v>11546.800000000001</v>
      </c>
    </row>
    <row r="164" spans="1:13" ht="14.45" customHeight="1" x14ac:dyDescent="0.2">
      <c r="A164" s="821" t="s">
        <v>2050</v>
      </c>
      <c r="B164" s="822" t="s">
        <v>1598</v>
      </c>
      <c r="C164" s="822" t="s">
        <v>1603</v>
      </c>
      <c r="D164" s="822" t="s">
        <v>755</v>
      </c>
      <c r="E164" s="822" t="s">
        <v>1604</v>
      </c>
      <c r="F164" s="831"/>
      <c r="G164" s="831"/>
      <c r="H164" s="827">
        <v>0</v>
      </c>
      <c r="I164" s="831">
        <v>2</v>
      </c>
      <c r="J164" s="831">
        <v>736.32</v>
      </c>
      <c r="K164" s="827">
        <v>1</v>
      </c>
      <c r="L164" s="831">
        <v>2</v>
      </c>
      <c r="M164" s="832">
        <v>736.32</v>
      </c>
    </row>
    <row r="165" spans="1:13" ht="14.45" customHeight="1" x14ac:dyDescent="0.2">
      <c r="A165" s="821" t="s">
        <v>2050</v>
      </c>
      <c r="B165" s="822" t="s">
        <v>1598</v>
      </c>
      <c r="C165" s="822" t="s">
        <v>1605</v>
      </c>
      <c r="D165" s="822" t="s">
        <v>755</v>
      </c>
      <c r="E165" s="822" t="s">
        <v>1606</v>
      </c>
      <c r="F165" s="831"/>
      <c r="G165" s="831"/>
      <c r="H165" s="827">
        <v>0</v>
      </c>
      <c r="I165" s="831">
        <v>4</v>
      </c>
      <c r="J165" s="831">
        <v>2945.32</v>
      </c>
      <c r="K165" s="827">
        <v>1</v>
      </c>
      <c r="L165" s="831">
        <v>4</v>
      </c>
      <c r="M165" s="832">
        <v>2945.32</v>
      </c>
    </row>
    <row r="166" spans="1:13" ht="14.45" customHeight="1" x14ac:dyDescent="0.2">
      <c r="A166" s="821" t="s">
        <v>2050</v>
      </c>
      <c r="B166" s="822" t="s">
        <v>1598</v>
      </c>
      <c r="C166" s="822" t="s">
        <v>1607</v>
      </c>
      <c r="D166" s="822" t="s">
        <v>755</v>
      </c>
      <c r="E166" s="822" t="s">
        <v>1608</v>
      </c>
      <c r="F166" s="831"/>
      <c r="G166" s="831"/>
      <c r="H166" s="827">
        <v>0</v>
      </c>
      <c r="I166" s="831">
        <v>2</v>
      </c>
      <c r="J166" s="831">
        <v>981.78</v>
      </c>
      <c r="K166" s="827">
        <v>1</v>
      </c>
      <c r="L166" s="831">
        <v>2</v>
      </c>
      <c r="M166" s="832">
        <v>981.78</v>
      </c>
    </row>
    <row r="167" spans="1:13" ht="14.45" customHeight="1" x14ac:dyDescent="0.2">
      <c r="A167" s="821" t="s">
        <v>2050</v>
      </c>
      <c r="B167" s="822" t="s">
        <v>1598</v>
      </c>
      <c r="C167" s="822" t="s">
        <v>1601</v>
      </c>
      <c r="D167" s="822" t="s">
        <v>759</v>
      </c>
      <c r="E167" s="822" t="s">
        <v>1602</v>
      </c>
      <c r="F167" s="831"/>
      <c r="G167" s="831"/>
      <c r="H167" s="827">
        <v>0</v>
      </c>
      <c r="I167" s="831">
        <v>16</v>
      </c>
      <c r="J167" s="831">
        <v>29559.84</v>
      </c>
      <c r="K167" s="827">
        <v>1</v>
      </c>
      <c r="L167" s="831">
        <v>16</v>
      </c>
      <c r="M167" s="832">
        <v>29559.84</v>
      </c>
    </row>
    <row r="168" spans="1:13" ht="14.45" customHeight="1" x14ac:dyDescent="0.2">
      <c r="A168" s="821" t="s">
        <v>2050</v>
      </c>
      <c r="B168" s="822" t="s">
        <v>1598</v>
      </c>
      <c r="C168" s="822" t="s">
        <v>1849</v>
      </c>
      <c r="D168" s="822" t="s">
        <v>755</v>
      </c>
      <c r="E168" s="822" t="s">
        <v>1850</v>
      </c>
      <c r="F168" s="831"/>
      <c r="G168" s="831"/>
      <c r="H168" s="827">
        <v>0</v>
      </c>
      <c r="I168" s="831">
        <v>4</v>
      </c>
      <c r="J168" s="831">
        <v>3694.96</v>
      </c>
      <c r="K168" s="827">
        <v>1</v>
      </c>
      <c r="L168" s="831">
        <v>4</v>
      </c>
      <c r="M168" s="832">
        <v>3694.96</v>
      </c>
    </row>
    <row r="169" spans="1:13" ht="14.45" customHeight="1" x14ac:dyDescent="0.2">
      <c r="A169" s="821" t="s">
        <v>2050</v>
      </c>
      <c r="B169" s="822" t="s">
        <v>1609</v>
      </c>
      <c r="C169" s="822" t="s">
        <v>2062</v>
      </c>
      <c r="D169" s="822" t="s">
        <v>1611</v>
      </c>
      <c r="E169" s="822" t="s">
        <v>2063</v>
      </c>
      <c r="F169" s="831"/>
      <c r="G169" s="831"/>
      <c r="H169" s="827">
        <v>0</v>
      </c>
      <c r="I169" s="831">
        <v>45</v>
      </c>
      <c r="J169" s="831">
        <v>4204.3500000000004</v>
      </c>
      <c r="K169" s="827">
        <v>1</v>
      </c>
      <c r="L169" s="831">
        <v>45</v>
      </c>
      <c r="M169" s="832">
        <v>4204.3500000000004</v>
      </c>
    </row>
    <row r="170" spans="1:13" ht="14.45" customHeight="1" x14ac:dyDescent="0.2">
      <c r="A170" s="821" t="s">
        <v>2050</v>
      </c>
      <c r="B170" s="822" t="s">
        <v>1609</v>
      </c>
      <c r="C170" s="822" t="s">
        <v>1610</v>
      </c>
      <c r="D170" s="822" t="s">
        <v>1611</v>
      </c>
      <c r="E170" s="822" t="s">
        <v>1612</v>
      </c>
      <c r="F170" s="831"/>
      <c r="G170" s="831"/>
      <c r="H170" s="827">
        <v>0</v>
      </c>
      <c r="I170" s="831">
        <v>14</v>
      </c>
      <c r="J170" s="831">
        <v>2616.1800000000003</v>
      </c>
      <c r="K170" s="827">
        <v>1</v>
      </c>
      <c r="L170" s="831">
        <v>14</v>
      </c>
      <c r="M170" s="832">
        <v>2616.1800000000003</v>
      </c>
    </row>
    <row r="171" spans="1:13" ht="14.45" customHeight="1" x14ac:dyDescent="0.2">
      <c r="A171" s="821" t="s">
        <v>2050</v>
      </c>
      <c r="B171" s="822" t="s">
        <v>1698</v>
      </c>
      <c r="C171" s="822" t="s">
        <v>1699</v>
      </c>
      <c r="D171" s="822" t="s">
        <v>1700</v>
      </c>
      <c r="E171" s="822" t="s">
        <v>1701</v>
      </c>
      <c r="F171" s="831"/>
      <c r="G171" s="831"/>
      <c r="H171" s="827">
        <v>0</v>
      </c>
      <c r="I171" s="831">
        <v>1</v>
      </c>
      <c r="J171" s="831">
        <v>165.41</v>
      </c>
      <c r="K171" s="827">
        <v>1</v>
      </c>
      <c r="L171" s="831">
        <v>1</v>
      </c>
      <c r="M171" s="832">
        <v>165.41</v>
      </c>
    </row>
    <row r="172" spans="1:13" ht="14.45" customHeight="1" x14ac:dyDescent="0.2">
      <c r="A172" s="821" t="s">
        <v>2050</v>
      </c>
      <c r="B172" s="822" t="s">
        <v>1713</v>
      </c>
      <c r="C172" s="822" t="s">
        <v>3356</v>
      </c>
      <c r="D172" s="822" t="s">
        <v>1715</v>
      </c>
      <c r="E172" s="822" t="s">
        <v>3357</v>
      </c>
      <c r="F172" s="831"/>
      <c r="G172" s="831"/>
      <c r="H172" s="827">
        <v>0</v>
      </c>
      <c r="I172" s="831">
        <v>1</v>
      </c>
      <c r="J172" s="831">
        <v>63.14</v>
      </c>
      <c r="K172" s="827">
        <v>1</v>
      </c>
      <c r="L172" s="831">
        <v>1</v>
      </c>
      <c r="M172" s="832">
        <v>63.14</v>
      </c>
    </row>
    <row r="173" spans="1:13" ht="14.45" customHeight="1" x14ac:dyDescent="0.2">
      <c r="A173" s="821" t="s">
        <v>2050</v>
      </c>
      <c r="B173" s="822" t="s">
        <v>1728</v>
      </c>
      <c r="C173" s="822" t="s">
        <v>1729</v>
      </c>
      <c r="D173" s="822" t="s">
        <v>1070</v>
      </c>
      <c r="E173" s="822" t="s">
        <v>1730</v>
      </c>
      <c r="F173" s="831"/>
      <c r="G173" s="831"/>
      <c r="H173" s="827">
        <v>0</v>
      </c>
      <c r="I173" s="831">
        <v>17</v>
      </c>
      <c r="J173" s="831">
        <v>2624.1200000000008</v>
      </c>
      <c r="K173" s="827">
        <v>1</v>
      </c>
      <c r="L173" s="831">
        <v>17</v>
      </c>
      <c r="M173" s="832">
        <v>2624.1200000000008</v>
      </c>
    </row>
    <row r="174" spans="1:13" ht="14.45" customHeight="1" x14ac:dyDescent="0.2">
      <c r="A174" s="821" t="s">
        <v>2050</v>
      </c>
      <c r="B174" s="822" t="s">
        <v>1728</v>
      </c>
      <c r="C174" s="822" t="s">
        <v>1731</v>
      </c>
      <c r="D174" s="822" t="s">
        <v>1732</v>
      </c>
      <c r="E174" s="822" t="s">
        <v>1733</v>
      </c>
      <c r="F174" s="831"/>
      <c r="G174" s="831"/>
      <c r="H174" s="827">
        <v>0</v>
      </c>
      <c r="I174" s="831">
        <v>1</v>
      </c>
      <c r="J174" s="831">
        <v>149.52000000000001</v>
      </c>
      <c r="K174" s="827">
        <v>1</v>
      </c>
      <c r="L174" s="831">
        <v>1</v>
      </c>
      <c r="M174" s="832">
        <v>149.52000000000001</v>
      </c>
    </row>
    <row r="175" spans="1:13" ht="14.45" customHeight="1" x14ac:dyDescent="0.2">
      <c r="A175" s="821" t="s">
        <v>2050</v>
      </c>
      <c r="B175" s="822" t="s">
        <v>1739</v>
      </c>
      <c r="C175" s="822" t="s">
        <v>1740</v>
      </c>
      <c r="D175" s="822" t="s">
        <v>1045</v>
      </c>
      <c r="E175" s="822" t="s">
        <v>1741</v>
      </c>
      <c r="F175" s="831"/>
      <c r="G175" s="831"/>
      <c r="H175" s="827">
        <v>0</v>
      </c>
      <c r="I175" s="831">
        <v>2</v>
      </c>
      <c r="J175" s="831">
        <v>168.42</v>
      </c>
      <c r="K175" s="827">
        <v>1</v>
      </c>
      <c r="L175" s="831">
        <v>2</v>
      </c>
      <c r="M175" s="832">
        <v>168.42</v>
      </c>
    </row>
    <row r="176" spans="1:13" ht="14.45" customHeight="1" x14ac:dyDescent="0.2">
      <c r="A176" s="821" t="s">
        <v>2050</v>
      </c>
      <c r="B176" s="822" t="s">
        <v>1739</v>
      </c>
      <c r="C176" s="822" t="s">
        <v>1742</v>
      </c>
      <c r="D176" s="822" t="s">
        <v>1045</v>
      </c>
      <c r="E176" s="822" t="s">
        <v>677</v>
      </c>
      <c r="F176" s="831"/>
      <c r="G176" s="831"/>
      <c r="H176" s="827">
        <v>0</v>
      </c>
      <c r="I176" s="831">
        <v>2</v>
      </c>
      <c r="J176" s="831">
        <v>336.82</v>
      </c>
      <c r="K176" s="827">
        <v>1</v>
      </c>
      <c r="L176" s="831">
        <v>2</v>
      </c>
      <c r="M176" s="832">
        <v>336.82</v>
      </c>
    </row>
    <row r="177" spans="1:13" ht="14.45" customHeight="1" x14ac:dyDescent="0.2">
      <c r="A177" s="821" t="s">
        <v>2050</v>
      </c>
      <c r="B177" s="822" t="s">
        <v>1788</v>
      </c>
      <c r="C177" s="822" t="s">
        <v>3027</v>
      </c>
      <c r="D177" s="822" t="s">
        <v>621</v>
      </c>
      <c r="E177" s="822" t="s">
        <v>1867</v>
      </c>
      <c r="F177" s="831"/>
      <c r="G177" s="831"/>
      <c r="H177" s="827">
        <v>0</v>
      </c>
      <c r="I177" s="831">
        <v>3</v>
      </c>
      <c r="J177" s="831">
        <v>65.28</v>
      </c>
      <c r="K177" s="827">
        <v>1</v>
      </c>
      <c r="L177" s="831">
        <v>3</v>
      </c>
      <c r="M177" s="832">
        <v>65.28</v>
      </c>
    </row>
    <row r="178" spans="1:13" ht="14.45" customHeight="1" x14ac:dyDescent="0.2">
      <c r="A178" s="821" t="s">
        <v>2050</v>
      </c>
      <c r="B178" s="822" t="s">
        <v>1797</v>
      </c>
      <c r="C178" s="822" t="s">
        <v>1798</v>
      </c>
      <c r="D178" s="822" t="s">
        <v>938</v>
      </c>
      <c r="E178" s="822" t="s">
        <v>939</v>
      </c>
      <c r="F178" s="831"/>
      <c r="G178" s="831"/>
      <c r="H178" s="827"/>
      <c r="I178" s="831">
        <v>6</v>
      </c>
      <c r="J178" s="831">
        <v>0</v>
      </c>
      <c r="K178" s="827"/>
      <c r="L178" s="831">
        <v>6</v>
      </c>
      <c r="M178" s="832">
        <v>0</v>
      </c>
    </row>
    <row r="179" spans="1:13" ht="14.45" customHeight="1" x14ac:dyDescent="0.2">
      <c r="A179" s="821" t="s">
        <v>2050</v>
      </c>
      <c r="B179" s="822" t="s">
        <v>1813</v>
      </c>
      <c r="C179" s="822" t="s">
        <v>1817</v>
      </c>
      <c r="D179" s="822" t="s">
        <v>1815</v>
      </c>
      <c r="E179" s="822" t="s">
        <v>1818</v>
      </c>
      <c r="F179" s="831"/>
      <c r="G179" s="831"/>
      <c r="H179" s="827">
        <v>0</v>
      </c>
      <c r="I179" s="831">
        <v>1</v>
      </c>
      <c r="J179" s="831">
        <v>11.71</v>
      </c>
      <c r="K179" s="827">
        <v>1</v>
      </c>
      <c r="L179" s="831">
        <v>1</v>
      </c>
      <c r="M179" s="832">
        <v>11.71</v>
      </c>
    </row>
    <row r="180" spans="1:13" ht="14.45" customHeight="1" x14ac:dyDescent="0.2">
      <c r="A180" s="821" t="s">
        <v>2050</v>
      </c>
      <c r="B180" s="822" t="s">
        <v>3488</v>
      </c>
      <c r="C180" s="822" t="s">
        <v>2944</v>
      </c>
      <c r="D180" s="822" t="s">
        <v>2945</v>
      </c>
      <c r="E180" s="822" t="s">
        <v>2946</v>
      </c>
      <c r="F180" s="831"/>
      <c r="G180" s="831"/>
      <c r="H180" s="827">
        <v>0</v>
      </c>
      <c r="I180" s="831">
        <v>3</v>
      </c>
      <c r="J180" s="831">
        <v>724.77</v>
      </c>
      <c r="K180" s="827">
        <v>1</v>
      </c>
      <c r="L180" s="831">
        <v>3</v>
      </c>
      <c r="M180" s="832">
        <v>724.77</v>
      </c>
    </row>
    <row r="181" spans="1:13" ht="14.45" customHeight="1" x14ac:dyDescent="0.2">
      <c r="A181" s="821" t="s">
        <v>2050</v>
      </c>
      <c r="B181" s="822" t="s">
        <v>3483</v>
      </c>
      <c r="C181" s="822" t="s">
        <v>2794</v>
      </c>
      <c r="D181" s="822" t="s">
        <v>2596</v>
      </c>
      <c r="E181" s="822" t="s">
        <v>2795</v>
      </c>
      <c r="F181" s="831"/>
      <c r="G181" s="831"/>
      <c r="H181" s="827">
        <v>0</v>
      </c>
      <c r="I181" s="831">
        <v>1</v>
      </c>
      <c r="J181" s="831">
        <v>50.32</v>
      </c>
      <c r="K181" s="827">
        <v>1</v>
      </c>
      <c r="L181" s="831">
        <v>1</v>
      </c>
      <c r="M181" s="832">
        <v>50.32</v>
      </c>
    </row>
    <row r="182" spans="1:13" ht="14.45" customHeight="1" x14ac:dyDescent="0.2">
      <c r="A182" s="821" t="s">
        <v>2050</v>
      </c>
      <c r="B182" s="822" t="s">
        <v>3483</v>
      </c>
      <c r="C182" s="822" t="s">
        <v>2683</v>
      </c>
      <c r="D182" s="822" t="s">
        <v>2355</v>
      </c>
      <c r="E182" s="822"/>
      <c r="F182" s="831">
        <v>5</v>
      </c>
      <c r="G182" s="831">
        <v>251.6</v>
      </c>
      <c r="H182" s="827">
        <v>1</v>
      </c>
      <c r="I182" s="831"/>
      <c r="J182" s="831"/>
      <c r="K182" s="827">
        <v>0</v>
      </c>
      <c r="L182" s="831">
        <v>5</v>
      </c>
      <c r="M182" s="832">
        <v>251.6</v>
      </c>
    </row>
    <row r="183" spans="1:13" ht="14.45" customHeight="1" x14ac:dyDescent="0.2">
      <c r="A183" s="821" t="s">
        <v>2050</v>
      </c>
      <c r="B183" s="822" t="s">
        <v>3483</v>
      </c>
      <c r="C183" s="822" t="s">
        <v>3045</v>
      </c>
      <c r="D183" s="822" t="s">
        <v>2355</v>
      </c>
      <c r="E183" s="822"/>
      <c r="F183" s="831">
        <v>1</v>
      </c>
      <c r="G183" s="831">
        <v>16.77</v>
      </c>
      <c r="H183" s="827">
        <v>1</v>
      </c>
      <c r="I183" s="831"/>
      <c r="J183" s="831"/>
      <c r="K183" s="827">
        <v>0</v>
      </c>
      <c r="L183" s="831">
        <v>1</v>
      </c>
      <c r="M183" s="832">
        <v>16.77</v>
      </c>
    </row>
    <row r="184" spans="1:13" ht="14.45" customHeight="1" x14ac:dyDescent="0.2">
      <c r="A184" s="821" t="s">
        <v>2051</v>
      </c>
      <c r="B184" s="822" t="s">
        <v>1568</v>
      </c>
      <c r="C184" s="822" t="s">
        <v>1571</v>
      </c>
      <c r="D184" s="822" t="s">
        <v>682</v>
      </c>
      <c r="E184" s="822" t="s">
        <v>1572</v>
      </c>
      <c r="F184" s="831"/>
      <c r="G184" s="831"/>
      <c r="H184" s="827">
        <v>0</v>
      </c>
      <c r="I184" s="831">
        <v>22</v>
      </c>
      <c r="J184" s="831">
        <v>422.00000000000006</v>
      </c>
      <c r="K184" s="827">
        <v>1</v>
      </c>
      <c r="L184" s="831">
        <v>22</v>
      </c>
      <c r="M184" s="832">
        <v>422.00000000000006</v>
      </c>
    </row>
    <row r="185" spans="1:13" ht="14.45" customHeight="1" x14ac:dyDescent="0.2">
      <c r="A185" s="821" t="s">
        <v>2051</v>
      </c>
      <c r="B185" s="822" t="s">
        <v>1598</v>
      </c>
      <c r="C185" s="822" t="s">
        <v>1830</v>
      </c>
      <c r="D185" s="822" t="s">
        <v>759</v>
      </c>
      <c r="E185" s="822" t="s">
        <v>1831</v>
      </c>
      <c r="F185" s="831"/>
      <c r="G185" s="831"/>
      <c r="H185" s="827">
        <v>0</v>
      </c>
      <c r="I185" s="831">
        <v>6</v>
      </c>
      <c r="J185" s="831">
        <v>8313.7199999999993</v>
      </c>
      <c r="K185" s="827">
        <v>1</v>
      </c>
      <c r="L185" s="831">
        <v>6</v>
      </c>
      <c r="M185" s="832">
        <v>8313.7199999999993</v>
      </c>
    </row>
    <row r="186" spans="1:13" ht="14.45" customHeight="1" x14ac:dyDescent="0.2">
      <c r="A186" s="821" t="s">
        <v>2051</v>
      </c>
      <c r="B186" s="822" t="s">
        <v>1598</v>
      </c>
      <c r="C186" s="822" t="s">
        <v>1605</v>
      </c>
      <c r="D186" s="822" t="s">
        <v>755</v>
      </c>
      <c r="E186" s="822" t="s">
        <v>1606</v>
      </c>
      <c r="F186" s="831"/>
      <c r="G186" s="831"/>
      <c r="H186" s="827">
        <v>0</v>
      </c>
      <c r="I186" s="831">
        <v>3</v>
      </c>
      <c r="J186" s="831">
        <v>2208.9900000000002</v>
      </c>
      <c r="K186" s="827">
        <v>1</v>
      </c>
      <c r="L186" s="831">
        <v>3</v>
      </c>
      <c r="M186" s="832">
        <v>2208.9900000000002</v>
      </c>
    </row>
    <row r="187" spans="1:13" ht="14.45" customHeight="1" x14ac:dyDescent="0.2">
      <c r="A187" s="821" t="s">
        <v>2051</v>
      </c>
      <c r="B187" s="822" t="s">
        <v>1598</v>
      </c>
      <c r="C187" s="822" t="s">
        <v>1607</v>
      </c>
      <c r="D187" s="822" t="s">
        <v>755</v>
      </c>
      <c r="E187" s="822" t="s">
        <v>1608</v>
      </c>
      <c r="F187" s="831"/>
      <c r="G187" s="831"/>
      <c r="H187" s="827">
        <v>0</v>
      </c>
      <c r="I187" s="831">
        <v>2</v>
      </c>
      <c r="J187" s="831">
        <v>981.78</v>
      </c>
      <c r="K187" s="827">
        <v>1</v>
      </c>
      <c r="L187" s="831">
        <v>2</v>
      </c>
      <c r="M187" s="832">
        <v>981.78</v>
      </c>
    </row>
    <row r="188" spans="1:13" ht="14.45" customHeight="1" x14ac:dyDescent="0.2">
      <c r="A188" s="821" t="s">
        <v>2051</v>
      </c>
      <c r="B188" s="822" t="s">
        <v>1598</v>
      </c>
      <c r="C188" s="822" t="s">
        <v>1601</v>
      </c>
      <c r="D188" s="822" t="s">
        <v>759</v>
      </c>
      <c r="E188" s="822" t="s">
        <v>1602</v>
      </c>
      <c r="F188" s="831"/>
      <c r="G188" s="831"/>
      <c r="H188" s="827">
        <v>0</v>
      </c>
      <c r="I188" s="831">
        <v>1</v>
      </c>
      <c r="J188" s="831">
        <v>1847.49</v>
      </c>
      <c r="K188" s="827">
        <v>1</v>
      </c>
      <c r="L188" s="831">
        <v>1</v>
      </c>
      <c r="M188" s="832">
        <v>1847.49</v>
      </c>
    </row>
    <row r="189" spans="1:13" ht="14.45" customHeight="1" x14ac:dyDescent="0.2">
      <c r="A189" s="821" t="s">
        <v>2051</v>
      </c>
      <c r="B189" s="822" t="s">
        <v>1598</v>
      </c>
      <c r="C189" s="822" t="s">
        <v>3085</v>
      </c>
      <c r="D189" s="822" t="s">
        <v>759</v>
      </c>
      <c r="E189" s="822" t="s">
        <v>3086</v>
      </c>
      <c r="F189" s="831"/>
      <c r="G189" s="831"/>
      <c r="H189" s="827">
        <v>0</v>
      </c>
      <c r="I189" s="831">
        <v>2</v>
      </c>
      <c r="J189" s="831">
        <v>554.24</v>
      </c>
      <c r="K189" s="827">
        <v>1</v>
      </c>
      <c r="L189" s="831">
        <v>2</v>
      </c>
      <c r="M189" s="832">
        <v>554.24</v>
      </c>
    </row>
    <row r="190" spans="1:13" ht="14.45" customHeight="1" x14ac:dyDescent="0.2">
      <c r="A190" s="821" t="s">
        <v>2051</v>
      </c>
      <c r="B190" s="822" t="s">
        <v>1598</v>
      </c>
      <c r="C190" s="822" t="s">
        <v>1849</v>
      </c>
      <c r="D190" s="822" t="s">
        <v>755</v>
      </c>
      <c r="E190" s="822" t="s">
        <v>1850</v>
      </c>
      <c r="F190" s="831"/>
      <c r="G190" s="831"/>
      <c r="H190" s="827">
        <v>0</v>
      </c>
      <c r="I190" s="831">
        <v>2</v>
      </c>
      <c r="J190" s="831">
        <v>1847.48</v>
      </c>
      <c r="K190" s="827">
        <v>1</v>
      </c>
      <c r="L190" s="831">
        <v>2</v>
      </c>
      <c r="M190" s="832">
        <v>1847.48</v>
      </c>
    </row>
    <row r="191" spans="1:13" ht="14.45" customHeight="1" x14ac:dyDescent="0.2">
      <c r="A191" s="821" t="s">
        <v>2051</v>
      </c>
      <c r="B191" s="822" t="s">
        <v>1609</v>
      </c>
      <c r="C191" s="822" t="s">
        <v>1610</v>
      </c>
      <c r="D191" s="822" t="s">
        <v>1611</v>
      </c>
      <c r="E191" s="822" t="s">
        <v>1612</v>
      </c>
      <c r="F191" s="831"/>
      <c r="G191" s="831"/>
      <c r="H191" s="827">
        <v>0</v>
      </c>
      <c r="I191" s="831">
        <v>43</v>
      </c>
      <c r="J191" s="831">
        <v>8035.41</v>
      </c>
      <c r="K191" s="827">
        <v>1</v>
      </c>
      <c r="L191" s="831">
        <v>43</v>
      </c>
      <c r="M191" s="832">
        <v>8035.41</v>
      </c>
    </row>
    <row r="192" spans="1:13" ht="14.45" customHeight="1" x14ac:dyDescent="0.2">
      <c r="A192" s="821" t="s">
        <v>2051</v>
      </c>
      <c r="B192" s="822" t="s">
        <v>1674</v>
      </c>
      <c r="C192" s="822" t="s">
        <v>1679</v>
      </c>
      <c r="D192" s="822" t="s">
        <v>1676</v>
      </c>
      <c r="E192" s="822" t="s">
        <v>1680</v>
      </c>
      <c r="F192" s="831"/>
      <c r="G192" s="831"/>
      <c r="H192" s="827">
        <v>0</v>
      </c>
      <c r="I192" s="831">
        <v>3</v>
      </c>
      <c r="J192" s="831">
        <v>34.44</v>
      </c>
      <c r="K192" s="827">
        <v>1</v>
      </c>
      <c r="L192" s="831">
        <v>3</v>
      </c>
      <c r="M192" s="832">
        <v>34.44</v>
      </c>
    </row>
    <row r="193" spans="1:13" ht="14.45" customHeight="1" x14ac:dyDescent="0.2">
      <c r="A193" s="821" t="s">
        <v>2051</v>
      </c>
      <c r="B193" s="822" t="s">
        <v>1674</v>
      </c>
      <c r="C193" s="822" t="s">
        <v>1681</v>
      </c>
      <c r="D193" s="822" t="s">
        <v>1676</v>
      </c>
      <c r="E193" s="822" t="s">
        <v>1682</v>
      </c>
      <c r="F193" s="831"/>
      <c r="G193" s="831"/>
      <c r="H193" s="827">
        <v>0</v>
      </c>
      <c r="I193" s="831">
        <v>1</v>
      </c>
      <c r="J193" s="831">
        <v>34.47</v>
      </c>
      <c r="K193" s="827">
        <v>1</v>
      </c>
      <c r="L193" s="831">
        <v>1</v>
      </c>
      <c r="M193" s="832">
        <v>34.47</v>
      </c>
    </row>
    <row r="194" spans="1:13" ht="14.45" customHeight="1" x14ac:dyDescent="0.2">
      <c r="A194" s="821" t="s">
        <v>2051</v>
      </c>
      <c r="B194" s="822" t="s">
        <v>3489</v>
      </c>
      <c r="C194" s="822" t="s">
        <v>3097</v>
      </c>
      <c r="D194" s="822" t="s">
        <v>3098</v>
      </c>
      <c r="E194" s="822" t="s">
        <v>2195</v>
      </c>
      <c r="F194" s="831"/>
      <c r="G194" s="831"/>
      <c r="H194" s="827">
        <v>0</v>
      </c>
      <c r="I194" s="831">
        <v>1</v>
      </c>
      <c r="J194" s="831">
        <v>130.51</v>
      </c>
      <c r="K194" s="827">
        <v>1</v>
      </c>
      <c r="L194" s="831">
        <v>1</v>
      </c>
      <c r="M194" s="832">
        <v>130.51</v>
      </c>
    </row>
    <row r="195" spans="1:13" ht="14.45" customHeight="1" x14ac:dyDescent="0.2">
      <c r="A195" s="821" t="s">
        <v>2051</v>
      </c>
      <c r="B195" s="822" t="s">
        <v>1713</v>
      </c>
      <c r="C195" s="822" t="s">
        <v>3144</v>
      </c>
      <c r="D195" s="822" t="s">
        <v>747</v>
      </c>
      <c r="E195" s="822" t="s">
        <v>3145</v>
      </c>
      <c r="F195" s="831">
        <v>1</v>
      </c>
      <c r="G195" s="831">
        <v>94.28</v>
      </c>
      <c r="H195" s="827">
        <v>1</v>
      </c>
      <c r="I195" s="831"/>
      <c r="J195" s="831"/>
      <c r="K195" s="827">
        <v>0</v>
      </c>
      <c r="L195" s="831">
        <v>1</v>
      </c>
      <c r="M195" s="832">
        <v>94.28</v>
      </c>
    </row>
    <row r="196" spans="1:13" ht="14.45" customHeight="1" x14ac:dyDescent="0.2">
      <c r="A196" s="821" t="s">
        <v>2051</v>
      </c>
      <c r="B196" s="822" t="s">
        <v>1728</v>
      </c>
      <c r="C196" s="822" t="s">
        <v>1729</v>
      </c>
      <c r="D196" s="822" t="s">
        <v>1070</v>
      </c>
      <c r="E196" s="822" t="s">
        <v>1730</v>
      </c>
      <c r="F196" s="831"/>
      <c r="G196" s="831"/>
      <c r="H196" s="827">
        <v>0</v>
      </c>
      <c r="I196" s="831">
        <v>15</v>
      </c>
      <c r="J196" s="831">
        <v>2315.4</v>
      </c>
      <c r="K196" s="827">
        <v>1</v>
      </c>
      <c r="L196" s="831">
        <v>15</v>
      </c>
      <c r="M196" s="832">
        <v>2315.4</v>
      </c>
    </row>
    <row r="197" spans="1:13" ht="14.45" customHeight="1" x14ac:dyDescent="0.2">
      <c r="A197" s="821" t="s">
        <v>2051</v>
      </c>
      <c r="B197" s="822" t="s">
        <v>1739</v>
      </c>
      <c r="C197" s="822" t="s">
        <v>1740</v>
      </c>
      <c r="D197" s="822" t="s">
        <v>1045</v>
      </c>
      <c r="E197" s="822" t="s">
        <v>1741</v>
      </c>
      <c r="F197" s="831"/>
      <c r="G197" s="831"/>
      <c r="H197" s="827">
        <v>0</v>
      </c>
      <c r="I197" s="831">
        <v>2</v>
      </c>
      <c r="J197" s="831">
        <v>168.42</v>
      </c>
      <c r="K197" s="827">
        <v>1</v>
      </c>
      <c r="L197" s="831">
        <v>2</v>
      </c>
      <c r="M197" s="832">
        <v>168.42</v>
      </c>
    </row>
    <row r="198" spans="1:13" ht="14.45" customHeight="1" x14ac:dyDescent="0.2">
      <c r="A198" s="821" t="s">
        <v>2051</v>
      </c>
      <c r="B198" s="822" t="s">
        <v>1769</v>
      </c>
      <c r="C198" s="822" t="s">
        <v>1770</v>
      </c>
      <c r="D198" s="822" t="s">
        <v>1771</v>
      </c>
      <c r="E198" s="822" t="s">
        <v>677</v>
      </c>
      <c r="F198" s="831"/>
      <c r="G198" s="831"/>
      <c r="H198" s="827"/>
      <c r="I198" s="831">
        <v>1</v>
      </c>
      <c r="J198" s="831">
        <v>0</v>
      </c>
      <c r="K198" s="827"/>
      <c r="L198" s="831">
        <v>1</v>
      </c>
      <c r="M198" s="832">
        <v>0</v>
      </c>
    </row>
    <row r="199" spans="1:13" ht="14.45" customHeight="1" x14ac:dyDescent="0.2">
      <c r="A199" s="821" t="s">
        <v>2051</v>
      </c>
      <c r="B199" s="822" t="s">
        <v>1932</v>
      </c>
      <c r="C199" s="822" t="s">
        <v>2497</v>
      </c>
      <c r="D199" s="822" t="s">
        <v>1266</v>
      </c>
      <c r="E199" s="822" t="s">
        <v>2498</v>
      </c>
      <c r="F199" s="831"/>
      <c r="G199" s="831"/>
      <c r="H199" s="827">
        <v>0</v>
      </c>
      <c r="I199" s="831">
        <v>1</v>
      </c>
      <c r="J199" s="831">
        <v>773.45</v>
      </c>
      <c r="K199" s="827">
        <v>1</v>
      </c>
      <c r="L199" s="831">
        <v>1</v>
      </c>
      <c r="M199" s="832">
        <v>773.45</v>
      </c>
    </row>
    <row r="200" spans="1:13" ht="14.45" customHeight="1" x14ac:dyDescent="0.2">
      <c r="A200" s="821" t="s">
        <v>2051</v>
      </c>
      <c r="B200" s="822" t="s">
        <v>3480</v>
      </c>
      <c r="C200" s="822" t="s">
        <v>3082</v>
      </c>
      <c r="D200" s="822" t="s">
        <v>3083</v>
      </c>
      <c r="E200" s="822" t="s">
        <v>3084</v>
      </c>
      <c r="F200" s="831"/>
      <c r="G200" s="831"/>
      <c r="H200" s="827">
        <v>0</v>
      </c>
      <c r="I200" s="831">
        <v>1</v>
      </c>
      <c r="J200" s="831">
        <v>46.99</v>
      </c>
      <c r="K200" s="827">
        <v>1</v>
      </c>
      <c r="L200" s="831">
        <v>1</v>
      </c>
      <c r="M200" s="832">
        <v>46.99</v>
      </c>
    </row>
    <row r="201" spans="1:13" ht="14.45" customHeight="1" x14ac:dyDescent="0.2">
      <c r="A201" s="821" t="s">
        <v>2051</v>
      </c>
      <c r="B201" s="822" t="s">
        <v>1797</v>
      </c>
      <c r="C201" s="822" t="s">
        <v>1798</v>
      </c>
      <c r="D201" s="822" t="s">
        <v>938</v>
      </c>
      <c r="E201" s="822" t="s">
        <v>939</v>
      </c>
      <c r="F201" s="831"/>
      <c r="G201" s="831"/>
      <c r="H201" s="827"/>
      <c r="I201" s="831">
        <v>1</v>
      </c>
      <c r="J201" s="831">
        <v>0</v>
      </c>
      <c r="K201" s="827"/>
      <c r="L201" s="831">
        <v>1</v>
      </c>
      <c r="M201" s="832">
        <v>0</v>
      </c>
    </row>
    <row r="202" spans="1:13" ht="14.45" customHeight="1" x14ac:dyDescent="0.2">
      <c r="A202" s="821" t="s">
        <v>2051</v>
      </c>
      <c r="B202" s="822" t="s">
        <v>1813</v>
      </c>
      <c r="C202" s="822" t="s">
        <v>1817</v>
      </c>
      <c r="D202" s="822" t="s">
        <v>1815</v>
      </c>
      <c r="E202" s="822" t="s">
        <v>1818</v>
      </c>
      <c r="F202" s="831"/>
      <c r="G202" s="831"/>
      <c r="H202" s="827">
        <v>0</v>
      </c>
      <c r="I202" s="831">
        <v>1</v>
      </c>
      <c r="J202" s="831">
        <v>11.71</v>
      </c>
      <c r="K202" s="827">
        <v>1</v>
      </c>
      <c r="L202" s="831">
        <v>1</v>
      </c>
      <c r="M202" s="832">
        <v>11.71</v>
      </c>
    </row>
    <row r="203" spans="1:13" ht="14.45" customHeight="1" x14ac:dyDescent="0.2">
      <c r="A203" s="821" t="s">
        <v>2051</v>
      </c>
      <c r="B203" s="822" t="s">
        <v>3490</v>
      </c>
      <c r="C203" s="822" t="s">
        <v>2537</v>
      </c>
      <c r="D203" s="822" t="s">
        <v>2538</v>
      </c>
      <c r="E203" s="822" t="s">
        <v>2539</v>
      </c>
      <c r="F203" s="831"/>
      <c r="G203" s="831"/>
      <c r="H203" s="827">
        <v>0</v>
      </c>
      <c r="I203" s="831">
        <v>1</v>
      </c>
      <c r="J203" s="831">
        <v>141.25</v>
      </c>
      <c r="K203" s="827">
        <v>1</v>
      </c>
      <c r="L203" s="831">
        <v>1</v>
      </c>
      <c r="M203" s="832">
        <v>141.25</v>
      </c>
    </row>
    <row r="204" spans="1:13" ht="14.45" customHeight="1" x14ac:dyDescent="0.2">
      <c r="A204" s="821" t="s">
        <v>2051</v>
      </c>
      <c r="B204" s="822" t="s">
        <v>3491</v>
      </c>
      <c r="C204" s="822" t="s">
        <v>2556</v>
      </c>
      <c r="D204" s="822" t="s">
        <v>2557</v>
      </c>
      <c r="E204" s="822" t="s">
        <v>2558</v>
      </c>
      <c r="F204" s="831"/>
      <c r="G204" s="831"/>
      <c r="H204" s="827">
        <v>0</v>
      </c>
      <c r="I204" s="831">
        <v>4</v>
      </c>
      <c r="J204" s="831">
        <v>255</v>
      </c>
      <c r="K204" s="827">
        <v>1</v>
      </c>
      <c r="L204" s="831">
        <v>4</v>
      </c>
      <c r="M204" s="832">
        <v>255</v>
      </c>
    </row>
    <row r="205" spans="1:13" ht="14.45" customHeight="1" x14ac:dyDescent="0.2">
      <c r="A205" s="821" t="s">
        <v>2051</v>
      </c>
      <c r="B205" s="822" t="s">
        <v>1827</v>
      </c>
      <c r="C205" s="822" t="s">
        <v>1828</v>
      </c>
      <c r="D205" s="822" t="s">
        <v>1050</v>
      </c>
      <c r="E205" s="822" t="s">
        <v>1829</v>
      </c>
      <c r="F205" s="831"/>
      <c r="G205" s="831"/>
      <c r="H205" s="827">
        <v>0</v>
      </c>
      <c r="I205" s="831">
        <v>1</v>
      </c>
      <c r="J205" s="831">
        <v>117.55</v>
      </c>
      <c r="K205" s="827">
        <v>1</v>
      </c>
      <c r="L205" s="831">
        <v>1</v>
      </c>
      <c r="M205" s="832">
        <v>117.55</v>
      </c>
    </row>
    <row r="206" spans="1:13" ht="14.45" customHeight="1" x14ac:dyDescent="0.2">
      <c r="A206" s="821" t="s">
        <v>2051</v>
      </c>
      <c r="B206" s="822" t="s">
        <v>3487</v>
      </c>
      <c r="C206" s="822" t="s">
        <v>3060</v>
      </c>
      <c r="D206" s="822" t="s">
        <v>2619</v>
      </c>
      <c r="E206" s="822" t="s">
        <v>3061</v>
      </c>
      <c r="F206" s="831"/>
      <c r="G206" s="831"/>
      <c r="H206" s="827">
        <v>0</v>
      </c>
      <c r="I206" s="831">
        <v>1</v>
      </c>
      <c r="J206" s="831">
        <v>97.96</v>
      </c>
      <c r="K206" s="827">
        <v>1</v>
      </c>
      <c r="L206" s="831">
        <v>1</v>
      </c>
      <c r="M206" s="832">
        <v>97.96</v>
      </c>
    </row>
    <row r="207" spans="1:13" ht="14.45" customHeight="1" x14ac:dyDescent="0.2">
      <c r="A207" s="821" t="s">
        <v>2051</v>
      </c>
      <c r="B207" s="822" t="s">
        <v>3483</v>
      </c>
      <c r="C207" s="822" t="s">
        <v>3045</v>
      </c>
      <c r="D207" s="822" t="s">
        <v>2355</v>
      </c>
      <c r="E207" s="822"/>
      <c r="F207" s="831">
        <v>2</v>
      </c>
      <c r="G207" s="831">
        <v>33.54</v>
      </c>
      <c r="H207" s="827">
        <v>1</v>
      </c>
      <c r="I207" s="831"/>
      <c r="J207" s="831"/>
      <c r="K207" s="827">
        <v>0</v>
      </c>
      <c r="L207" s="831">
        <v>2</v>
      </c>
      <c r="M207" s="832">
        <v>33.54</v>
      </c>
    </row>
    <row r="208" spans="1:13" ht="14.45" customHeight="1" x14ac:dyDescent="0.2">
      <c r="A208" s="821" t="s">
        <v>2052</v>
      </c>
      <c r="B208" s="822" t="s">
        <v>1568</v>
      </c>
      <c r="C208" s="822" t="s">
        <v>2756</v>
      </c>
      <c r="D208" s="822" t="s">
        <v>2757</v>
      </c>
      <c r="E208" s="822" t="s">
        <v>2758</v>
      </c>
      <c r="F208" s="831">
        <v>1</v>
      </c>
      <c r="G208" s="831">
        <v>27.37</v>
      </c>
      <c r="H208" s="827">
        <v>1</v>
      </c>
      <c r="I208" s="831"/>
      <c r="J208" s="831"/>
      <c r="K208" s="827">
        <v>0</v>
      </c>
      <c r="L208" s="831">
        <v>1</v>
      </c>
      <c r="M208" s="832">
        <v>27.37</v>
      </c>
    </row>
    <row r="209" spans="1:13" ht="14.45" customHeight="1" x14ac:dyDescent="0.2">
      <c r="A209" s="821" t="s">
        <v>2052</v>
      </c>
      <c r="B209" s="822" t="s">
        <v>1568</v>
      </c>
      <c r="C209" s="822" t="s">
        <v>1573</v>
      </c>
      <c r="D209" s="822" t="s">
        <v>682</v>
      </c>
      <c r="E209" s="822" t="s">
        <v>1574</v>
      </c>
      <c r="F209" s="831"/>
      <c r="G209" s="831"/>
      <c r="H209" s="827">
        <v>0</v>
      </c>
      <c r="I209" s="831">
        <v>1</v>
      </c>
      <c r="J209" s="831">
        <v>48.89</v>
      </c>
      <c r="K209" s="827">
        <v>1</v>
      </c>
      <c r="L209" s="831">
        <v>1</v>
      </c>
      <c r="M209" s="832">
        <v>48.89</v>
      </c>
    </row>
    <row r="210" spans="1:13" ht="14.45" customHeight="1" x14ac:dyDescent="0.2">
      <c r="A210" s="821" t="s">
        <v>2052</v>
      </c>
      <c r="B210" s="822" t="s">
        <v>1568</v>
      </c>
      <c r="C210" s="822" t="s">
        <v>1571</v>
      </c>
      <c r="D210" s="822" t="s">
        <v>682</v>
      </c>
      <c r="E210" s="822" t="s">
        <v>1572</v>
      </c>
      <c r="F210" s="831"/>
      <c r="G210" s="831"/>
      <c r="H210" s="827">
        <v>0</v>
      </c>
      <c r="I210" s="831">
        <v>23</v>
      </c>
      <c r="J210" s="831">
        <v>405.42</v>
      </c>
      <c r="K210" s="827">
        <v>1</v>
      </c>
      <c r="L210" s="831">
        <v>23</v>
      </c>
      <c r="M210" s="832">
        <v>405.42</v>
      </c>
    </row>
    <row r="211" spans="1:13" ht="14.45" customHeight="1" x14ac:dyDescent="0.2">
      <c r="A211" s="821" t="s">
        <v>2052</v>
      </c>
      <c r="B211" s="822" t="s">
        <v>1590</v>
      </c>
      <c r="C211" s="822" t="s">
        <v>1591</v>
      </c>
      <c r="D211" s="822" t="s">
        <v>1592</v>
      </c>
      <c r="E211" s="822" t="s">
        <v>1593</v>
      </c>
      <c r="F211" s="831"/>
      <c r="G211" s="831"/>
      <c r="H211" s="827">
        <v>0</v>
      </c>
      <c r="I211" s="831">
        <v>1</v>
      </c>
      <c r="J211" s="831">
        <v>86.41</v>
      </c>
      <c r="K211" s="827">
        <v>1</v>
      </c>
      <c r="L211" s="831">
        <v>1</v>
      </c>
      <c r="M211" s="832">
        <v>86.41</v>
      </c>
    </row>
    <row r="212" spans="1:13" ht="14.45" customHeight="1" x14ac:dyDescent="0.2">
      <c r="A212" s="821" t="s">
        <v>2052</v>
      </c>
      <c r="B212" s="822" t="s">
        <v>1843</v>
      </c>
      <c r="C212" s="822" t="s">
        <v>1844</v>
      </c>
      <c r="D212" s="822" t="s">
        <v>1845</v>
      </c>
      <c r="E212" s="822" t="s">
        <v>1846</v>
      </c>
      <c r="F212" s="831"/>
      <c r="G212" s="831"/>
      <c r="H212" s="827">
        <v>0</v>
      </c>
      <c r="I212" s="831">
        <v>1</v>
      </c>
      <c r="J212" s="831">
        <v>184.74</v>
      </c>
      <c r="K212" s="827">
        <v>1</v>
      </c>
      <c r="L212" s="831">
        <v>1</v>
      </c>
      <c r="M212" s="832">
        <v>184.74</v>
      </c>
    </row>
    <row r="213" spans="1:13" ht="14.45" customHeight="1" x14ac:dyDescent="0.2">
      <c r="A213" s="821" t="s">
        <v>2052</v>
      </c>
      <c r="B213" s="822" t="s">
        <v>1843</v>
      </c>
      <c r="C213" s="822" t="s">
        <v>2201</v>
      </c>
      <c r="D213" s="822" t="s">
        <v>2202</v>
      </c>
      <c r="E213" s="822" t="s">
        <v>2203</v>
      </c>
      <c r="F213" s="831"/>
      <c r="G213" s="831"/>
      <c r="H213" s="827">
        <v>0</v>
      </c>
      <c r="I213" s="831">
        <v>1</v>
      </c>
      <c r="J213" s="831">
        <v>120.61</v>
      </c>
      <c r="K213" s="827">
        <v>1</v>
      </c>
      <c r="L213" s="831">
        <v>1</v>
      </c>
      <c r="M213" s="832">
        <v>120.61</v>
      </c>
    </row>
    <row r="214" spans="1:13" ht="14.45" customHeight="1" x14ac:dyDescent="0.2">
      <c r="A214" s="821" t="s">
        <v>2052</v>
      </c>
      <c r="B214" s="822" t="s">
        <v>1598</v>
      </c>
      <c r="C214" s="822" t="s">
        <v>1830</v>
      </c>
      <c r="D214" s="822" t="s">
        <v>759</v>
      </c>
      <c r="E214" s="822" t="s">
        <v>1831</v>
      </c>
      <c r="F214" s="831"/>
      <c r="G214" s="831"/>
      <c r="H214" s="827">
        <v>0</v>
      </c>
      <c r="I214" s="831">
        <v>5</v>
      </c>
      <c r="J214" s="831">
        <v>6928.0999999999995</v>
      </c>
      <c r="K214" s="827">
        <v>1</v>
      </c>
      <c r="L214" s="831">
        <v>5</v>
      </c>
      <c r="M214" s="832">
        <v>6928.0999999999995</v>
      </c>
    </row>
    <row r="215" spans="1:13" ht="14.45" customHeight="1" x14ac:dyDescent="0.2">
      <c r="A215" s="821" t="s">
        <v>2052</v>
      </c>
      <c r="B215" s="822" t="s">
        <v>1598</v>
      </c>
      <c r="C215" s="822" t="s">
        <v>1603</v>
      </c>
      <c r="D215" s="822" t="s">
        <v>755</v>
      </c>
      <c r="E215" s="822" t="s">
        <v>1604</v>
      </c>
      <c r="F215" s="831"/>
      <c r="G215" s="831"/>
      <c r="H215" s="827">
        <v>0</v>
      </c>
      <c r="I215" s="831">
        <v>3</v>
      </c>
      <c r="J215" s="831">
        <v>1104.48</v>
      </c>
      <c r="K215" s="827">
        <v>1</v>
      </c>
      <c r="L215" s="831">
        <v>3</v>
      </c>
      <c r="M215" s="832">
        <v>1104.48</v>
      </c>
    </row>
    <row r="216" spans="1:13" ht="14.45" customHeight="1" x14ac:dyDescent="0.2">
      <c r="A216" s="821" t="s">
        <v>2052</v>
      </c>
      <c r="B216" s="822" t="s">
        <v>1598</v>
      </c>
      <c r="C216" s="822" t="s">
        <v>1605</v>
      </c>
      <c r="D216" s="822" t="s">
        <v>755</v>
      </c>
      <c r="E216" s="822" t="s">
        <v>1606</v>
      </c>
      <c r="F216" s="831"/>
      <c r="G216" s="831"/>
      <c r="H216" s="827">
        <v>0</v>
      </c>
      <c r="I216" s="831">
        <v>4</v>
      </c>
      <c r="J216" s="831">
        <v>2945.32</v>
      </c>
      <c r="K216" s="827">
        <v>1</v>
      </c>
      <c r="L216" s="831">
        <v>4</v>
      </c>
      <c r="M216" s="832">
        <v>2945.32</v>
      </c>
    </row>
    <row r="217" spans="1:13" ht="14.45" customHeight="1" x14ac:dyDescent="0.2">
      <c r="A217" s="821" t="s">
        <v>2052</v>
      </c>
      <c r="B217" s="822" t="s">
        <v>1598</v>
      </c>
      <c r="C217" s="822" t="s">
        <v>1607</v>
      </c>
      <c r="D217" s="822" t="s">
        <v>755</v>
      </c>
      <c r="E217" s="822" t="s">
        <v>1608</v>
      </c>
      <c r="F217" s="831"/>
      <c r="G217" s="831"/>
      <c r="H217" s="827">
        <v>0</v>
      </c>
      <c r="I217" s="831">
        <v>3</v>
      </c>
      <c r="J217" s="831">
        <v>1472.67</v>
      </c>
      <c r="K217" s="827">
        <v>1</v>
      </c>
      <c r="L217" s="831">
        <v>3</v>
      </c>
      <c r="M217" s="832">
        <v>1472.67</v>
      </c>
    </row>
    <row r="218" spans="1:13" ht="14.45" customHeight="1" x14ac:dyDescent="0.2">
      <c r="A218" s="821" t="s">
        <v>2052</v>
      </c>
      <c r="B218" s="822" t="s">
        <v>1598</v>
      </c>
      <c r="C218" s="822" t="s">
        <v>1601</v>
      </c>
      <c r="D218" s="822" t="s">
        <v>759</v>
      </c>
      <c r="E218" s="822" t="s">
        <v>1602</v>
      </c>
      <c r="F218" s="831"/>
      <c r="G218" s="831"/>
      <c r="H218" s="827">
        <v>0</v>
      </c>
      <c r="I218" s="831">
        <v>3</v>
      </c>
      <c r="J218" s="831">
        <v>5542.47</v>
      </c>
      <c r="K218" s="827">
        <v>1</v>
      </c>
      <c r="L218" s="831">
        <v>3</v>
      </c>
      <c r="M218" s="832">
        <v>5542.47</v>
      </c>
    </row>
    <row r="219" spans="1:13" ht="14.45" customHeight="1" x14ac:dyDescent="0.2">
      <c r="A219" s="821" t="s">
        <v>2052</v>
      </c>
      <c r="B219" s="822" t="s">
        <v>1598</v>
      </c>
      <c r="C219" s="822" t="s">
        <v>1849</v>
      </c>
      <c r="D219" s="822" t="s">
        <v>755</v>
      </c>
      <c r="E219" s="822" t="s">
        <v>1850</v>
      </c>
      <c r="F219" s="831"/>
      <c r="G219" s="831"/>
      <c r="H219" s="827">
        <v>0</v>
      </c>
      <c r="I219" s="831">
        <v>8</v>
      </c>
      <c r="J219" s="831">
        <v>7389.92</v>
      </c>
      <c r="K219" s="827">
        <v>1</v>
      </c>
      <c r="L219" s="831">
        <v>8</v>
      </c>
      <c r="M219" s="832">
        <v>7389.92</v>
      </c>
    </row>
    <row r="220" spans="1:13" ht="14.45" customHeight="1" x14ac:dyDescent="0.2">
      <c r="A220" s="821" t="s">
        <v>2052</v>
      </c>
      <c r="B220" s="822" t="s">
        <v>1609</v>
      </c>
      <c r="C220" s="822" t="s">
        <v>2062</v>
      </c>
      <c r="D220" s="822" t="s">
        <v>1611</v>
      </c>
      <c r="E220" s="822" t="s">
        <v>2063</v>
      </c>
      <c r="F220" s="831"/>
      <c r="G220" s="831"/>
      <c r="H220" s="827">
        <v>0</v>
      </c>
      <c r="I220" s="831">
        <v>27</v>
      </c>
      <c r="J220" s="831">
        <v>2522.61</v>
      </c>
      <c r="K220" s="827">
        <v>1</v>
      </c>
      <c r="L220" s="831">
        <v>27</v>
      </c>
      <c r="M220" s="832">
        <v>2522.61</v>
      </c>
    </row>
    <row r="221" spans="1:13" ht="14.45" customHeight="1" x14ac:dyDescent="0.2">
      <c r="A221" s="821" t="s">
        <v>2052</v>
      </c>
      <c r="B221" s="822" t="s">
        <v>1609</v>
      </c>
      <c r="C221" s="822" t="s">
        <v>1610</v>
      </c>
      <c r="D221" s="822" t="s">
        <v>1611</v>
      </c>
      <c r="E221" s="822" t="s">
        <v>1612</v>
      </c>
      <c r="F221" s="831"/>
      <c r="G221" s="831"/>
      <c r="H221" s="827">
        <v>0</v>
      </c>
      <c r="I221" s="831">
        <v>36</v>
      </c>
      <c r="J221" s="831">
        <v>6727.32</v>
      </c>
      <c r="K221" s="827">
        <v>1</v>
      </c>
      <c r="L221" s="831">
        <v>36</v>
      </c>
      <c r="M221" s="832">
        <v>6727.32</v>
      </c>
    </row>
    <row r="222" spans="1:13" ht="14.45" customHeight="1" x14ac:dyDescent="0.2">
      <c r="A222" s="821" t="s">
        <v>2052</v>
      </c>
      <c r="B222" s="822" t="s">
        <v>1868</v>
      </c>
      <c r="C222" s="822" t="s">
        <v>2709</v>
      </c>
      <c r="D222" s="822" t="s">
        <v>2710</v>
      </c>
      <c r="E222" s="822" t="s">
        <v>1871</v>
      </c>
      <c r="F222" s="831">
        <v>1</v>
      </c>
      <c r="G222" s="831">
        <v>65.540000000000006</v>
      </c>
      <c r="H222" s="827">
        <v>1</v>
      </c>
      <c r="I222" s="831"/>
      <c r="J222" s="831"/>
      <c r="K222" s="827">
        <v>0</v>
      </c>
      <c r="L222" s="831">
        <v>1</v>
      </c>
      <c r="M222" s="832">
        <v>65.540000000000006</v>
      </c>
    </row>
    <row r="223" spans="1:13" ht="14.45" customHeight="1" x14ac:dyDescent="0.2">
      <c r="A223" s="821" t="s">
        <v>2052</v>
      </c>
      <c r="B223" s="822" t="s">
        <v>1657</v>
      </c>
      <c r="C223" s="822" t="s">
        <v>1658</v>
      </c>
      <c r="D223" s="822" t="s">
        <v>653</v>
      </c>
      <c r="E223" s="822" t="s">
        <v>656</v>
      </c>
      <c r="F223" s="831"/>
      <c r="G223" s="831"/>
      <c r="H223" s="827">
        <v>0</v>
      </c>
      <c r="I223" s="831">
        <v>1</v>
      </c>
      <c r="J223" s="831">
        <v>17.559999999999999</v>
      </c>
      <c r="K223" s="827">
        <v>1</v>
      </c>
      <c r="L223" s="831">
        <v>1</v>
      </c>
      <c r="M223" s="832">
        <v>17.559999999999999</v>
      </c>
    </row>
    <row r="224" spans="1:13" ht="14.45" customHeight="1" x14ac:dyDescent="0.2">
      <c r="A224" s="821" t="s">
        <v>2052</v>
      </c>
      <c r="B224" s="822" t="s">
        <v>1671</v>
      </c>
      <c r="C224" s="822" t="s">
        <v>2760</v>
      </c>
      <c r="D224" s="822" t="s">
        <v>973</v>
      </c>
      <c r="E224" s="822" t="s">
        <v>2761</v>
      </c>
      <c r="F224" s="831"/>
      <c r="G224" s="831"/>
      <c r="H224" s="827">
        <v>0</v>
      </c>
      <c r="I224" s="831">
        <v>1</v>
      </c>
      <c r="J224" s="831">
        <v>103.4</v>
      </c>
      <c r="K224" s="827">
        <v>1</v>
      </c>
      <c r="L224" s="831">
        <v>1</v>
      </c>
      <c r="M224" s="832">
        <v>103.4</v>
      </c>
    </row>
    <row r="225" spans="1:13" ht="14.45" customHeight="1" x14ac:dyDescent="0.2">
      <c r="A225" s="821" t="s">
        <v>2052</v>
      </c>
      <c r="B225" s="822" t="s">
        <v>1674</v>
      </c>
      <c r="C225" s="822" t="s">
        <v>1679</v>
      </c>
      <c r="D225" s="822" t="s">
        <v>1676</v>
      </c>
      <c r="E225" s="822" t="s">
        <v>1680</v>
      </c>
      <c r="F225" s="831"/>
      <c r="G225" s="831"/>
      <c r="H225" s="827">
        <v>0</v>
      </c>
      <c r="I225" s="831">
        <v>3</v>
      </c>
      <c r="J225" s="831">
        <v>34.44</v>
      </c>
      <c r="K225" s="827">
        <v>1</v>
      </c>
      <c r="L225" s="831">
        <v>3</v>
      </c>
      <c r="M225" s="832">
        <v>34.44</v>
      </c>
    </row>
    <row r="226" spans="1:13" ht="14.45" customHeight="1" x14ac:dyDescent="0.2">
      <c r="A226" s="821" t="s">
        <v>2052</v>
      </c>
      <c r="B226" s="822" t="s">
        <v>1713</v>
      </c>
      <c r="C226" s="822" t="s">
        <v>2813</v>
      </c>
      <c r="D226" s="822" t="s">
        <v>747</v>
      </c>
      <c r="E226" s="822" t="s">
        <v>2814</v>
      </c>
      <c r="F226" s="831">
        <v>1</v>
      </c>
      <c r="G226" s="831">
        <v>105.23</v>
      </c>
      <c r="H226" s="827">
        <v>1</v>
      </c>
      <c r="I226" s="831"/>
      <c r="J226" s="831"/>
      <c r="K226" s="827">
        <v>0</v>
      </c>
      <c r="L226" s="831">
        <v>1</v>
      </c>
      <c r="M226" s="832">
        <v>105.23</v>
      </c>
    </row>
    <row r="227" spans="1:13" ht="14.45" customHeight="1" x14ac:dyDescent="0.2">
      <c r="A227" s="821" t="s">
        <v>2052</v>
      </c>
      <c r="B227" s="822" t="s">
        <v>1713</v>
      </c>
      <c r="C227" s="822" t="s">
        <v>2815</v>
      </c>
      <c r="D227" s="822" t="s">
        <v>747</v>
      </c>
      <c r="E227" s="822" t="s">
        <v>2816</v>
      </c>
      <c r="F227" s="831">
        <v>1</v>
      </c>
      <c r="G227" s="831">
        <v>126.27</v>
      </c>
      <c r="H227" s="827">
        <v>1</v>
      </c>
      <c r="I227" s="831"/>
      <c r="J227" s="831"/>
      <c r="K227" s="827">
        <v>0</v>
      </c>
      <c r="L227" s="831">
        <v>1</v>
      </c>
      <c r="M227" s="832">
        <v>126.27</v>
      </c>
    </row>
    <row r="228" spans="1:13" ht="14.45" customHeight="1" x14ac:dyDescent="0.2">
      <c r="A228" s="821" t="s">
        <v>2052</v>
      </c>
      <c r="B228" s="822" t="s">
        <v>1713</v>
      </c>
      <c r="C228" s="822" t="s">
        <v>2351</v>
      </c>
      <c r="D228" s="822" t="s">
        <v>747</v>
      </c>
      <c r="E228" s="822" t="s">
        <v>1236</v>
      </c>
      <c r="F228" s="831">
        <v>1</v>
      </c>
      <c r="G228" s="831">
        <v>84.18</v>
      </c>
      <c r="H228" s="827">
        <v>1</v>
      </c>
      <c r="I228" s="831"/>
      <c r="J228" s="831"/>
      <c r="K228" s="827">
        <v>0</v>
      </c>
      <c r="L228" s="831">
        <v>1</v>
      </c>
      <c r="M228" s="832">
        <v>84.18</v>
      </c>
    </row>
    <row r="229" spans="1:13" ht="14.45" customHeight="1" x14ac:dyDescent="0.2">
      <c r="A229" s="821" t="s">
        <v>2052</v>
      </c>
      <c r="B229" s="822" t="s">
        <v>1713</v>
      </c>
      <c r="C229" s="822" t="s">
        <v>2817</v>
      </c>
      <c r="D229" s="822" t="s">
        <v>1715</v>
      </c>
      <c r="E229" s="822" t="s">
        <v>2818</v>
      </c>
      <c r="F229" s="831"/>
      <c r="G229" s="831"/>
      <c r="H229" s="827">
        <v>0</v>
      </c>
      <c r="I229" s="831">
        <v>1</v>
      </c>
      <c r="J229" s="831">
        <v>49.08</v>
      </c>
      <c r="K229" s="827">
        <v>1</v>
      </c>
      <c r="L229" s="831">
        <v>1</v>
      </c>
      <c r="M229" s="832">
        <v>49.08</v>
      </c>
    </row>
    <row r="230" spans="1:13" ht="14.45" customHeight="1" x14ac:dyDescent="0.2">
      <c r="A230" s="821" t="s">
        <v>2052</v>
      </c>
      <c r="B230" s="822" t="s">
        <v>1728</v>
      </c>
      <c r="C230" s="822" t="s">
        <v>1729</v>
      </c>
      <c r="D230" s="822" t="s">
        <v>1070</v>
      </c>
      <c r="E230" s="822" t="s">
        <v>1730</v>
      </c>
      <c r="F230" s="831"/>
      <c r="G230" s="831"/>
      <c r="H230" s="827">
        <v>0</v>
      </c>
      <c r="I230" s="831">
        <v>42</v>
      </c>
      <c r="J230" s="831">
        <v>6483.1200000000008</v>
      </c>
      <c r="K230" s="827">
        <v>1</v>
      </c>
      <c r="L230" s="831">
        <v>42</v>
      </c>
      <c r="M230" s="832">
        <v>6483.1200000000008</v>
      </c>
    </row>
    <row r="231" spans="1:13" ht="14.45" customHeight="1" x14ac:dyDescent="0.2">
      <c r="A231" s="821" t="s">
        <v>2052</v>
      </c>
      <c r="B231" s="822" t="s">
        <v>1728</v>
      </c>
      <c r="C231" s="822" t="s">
        <v>1731</v>
      </c>
      <c r="D231" s="822" t="s">
        <v>1732</v>
      </c>
      <c r="E231" s="822" t="s">
        <v>1733</v>
      </c>
      <c r="F231" s="831"/>
      <c r="G231" s="831"/>
      <c r="H231" s="827">
        <v>0</v>
      </c>
      <c r="I231" s="831">
        <v>1</v>
      </c>
      <c r="J231" s="831">
        <v>149.52000000000001</v>
      </c>
      <c r="K231" s="827">
        <v>1</v>
      </c>
      <c r="L231" s="831">
        <v>1</v>
      </c>
      <c r="M231" s="832">
        <v>149.52000000000001</v>
      </c>
    </row>
    <row r="232" spans="1:13" ht="14.45" customHeight="1" x14ac:dyDescent="0.2">
      <c r="A232" s="821" t="s">
        <v>2052</v>
      </c>
      <c r="B232" s="822" t="s">
        <v>1739</v>
      </c>
      <c r="C232" s="822" t="s">
        <v>1740</v>
      </c>
      <c r="D232" s="822" t="s">
        <v>1045</v>
      </c>
      <c r="E232" s="822" t="s">
        <v>1741</v>
      </c>
      <c r="F232" s="831"/>
      <c r="G232" s="831"/>
      <c r="H232" s="827">
        <v>0</v>
      </c>
      <c r="I232" s="831">
        <v>4</v>
      </c>
      <c r="J232" s="831">
        <v>192.04</v>
      </c>
      <c r="K232" s="827">
        <v>1</v>
      </c>
      <c r="L232" s="831">
        <v>4</v>
      </c>
      <c r="M232" s="832">
        <v>192.04</v>
      </c>
    </row>
    <row r="233" spans="1:13" ht="14.45" customHeight="1" x14ac:dyDescent="0.2">
      <c r="A233" s="821" t="s">
        <v>2052</v>
      </c>
      <c r="B233" s="822" t="s">
        <v>1755</v>
      </c>
      <c r="C233" s="822" t="s">
        <v>1756</v>
      </c>
      <c r="D233" s="822" t="s">
        <v>1757</v>
      </c>
      <c r="E233" s="822" t="s">
        <v>1758</v>
      </c>
      <c r="F233" s="831"/>
      <c r="G233" s="831"/>
      <c r="H233" s="827">
        <v>0</v>
      </c>
      <c r="I233" s="831">
        <v>1</v>
      </c>
      <c r="J233" s="831">
        <v>119.7</v>
      </c>
      <c r="K233" s="827">
        <v>1</v>
      </c>
      <c r="L233" s="831">
        <v>1</v>
      </c>
      <c r="M233" s="832">
        <v>119.7</v>
      </c>
    </row>
    <row r="234" spans="1:13" ht="14.45" customHeight="1" x14ac:dyDescent="0.2">
      <c r="A234" s="821" t="s">
        <v>2052</v>
      </c>
      <c r="B234" s="822" t="s">
        <v>1769</v>
      </c>
      <c r="C234" s="822" t="s">
        <v>1770</v>
      </c>
      <c r="D234" s="822" t="s">
        <v>1771</v>
      </c>
      <c r="E234" s="822" t="s">
        <v>677</v>
      </c>
      <c r="F234" s="831"/>
      <c r="G234" s="831"/>
      <c r="H234" s="827"/>
      <c r="I234" s="831">
        <v>54</v>
      </c>
      <c r="J234" s="831">
        <v>0</v>
      </c>
      <c r="K234" s="827"/>
      <c r="L234" s="831">
        <v>54</v>
      </c>
      <c r="M234" s="832">
        <v>0</v>
      </c>
    </row>
    <row r="235" spans="1:13" ht="14.45" customHeight="1" x14ac:dyDescent="0.2">
      <c r="A235" s="821" t="s">
        <v>2052</v>
      </c>
      <c r="B235" s="822" t="s">
        <v>1788</v>
      </c>
      <c r="C235" s="822" t="s">
        <v>2693</v>
      </c>
      <c r="D235" s="822" t="s">
        <v>2694</v>
      </c>
      <c r="E235" s="822" t="s">
        <v>2695</v>
      </c>
      <c r="F235" s="831">
        <v>1</v>
      </c>
      <c r="G235" s="831">
        <v>36.270000000000003</v>
      </c>
      <c r="H235" s="827">
        <v>1</v>
      </c>
      <c r="I235" s="831"/>
      <c r="J235" s="831"/>
      <c r="K235" s="827">
        <v>0</v>
      </c>
      <c r="L235" s="831">
        <v>1</v>
      </c>
      <c r="M235" s="832">
        <v>36.270000000000003</v>
      </c>
    </row>
    <row r="236" spans="1:13" ht="14.45" customHeight="1" x14ac:dyDescent="0.2">
      <c r="A236" s="821" t="s">
        <v>2052</v>
      </c>
      <c r="B236" s="822" t="s">
        <v>1797</v>
      </c>
      <c r="C236" s="822" t="s">
        <v>1798</v>
      </c>
      <c r="D236" s="822" t="s">
        <v>938</v>
      </c>
      <c r="E236" s="822" t="s">
        <v>939</v>
      </c>
      <c r="F236" s="831"/>
      <c r="G236" s="831"/>
      <c r="H236" s="827"/>
      <c r="I236" s="831">
        <v>19</v>
      </c>
      <c r="J236" s="831">
        <v>0</v>
      </c>
      <c r="K236" s="827"/>
      <c r="L236" s="831">
        <v>19</v>
      </c>
      <c r="M236" s="832">
        <v>0</v>
      </c>
    </row>
    <row r="237" spans="1:13" ht="14.45" customHeight="1" x14ac:dyDescent="0.2">
      <c r="A237" s="821" t="s">
        <v>2052</v>
      </c>
      <c r="B237" s="822" t="s">
        <v>3492</v>
      </c>
      <c r="C237" s="822" t="s">
        <v>2772</v>
      </c>
      <c r="D237" s="822" t="s">
        <v>2773</v>
      </c>
      <c r="E237" s="822" t="s">
        <v>2774</v>
      </c>
      <c r="F237" s="831">
        <v>1</v>
      </c>
      <c r="G237" s="831">
        <v>120.77</v>
      </c>
      <c r="H237" s="827">
        <v>1</v>
      </c>
      <c r="I237" s="831"/>
      <c r="J237" s="831"/>
      <c r="K237" s="827">
        <v>0</v>
      </c>
      <c r="L237" s="831">
        <v>1</v>
      </c>
      <c r="M237" s="832">
        <v>120.77</v>
      </c>
    </row>
    <row r="238" spans="1:13" ht="14.45" customHeight="1" x14ac:dyDescent="0.2">
      <c r="A238" s="821" t="s">
        <v>2052</v>
      </c>
      <c r="B238" s="822" t="s">
        <v>1813</v>
      </c>
      <c r="C238" s="822" t="s">
        <v>1817</v>
      </c>
      <c r="D238" s="822" t="s">
        <v>1815</v>
      </c>
      <c r="E238" s="822" t="s">
        <v>1818</v>
      </c>
      <c r="F238" s="831"/>
      <c r="G238" s="831"/>
      <c r="H238" s="827">
        <v>0</v>
      </c>
      <c r="I238" s="831">
        <v>1</v>
      </c>
      <c r="J238" s="831">
        <v>11.71</v>
      </c>
      <c r="K238" s="827">
        <v>1</v>
      </c>
      <c r="L238" s="831">
        <v>1</v>
      </c>
      <c r="M238" s="832">
        <v>11.71</v>
      </c>
    </row>
    <row r="239" spans="1:13" ht="14.45" customHeight="1" x14ac:dyDescent="0.2">
      <c r="A239" s="821" t="s">
        <v>2052</v>
      </c>
      <c r="B239" s="822" t="s">
        <v>1819</v>
      </c>
      <c r="C239" s="822" t="s">
        <v>2786</v>
      </c>
      <c r="D239" s="822" t="s">
        <v>2675</v>
      </c>
      <c r="E239" s="822" t="s">
        <v>2787</v>
      </c>
      <c r="F239" s="831">
        <v>1</v>
      </c>
      <c r="G239" s="831">
        <v>0</v>
      </c>
      <c r="H239" s="827"/>
      <c r="I239" s="831"/>
      <c r="J239" s="831"/>
      <c r="K239" s="827"/>
      <c r="L239" s="831">
        <v>1</v>
      </c>
      <c r="M239" s="832">
        <v>0</v>
      </c>
    </row>
    <row r="240" spans="1:13" ht="14.45" customHeight="1" x14ac:dyDescent="0.2">
      <c r="A240" s="821" t="s">
        <v>2052</v>
      </c>
      <c r="B240" s="822" t="s">
        <v>3484</v>
      </c>
      <c r="C240" s="822" t="s">
        <v>3437</v>
      </c>
      <c r="D240" s="822" t="s">
        <v>3438</v>
      </c>
      <c r="E240" s="822" t="s">
        <v>3439</v>
      </c>
      <c r="F240" s="831">
        <v>1</v>
      </c>
      <c r="G240" s="831">
        <v>544.38</v>
      </c>
      <c r="H240" s="827">
        <v>1</v>
      </c>
      <c r="I240" s="831"/>
      <c r="J240" s="831"/>
      <c r="K240" s="827">
        <v>0</v>
      </c>
      <c r="L240" s="831">
        <v>1</v>
      </c>
      <c r="M240" s="832">
        <v>544.38</v>
      </c>
    </row>
    <row r="241" spans="1:13" ht="14.45" customHeight="1" x14ac:dyDescent="0.2">
      <c r="A241" s="821" t="s">
        <v>2052</v>
      </c>
      <c r="B241" s="822" t="s">
        <v>1578</v>
      </c>
      <c r="C241" s="822" t="s">
        <v>2141</v>
      </c>
      <c r="D241" s="822" t="s">
        <v>849</v>
      </c>
      <c r="E241" s="822" t="s">
        <v>2142</v>
      </c>
      <c r="F241" s="831"/>
      <c r="G241" s="831"/>
      <c r="H241" s="827">
        <v>0</v>
      </c>
      <c r="I241" s="831">
        <v>5</v>
      </c>
      <c r="J241" s="831">
        <v>2070.35</v>
      </c>
      <c r="K241" s="827">
        <v>1</v>
      </c>
      <c r="L241" s="831">
        <v>5</v>
      </c>
      <c r="M241" s="832">
        <v>2070.35</v>
      </c>
    </row>
    <row r="242" spans="1:13" ht="14.45" customHeight="1" x14ac:dyDescent="0.2">
      <c r="A242" s="821" t="s">
        <v>2052</v>
      </c>
      <c r="B242" s="822" t="s">
        <v>3483</v>
      </c>
      <c r="C242" s="822" t="s">
        <v>2792</v>
      </c>
      <c r="D242" s="822" t="s">
        <v>2596</v>
      </c>
      <c r="E242" s="822" t="s">
        <v>2793</v>
      </c>
      <c r="F242" s="831"/>
      <c r="G242" s="831"/>
      <c r="H242" s="827">
        <v>0</v>
      </c>
      <c r="I242" s="831">
        <v>1</v>
      </c>
      <c r="J242" s="831">
        <v>33.549999999999997</v>
      </c>
      <c r="K242" s="827">
        <v>1</v>
      </c>
      <c r="L242" s="831">
        <v>1</v>
      </c>
      <c r="M242" s="832">
        <v>33.549999999999997</v>
      </c>
    </row>
    <row r="243" spans="1:13" ht="14.45" customHeight="1" x14ac:dyDescent="0.2">
      <c r="A243" s="821" t="s">
        <v>2052</v>
      </c>
      <c r="B243" s="822" t="s">
        <v>3483</v>
      </c>
      <c r="C243" s="822" t="s">
        <v>2794</v>
      </c>
      <c r="D243" s="822" t="s">
        <v>2596</v>
      </c>
      <c r="E243" s="822" t="s">
        <v>2795</v>
      </c>
      <c r="F243" s="831"/>
      <c r="G243" s="831"/>
      <c r="H243" s="827">
        <v>0</v>
      </c>
      <c r="I243" s="831">
        <v>1</v>
      </c>
      <c r="J243" s="831">
        <v>50.32</v>
      </c>
      <c r="K243" s="827">
        <v>1</v>
      </c>
      <c r="L243" s="831">
        <v>1</v>
      </c>
      <c r="M243" s="832">
        <v>50.32</v>
      </c>
    </row>
    <row r="244" spans="1:13" ht="14.45" customHeight="1" x14ac:dyDescent="0.2">
      <c r="A244" s="821" t="s">
        <v>2052</v>
      </c>
      <c r="B244" s="822" t="s">
        <v>3483</v>
      </c>
      <c r="C244" s="822" t="s">
        <v>2683</v>
      </c>
      <c r="D244" s="822" t="s">
        <v>2355</v>
      </c>
      <c r="E244" s="822"/>
      <c r="F244" s="831">
        <v>8</v>
      </c>
      <c r="G244" s="831">
        <v>402.56</v>
      </c>
      <c r="H244" s="827">
        <v>1</v>
      </c>
      <c r="I244" s="831"/>
      <c r="J244" s="831"/>
      <c r="K244" s="827">
        <v>0</v>
      </c>
      <c r="L244" s="831">
        <v>8</v>
      </c>
      <c r="M244" s="832">
        <v>402.56</v>
      </c>
    </row>
    <row r="245" spans="1:13" ht="14.45" customHeight="1" x14ac:dyDescent="0.2">
      <c r="A245" s="821" t="s">
        <v>2052</v>
      </c>
      <c r="B245" s="822" t="s">
        <v>3493</v>
      </c>
      <c r="C245" s="822" t="s">
        <v>2807</v>
      </c>
      <c r="D245" s="822" t="s">
        <v>2808</v>
      </c>
      <c r="E245" s="822" t="s">
        <v>2809</v>
      </c>
      <c r="F245" s="831">
        <v>2</v>
      </c>
      <c r="G245" s="831">
        <v>0</v>
      </c>
      <c r="H245" s="827"/>
      <c r="I245" s="831"/>
      <c r="J245" s="831"/>
      <c r="K245" s="827"/>
      <c r="L245" s="831">
        <v>2</v>
      </c>
      <c r="M245" s="832">
        <v>0</v>
      </c>
    </row>
    <row r="246" spans="1:13" ht="14.45" customHeight="1" x14ac:dyDescent="0.2">
      <c r="A246" s="821" t="s">
        <v>2054</v>
      </c>
      <c r="B246" s="822" t="s">
        <v>1568</v>
      </c>
      <c r="C246" s="822" t="s">
        <v>1573</v>
      </c>
      <c r="D246" s="822" t="s">
        <v>682</v>
      </c>
      <c r="E246" s="822" t="s">
        <v>1574</v>
      </c>
      <c r="F246" s="831"/>
      <c r="G246" s="831"/>
      <c r="H246" s="827">
        <v>0</v>
      </c>
      <c r="I246" s="831">
        <v>1</v>
      </c>
      <c r="J246" s="831">
        <v>102.93</v>
      </c>
      <c r="K246" s="827">
        <v>1</v>
      </c>
      <c r="L246" s="831">
        <v>1</v>
      </c>
      <c r="M246" s="832">
        <v>102.93</v>
      </c>
    </row>
    <row r="247" spans="1:13" ht="14.45" customHeight="1" x14ac:dyDescent="0.2">
      <c r="A247" s="821" t="s">
        <v>2054</v>
      </c>
      <c r="B247" s="822" t="s">
        <v>1598</v>
      </c>
      <c r="C247" s="822" t="s">
        <v>1607</v>
      </c>
      <c r="D247" s="822" t="s">
        <v>755</v>
      </c>
      <c r="E247" s="822" t="s">
        <v>1608</v>
      </c>
      <c r="F247" s="831"/>
      <c r="G247" s="831"/>
      <c r="H247" s="827">
        <v>0</v>
      </c>
      <c r="I247" s="831">
        <v>1</v>
      </c>
      <c r="J247" s="831">
        <v>490.89</v>
      </c>
      <c r="K247" s="827">
        <v>1</v>
      </c>
      <c r="L247" s="831">
        <v>1</v>
      </c>
      <c r="M247" s="832">
        <v>490.89</v>
      </c>
    </row>
    <row r="248" spans="1:13" ht="14.45" customHeight="1" x14ac:dyDescent="0.2">
      <c r="A248" s="821" t="s">
        <v>2054</v>
      </c>
      <c r="B248" s="822" t="s">
        <v>1609</v>
      </c>
      <c r="C248" s="822" t="s">
        <v>2062</v>
      </c>
      <c r="D248" s="822" t="s">
        <v>1611</v>
      </c>
      <c r="E248" s="822" t="s">
        <v>2063</v>
      </c>
      <c r="F248" s="831"/>
      <c r="G248" s="831"/>
      <c r="H248" s="827">
        <v>0</v>
      </c>
      <c r="I248" s="831">
        <v>1</v>
      </c>
      <c r="J248" s="831">
        <v>93.43</v>
      </c>
      <c r="K248" s="827">
        <v>1</v>
      </c>
      <c r="L248" s="831">
        <v>1</v>
      </c>
      <c r="M248" s="832">
        <v>93.43</v>
      </c>
    </row>
    <row r="249" spans="1:13" ht="14.45" customHeight="1" x14ac:dyDescent="0.2">
      <c r="A249" s="821" t="s">
        <v>2054</v>
      </c>
      <c r="B249" s="822" t="s">
        <v>1609</v>
      </c>
      <c r="C249" s="822" t="s">
        <v>1610</v>
      </c>
      <c r="D249" s="822" t="s">
        <v>1611</v>
      </c>
      <c r="E249" s="822" t="s">
        <v>1612</v>
      </c>
      <c r="F249" s="831"/>
      <c r="G249" s="831"/>
      <c r="H249" s="827">
        <v>0</v>
      </c>
      <c r="I249" s="831">
        <v>6</v>
      </c>
      <c r="J249" s="831">
        <v>1121.22</v>
      </c>
      <c r="K249" s="827">
        <v>1</v>
      </c>
      <c r="L249" s="831">
        <v>6</v>
      </c>
      <c r="M249" s="832">
        <v>1121.22</v>
      </c>
    </row>
    <row r="250" spans="1:13" ht="14.45" customHeight="1" x14ac:dyDescent="0.2">
      <c r="A250" s="821" t="s">
        <v>2054</v>
      </c>
      <c r="B250" s="822" t="s">
        <v>1713</v>
      </c>
      <c r="C250" s="822" t="s">
        <v>3144</v>
      </c>
      <c r="D250" s="822" t="s">
        <v>747</v>
      </c>
      <c r="E250" s="822" t="s">
        <v>3145</v>
      </c>
      <c r="F250" s="831">
        <v>2</v>
      </c>
      <c r="G250" s="831">
        <v>188.56</v>
      </c>
      <c r="H250" s="827">
        <v>1</v>
      </c>
      <c r="I250" s="831"/>
      <c r="J250" s="831"/>
      <c r="K250" s="827">
        <v>0</v>
      </c>
      <c r="L250" s="831">
        <v>2</v>
      </c>
      <c r="M250" s="832">
        <v>188.56</v>
      </c>
    </row>
    <row r="251" spans="1:13" ht="14.45" customHeight="1" x14ac:dyDescent="0.2">
      <c r="A251" s="821" t="s">
        <v>2054</v>
      </c>
      <c r="B251" s="822" t="s">
        <v>1713</v>
      </c>
      <c r="C251" s="822" t="s">
        <v>2351</v>
      </c>
      <c r="D251" s="822" t="s">
        <v>747</v>
      </c>
      <c r="E251" s="822" t="s">
        <v>1236</v>
      </c>
      <c r="F251" s="831">
        <v>1</v>
      </c>
      <c r="G251" s="831">
        <v>84.18</v>
      </c>
      <c r="H251" s="827">
        <v>1</v>
      </c>
      <c r="I251" s="831"/>
      <c r="J251" s="831"/>
      <c r="K251" s="827">
        <v>0</v>
      </c>
      <c r="L251" s="831">
        <v>1</v>
      </c>
      <c r="M251" s="832">
        <v>84.18</v>
      </c>
    </row>
    <row r="252" spans="1:13" ht="14.45" customHeight="1" x14ac:dyDescent="0.2">
      <c r="A252" s="821" t="s">
        <v>2054</v>
      </c>
      <c r="B252" s="822" t="s">
        <v>1713</v>
      </c>
      <c r="C252" s="822" t="s">
        <v>1920</v>
      </c>
      <c r="D252" s="822" t="s">
        <v>747</v>
      </c>
      <c r="E252" s="822" t="s">
        <v>1236</v>
      </c>
      <c r="F252" s="831"/>
      <c r="G252" s="831"/>
      <c r="H252" s="827">
        <v>0</v>
      </c>
      <c r="I252" s="831">
        <v>1</v>
      </c>
      <c r="J252" s="831">
        <v>84.18</v>
      </c>
      <c r="K252" s="827">
        <v>1</v>
      </c>
      <c r="L252" s="831">
        <v>1</v>
      </c>
      <c r="M252" s="832">
        <v>84.18</v>
      </c>
    </row>
    <row r="253" spans="1:13" ht="14.45" customHeight="1" x14ac:dyDescent="0.2">
      <c r="A253" s="821" t="s">
        <v>2054</v>
      </c>
      <c r="B253" s="822" t="s">
        <v>1713</v>
      </c>
      <c r="C253" s="822" t="s">
        <v>3146</v>
      </c>
      <c r="D253" s="822" t="s">
        <v>747</v>
      </c>
      <c r="E253" s="822" t="s">
        <v>3145</v>
      </c>
      <c r="F253" s="831"/>
      <c r="G253" s="831"/>
      <c r="H253" s="827">
        <v>0</v>
      </c>
      <c r="I253" s="831">
        <v>1</v>
      </c>
      <c r="J253" s="831">
        <v>94.28</v>
      </c>
      <c r="K253" s="827">
        <v>1</v>
      </c>
      <c r="L253" s="831">
        <v>1</v>
      </c>
      <c r="M253" s="832">
        <v>94.28</v>
      </c>
    </row>
    <row r="254" spans="1:13" ht="14.45" customHeight="1" x14ac:dyDescent="0.2">
      <c r="A254" s="821" t="s">
        <v>2054</v>
      </c>
      <c r="B254" s="822" t="s">
        <v>1728</v>
      </c>
      <c r="C254" s="822" t="s">
        <v>1729</v>
      </c>
      <c r="D254" s="822" t="s">
        <v>1070</v>
      </c>
      <c r="E254" s="822" t="s">
        <v>1730</v>
      </c>
      <c r="F254" s="831"/>
      <c r="G254" s="831"/>
      <c r="H254" s="827">
        <v>0</v>
      </c>
      <c r="I254" s="831">
        <v>1</v>
      </c>
      <c r="J254" s="831">
        <v>154.36000000000001</v>
      </c>
      <c r="K254" s="827">
        <v>1</v>
      </c>
      <c r="L254" s="831">
        <v>1</v>
      </c>
      <c r="M254" s="832">
        <v>154.36000000000001</v>
      </c>
    </row>
    <row r="255" spans="1:13" ht="14.45" customHeight="1" x14ac:dyDescent="0.2">
      <c r="A255" s="821" t="s">
        <v>2054</v>
      </c>
      <c r="B255" s="822" t="s">
        <v>3494</v>
      </c>
      <c r="C255" s="822" t="s">
        <v>2396</v>
      </c>
      <c r="D255" s="822" t="s">
        <v>2397</v>
      </c>
      <c r="E255" s="822" t="s">
        <v>2398</v>
      </c>
      <c r="F255" s="831"/>
      <c r="G255" s="831"/>
      <c r="H255" s="827">
        <v>0</v>
      </c>
      <c r="I255" s="831">
        <v>1</v>
      </c>
      <c r="J255" s="831">
        <v>687.02</v>
      </c>
      <c r="K255" s="827">
        <v>1</v>
      </c>
      <c r="L255" s="831">
        <v>1</v>
      </c>
      <c r="M255" s="832">
        <v>687.02</v>
      </c>
    </row>
    <row r="256" spans="1:13" ht="14.45" customHeight="1" x14ac:dyDescent="0.2">
      <c r="A256" s="821" t="s">
        <v>2055</v>
      </c>
      <c r="B256" s="822" t="s">
        <v>1568</v>
      </c>
      <c r="C256" s="822" t="s">
        <v>1573</v>
      </c>
      <c r="D256" s="822" t="s">
        <v>682</v>
      </c>
      <c r="E256" s="822" t="s">
        <v>1574</v>
      </c>
      <c r="F256" s="831"/>
      <c r="G256" s="831"/>
      <c r="H256" s="827">
        <v>0</v>
      </c>
      <c r="I256" s="831">
        <v>3</v>
      </c>
      <c r="J256" s="831">
        <v>146.67000000000002</v>
      </c>
      <c r="K256" s="827">
        <v>1</v>
      </c>
      <c r="L256" s="831">
        <v>3</v>
      </c>
      <c r="M256" s="832">
        <v>146.67000000000002</v>
      </c>
    </row>
    <row r="257" spans="1:13" ht="14.45" customHeight="1" x14ac:dyDescent="0.2">
      <c r="A257" s="821" t="s">
        <v>2055</v>
      </c>
      <c r="B257" s="822" t="s">
        <v>1568</v>
      </c>
      <c r="C257" s="822" t="s">
        <v>1571</v>
      </c>
      <c r="D257" s="822" t="s">
        <v>682</v>
      </c>
      <c r="E257" s="822" t="s">
        <v>1572</v>
      </c>
      <c r="F257" s="831"/>
      <c r="G257" s="831"/>
      <c r="H257" s="827">
        <v>0</v>
      </c>
      <c r="I257" s="831">
        <v>2</v>
      </c>
      <c r="J257" s="831">
        <v>27.36</v>
      </c>
      <c r="K257" s="827">
        <v>1</v>
      </c>
      <c r="L257" s="831">
        <v>2</v>
      </c>
      <c r="M257" s="832">
        <v>27.36</v>
      </c>
    </row>
    <row r="258" spans="1:13" ht="14.45" customHeight="1" x14ac:dyDescent="0.2">
      <c r="A258" s="821" t="s">
        <v>2055</v>
      </c>
      <c r="B258" s="822" t="s">
        <v>1598</v>
      </c>
      <c r="C258" s="822" t="s">
        <v>1830</v>
      </c>
      <c r="D258" s="822" t="s">
        <v>759</v>
      </c>
      <c r="E258" s="822" t="s">
        <v>1831</v>
      </c>
      <c r="F258" s="831"/>
      <c r="G258" s="831"/>
      <c r="H258" s="827">
        <v>0</v>
      </c>
      <c r="I258" s="831">
        <v>3</v>
      </c>
      <c r="J258" s="831">
        <v>4156.8599999999997</v>
      </c>
      <c r="K258" s="827">
        <v>1</v>
      </c>
      <c r="L258" s="831">
        <v>3</v>
      </c>
      <c r="M258" s="832">
        <v>4156.8599999999997</v>
      </c>
    </row>
    <row r="259" spans="1:13" ht="14.45" customHeight="1" x14ac:dyDescent="0.2">
      <c r="A259" s="821" t="s">
        <v>2055</v>
      </c>
      <c r="B259" s="822" t="s">
        <v>1598</v>
      </c>
      <c r="C259" s="822" t="s">
        <v>1607</v>
      </c>
      <c r="D259" s="822" t="s">
        <v>755</v>
      </c>
      <c r="E259" s="822" t="s">
        <v>1608</v>
      </c>
      <c r="F259" s="831"/>
      <c r="G259" s="831"/>
      <c r="H259" s="827">
        <v>0</v>
      </c>
      <c r="I259" s="831">
        <v>3</v>
      </c>
      <c r="J259" s="831">
        <v>1472.67</v>
      </c>
      <c r="K259" s="827">
        <v>1</v>
      </c>
      <c r="L259" s="831">
        <v>3</v>
      </c>
      <c r="M259" s="832">
        <v>1472.67</v>
      </c>
    </row>
    <row r="260" spans="1:13" ht="14.45" customHeight="1" x14ac:dyDescent="0.2">
      <c r="A260" s="821" t="s">
        <v>2055</v>
      </c>
      <c r="B260" s="822" t="s">
        <v>1598</v>
      </c>
      <c r="C260" s="822" t="s">
        <v>1832</v>
      </c>
      <c r="D260" s="822" t="s">
        <v>755</v>
      </c>
      <c r="E260" s="822" t="s">
        <v>1833</v>
      </c>
      <c r="F260" s="831"/>
      <c r="G260" s="831"/>
      <c r="H260" s="827">
        <v>0</v>
      </c>
      <c r="I260" s="831">
        <v>1</v>
      </c>
      <c r="J260" s="831">
        <v>1154.68</v>
      </c>
      <c r="K260" s="827">
        <v>1</v>
      </c>
      <c r="L260" s="831">
        <v>1</v>
      </c>
      <c r="M260" s="832">
        <v>1154.68</v>
      </c>
    </row>
    <row r="261" spans="1:13" ht="14.45" customHeight="1" x14ac:dyDescent="0.2">
      <c r="A261" s="821" t="s">
        <v>2055</v>
      </c>
      <c r="B261" s="822" t="s">
        <v>1609</v>
      </c>
      <c r="C261" s="822" t="s">
        <v>1610</v>
      </c>
      <c r="D261" s="822" t="s">
        <v>1611</v>
      </c>
      <c r="E261" s="822" t="s">
        <v>1612</v>
      </c>
      <c r="F261" s="831"/>
      <c r="G261" s="831"/>
      <c r="H261" s="827">
        <v>0</v>
      </c>
      <c r="I261" s="831">
        <v>11</v>
      </c>
      <c r="J261" s="831">
        <v>2055.5699999999997</v>
      </c>
      <c r="K261" s="827">
        <v>1</v>
      </c>
      <c r="L261" s="831">
        <v>11</v>
      </c>
      <c r="M261" s="832">
        <v>2055.5699999999997</v>
      </c>
    </row>
    <row r="262" spans="1:13" ht="14.45" customHeight="1" x14ac:dyDescent="0.2">
      <c r="A262" s="821" t="s">
        <v>2055</v>
      </c>
      <c r="B262" s="822" t="s">
        <v>1652</v>
      </c>
      <c r="C262" s="822" t="s">
        <v>1653</v>
      </c>
      <c r="D262" s="822" t="s">
        <v>646</v>
      </c>
      <c r="E262" s="822" t="s">
        <v>648</v>
      </c>
      <c r="F262" s="831"/>
      <c r="G262" s="831"/>
      <c r="H262" s="827">
        <v>0</v>
      </c>
      <c r="I262" s="831">
        <v>1</v>
      </c>
      <c r="J262" s="831">
        <v>234.07</v>
      </c>
      <c r="K262" s="827">
        <v>1</v>
      </c>
      <c r="L262" s="831">
        <v>1</v>
      </c>
      <c r="M262" s="832">
        <v>234.07</v>
      </c>
    </row>
    <row r="263" spans="1:13" ht="14.45" customHeight="1" x14ac:dyDescent="0.2">
      <c r="A263" s="821" t="s">
        <v>2055</v>
      </c>
      <c r="B263" s="822" t="s">
        <v>1671</v>
      </c>
      <c r="C263" s="822" t="s">
        <v>2760</v>
      </c>
      <c r="D263" s="822" t="s">
        <v>973</v>
      </c>
      <c r="E263" s="822" t="s">
        <v>2761</v>
      </c>
      <c r="F263" s="831"/>
      <c r="G263" s="831"/>
      <c r="H263" s="827">
        <v>0</v>
      </c>
      <c r="I263" s="831">
        <v>1</v>
      </c>
      <c r="J263" s="831">
        <v>103.4</v>
      </c>
      <c r="K263" s="827">
        <v>1</v>
      </c>
      <c r="L263" s="831">
        <v>1</v>
      </c>
      <c r="M263" s="832">
        <v>103.4</v>
      </c>
    </row>
    <row r="264" spans="1:13" ht="14.45" customHeight="1" x14ac:dyDescent="0.2">
      <c r="A264" s="821" t="s">
        <v>2055</v>
      </c>
      <c r="B264" s="822" t="s">
        <v>1674</v>
      </c>
      <c r="C264" s="822" t="s">
        <v>3257</v>
      </c>
      <c r="D264" s="822" t="s">
        <v>1676</v>
      </c>
      <c r="E264" s="822" t="s">
        <v>2100</v>
      </c>
      <c r="F264" s="831"/>
      <c r="G264" s="831"/>
      <c r="H264" s="827">
        <v>0</v>
      </c>
      <c r="I264" s="831">
        <v>1</v>
      </c>
      <c r="J264" s="831">
        <v>229.76</v>
      </c>
      <c r="K264" s="827">
        <v>1</v>
      </c>
      <c r="L264" s="831">
        <v>1</v>
      </c>
      <c r="M264" s="832">
        <v>229.76</v>
      </c>
    </row>
    <row r="265" spans="1:13" ht="14.45" customHeight="1" x14ac:dyDescent="0.2">
      <c r="A265" s="821" t="s">
        <v>2055</v>
      </c>
      <c r="B265" s="822" t="s">
        <v>1698</v>
      </c>
      <c r="C265" s="822" t="s">
        <v>3366</v>
      </c>
      <c r="D265" s="822" t="s">
        <v>1906</v>
      </c>
      <c r="E265" s="822" t="s">
        <v>3367</v>
      </c>
      <c r="F265" s="831">
        <v>1</v>
      </c>
      <c r="G265" s="831">
        <v>183.79</v>
      </c>
      <c r="H265" s="827">
        <v>1</v>
      </c>
      <c r="I265" s="831"/>
      <c r="J265" s="831"/>
      <c r="K265" s="827">
        <v>0</v>
      </c>
      <c r="L265" s="831">
        <v>1</v>
      </c>
      <c r="M265" s="832">
        <v>183.79</v>
      </c>
    </row>
    <row r="266" spans="1:13" ht="14.45" customHeight="1" x14ac:dyDescent="0.2">
      <c r="A266" s="821" t="s">
        <v>2055</v>
      </c>
      <c r="B266" s="822" t="s">
        <v>1713</v>
      </c>
      <c r="C266" s="822" t="s">
        <v>3144</v>
      </c>
      <c r="D266" s="822" t="s">
        <v>747</v>
      </c>
      <c r="E266" s="822" t="s">
        <v>3145</v>
      </c>
      <c r="F266" s="831">
        <v>1</v>
      </c>
      <c r="G266" s="831">
        <v>94.28</v>
      </c>
      <c r="H266" s="827">
        <v>1</v>
      </c>
      <c r="I266" s="831"/>
      <c r="J266" s="831"/>
      <c r="K266" s="827">
        <v>0</v>
      </c>
      <c r="L266" s="831">
        <v>1</v>
      </c>
      <c r="M266" s="832">
        <v>94.28</v>
      </c>
    </row>
    <row r="267" spans="1:13" ht="14.45" customHeight="1" x14ac:dyDescent="0.2">
      <c r="A267" s="821" t="s">
        <v>2055</v>
      </c>
      <c r="B267" s="822" t="s">
        <v>1713</v>
      </c>
      <c r="C267" s="822" t="s">
        <v>3380</v>
      </c>
      <c r="D267" s="822" t="s">
        <v>747</v>
      </c>
      <c r="E267" s="822" t="s">
        <v>3381</v>
      </c>
      <c r="F267" s="831">
        <v>1</v>
      </c>
      <c r="G267" s="831">
        <v>168.36</v>
      </c>
      <c r="H267" s="827">
        <v>1</v>
      </c>
      <c r="I267" s="831"/>
      <c r="J267" s="831"/>
      <c r="K267" s="827">
        <v>0</v>
      </c>
      <c r="L267" s="831">
        <v>1</v>
      </c>
      <c r="M267" s="832">
        <v>168.36</v>
      </c>
    </row>
    <row r="268" spans="1:13" ht="14.45" customHeight="1" x14ac:dyDescent="0.2">
      <c r="A268" s="821" t="s">
        <v>2055</v>
      </c>
      <c r="B268" s="822" t="s">
        <v>1713</v>
      </c>
      <c r="C268" s="822" t="s">
        <v>1714</v>
      </c>
      <c r="D268" s="822" t="s">
        <v>1715</v>
      </c>
      <c r="E268" s="822" t="s">
        <v>1716</v>
      </c>
      <c r="F268" s="831"/>
      <c r="G268" s="831"/>
      <c r="H268" s="827">
        <v>0</v>
      </c>
      <c r="I268" s="831">
        <v>1</v>
      </c>
      <c r="J268" s="831">
        <v>105.23</v>
      </c>
      <c r="K268" s="827">
        <v>1</v>
      </c>
      <c r="L268" s="831">
        <v>1</v>
      </c>
      <c r="M268" s="832">
        <v>105.23</v>
      </c>
    </row>
    <row r="269" spans="1:13" ht="14.45" customHeight="1" x14ac:dyDescent="0.2">
      <c r="A269" s="821" t="s">
        <v>2055</v>
      </c>
      <c r="B269" s="822" t="s">
        <v>1713</v>
      </c>
      <c r="C269" s="822" t="s">
        <v>1719</v>
      </c>
      <c r="D269" s="822" t="s">
        <v>1715</v>
      </c>
      <c r="E269" s="822" t="s">
        <v>1720</v>
      </c>
      <c r="F269" s="831"/>
      <c r="G269" s="831"/>
      <c r="H269" s="827">
        <v>0</v>
      </c>
      <c r="I269" s="831">
        <v>11</v>
      </c>
      <c r="J269" s="831">
        <v>925.98</v>
      </c>
      <c r="K269" s="827">
        <v>1</v>
      </c>
      <c r="L269" s="831">
        <v>11</v>
      </c>
      <c r="M269" s="832">
        <v>925.98</v>
      </c>
    </row>
    <row r="270" spans="1:13" ht="14.45" customHeight="1" x14ac:dyDescent="0.2">
      <c r="A270" s="821" t="s">
        <v>2055</v>
      </c>
      <c r="B270" s="822" t="s">
        <v>1713</v>
      </c>
      <c r="C270" s="822" t="s">
        <v>3382</v>
      </c>
      <c r="D270" s="822" t="s">
        <v>747</v>
      </c>
      <c r="E270" s="822" t="s">
        <v>748</v>
      </c>
      <c r="F270" s="831">
        <v>2</v>
      </c>
      <c r="G270" s="831">
        <v>126.28</v>
      </c>
      <c r="H270" s="827">
        <v>1</v>
      </c>
      <c r="I270" s="831"/>
      <c r="J270" s="831"/>
      <c r="K270" s="827">
        <v>0</v>
      </c>
      <c r="L270" s="831">
        <v>2</v>
      </c>
      <c r="M270" s="832">
        <v>126.28</v>
      </c>
    </row>
    <row r="271" spans="1:13" ht="14.45" customHeight="1" x14ac:dyDescent="0.2">
      <c r="A271" s="821" t="s">
        <v>2055</v>
      </c>
      <c r="B271" s="822" t="s">
        <v>1713</v>
      </c>
      <c r="C271" s="822" t="s">
        <v>2351</v>
      </c>
      <c r="D271" s="822" t="s">
        <v>747</v>
      </c>
      <c r="E271" s="822" t="s">
        <v>1236</v>
      </c>
      <c r="F271" s="831">
        <v>1</v>
      </c>
      <c r="G271" s="831">
        <v>84.18</v>
      </c>
      <c r="H271" s="827">
        <v>1</v>
      </c>
      <c r="I271" s="831"/>
      <c r="J271" s="831"/>
      <c r="K271" s="827">
        <v>0</v>
      </c>
      <c r="L271" s="831">
        <v>1</v>
      </c>
      <c r="M271" s="832">
        <v>84.18</v>
      </c>
    </row>
    <row r="272" spans="1:13" ht="14.45" customHeight="1" x14ac:dyDescent="0.2">
      <c r="A272" s="821" t="s">
        <v>2055</v>
      </c>
      <c r="B272" s="822" t="s">
        <v>1713</v>
      </c>
      <c r="C272" s="822" t="s">
        <v>1717</v>
      </c>
      <c r="D272" s="822" t="s">
        <v>1715</v>
      </c>
      <c r="E272" s="822" t="s">
        <v>1718</v>
      </c>
      <c r="F272" s="831"/>
      <c r="G272" s="831"/>
      <c r="H272" s="827">
        <v>0</v>
      </c>
      <c r="I272" s="831">
        <v>11</v>
      </c>
      <c r="J272" s="831">
        <v>1388.97</v>
      </c>
      <c r="K272" s="827">
        <v>1</v>
      </c>
      <c r="L272" s="831">
        <v>11</v>
      </c>
      <c r="M272" s="832">
        <v>1388.97</v>
      </c>
    </row>
    <row r="273" spans="1:13" ht="14.45" customHeight="1" x14ac:dyDescent="0.2">
      <c r="A273" s="821" t="s">
        <v>2055</v>
      </c>
      <c r="B273" s="822" t="s">
        <v>1713</v>
      </c>
      <c r="C273" s="822" t="s">
        <v>3356</v>
      </c>
      <c r="D273" s="822" t="s">
        <v>1715</v>
      </c>
      <c r="E273" s="822" t="s">
        <v>3357</v>
      </c>
      <c r="F273" s="831"/>
      <c r="G273" s="831"/>
      <c r="H273" s="827">
        <v>0</v>
      </c>
      <c r="I273" s="831">
        <v>3</v>
      </c>
      <c r="J273" s="831">
        <v>189.42000000000002</v>
      </c>
      <c r="K273" s="827">
        <v>1</v>
      </c>
      <c r="L273" s="831">
        <v>3</v>
      </c>
      <c r="M273" s="832">
        <v>189.42000000000002</v>
      </c>
    </row>
    <row r="274" spans="1:13" ht="14.45" customHeight="1" x14ac:dyDescent="0.2">
      <c r="A274" s="821" t="s">
        <v>2055</v>
      </c>
      <c r="B274" s="822" t="s">
        <v>1713</v>
      </c>
      <c r="C274" s="822" t="s">
        <v>2817</v>
      </c>
      <c r="D274" s="822" t="s">
        <v>1715</v>
      </c>
      <c r="E274" s="822" t="s">
        <v>2818</v>
      </c>
      <c r="F274" s="831"/>
      <c r="G274" s="831"/>
      <c r="H274" s="827">
        <v>0</v>
      </c>
      <c r="I274" s="831">
        <v>10</v>
      </c>
      <c r="J274" s="831">
        <v>490.8</v>
      </c>
      <c r="K274" s="827">
        <v>1</v>
      </c>
      <c r="L274" s="831">
        <v>10</v>
      </c>
      <c r="M274" s="832">
        <v>490.8</v>
      </c>
    </row>
    <row r="275" spans="1:13" ht="14.45" customHeight="1" x14ac:dyDescent="0.2">
      <c r="A275" s="821" t="s">
        <v>2055</v>
      </c>
      <c r="B275" s="822" t="s">
        <v>1713</v>
      </c>
      <c r="C275" s="822" t="s">
        <v>3383</v>
      </c>
      <c r="D275" s="822" t="s">
        <v>747</v>
      </c>
      <c r="E275" s="822" t="s">
        <v>2814</v>
      </c>
      <c r="F275" s="831"/>
      <c r="G275" s="831"/>
      <c r="H275" s="827">
        <v>0</v>
      </c>
      <c r="I275" s="831">
        <v>3</v>
      </c>
      <c r="J275" s="831">
        <v>315.69</v>
      </c>
      <c r="K275" s="827">
        <v>1</v>
      </c>
      <c r="L275" s="831">
        <v>3</v>
      </c>
      <c r="M275" s="832">
        <v>315.69</v>
      </c>
    </row>
    <row r="276" spans="1:13" ht="14.45" customHeight="1" x14ac:dyDescent="0.2">
      <c r="A276" s="821" t="s">
        <v>2055</v>
      </c>
      <c r="B276" s="822" t="s">
        <v>1713</v>
      </c>
      <c r="C276" s="822" t="s">
        <v>1920</v>
      </c>
      <c r="D276" s="822" t="s">
        <v>747</v>
      </c>
      <c r="E276" s="822" t="s">
        <v>1236</v>
      </c>
      <c r="F276" s="831"/>
      <c r="G276" s="831"/>
      <c r="H276" s="827">
        <v>0</v>
      </c>
      <c r="I276" s="831">
        <v>1</v>
      </c>
      <c r="J276" s="831">
        <v>84.18</v>
      </c>
      <c r="K276" s="827">
        <v>1</v>
      </c>
      <c r="L276" s="831">
        <v>1</v>
      </c>
      <c r="M276" s="832">
        <v>84.18</v>
      </c>
    </row>
    <row r="277" spans="1:13" ht="14.45" customHeight="1" x14ac:dyDescent="0.2">
      <c r="A277" s="821" t="s">
        <v>2055</v>
      </c>
      <c r="B277" s="822" t="s">
        <v>1713</v>
      </c>
      <c r="C277" s="822" t="s">
        <v>1722</v>
      </c>
      <c r="D277" s="822" t="s">
        <v>747</v>
      </c>
      <c r="E277" s="822" t="s">
        <v>1723</v>
      </c>
      <c r="F277" s="831"/>
      <c r="G277" s="831"/>
      <c r="H277" s="827">
        <v>0</v>
      </c>
      <c r="I277" s="831">
        <v>3</v>
      </c>
      <c r="J277" s="831">
        <v>147.24</v>
      </c>
      <c r="K277" s="827">
        <v>1</v>
      </c>
      <c r="L277" s="831">
        <v>3</v>
      </c>
      <c r="M277" s="832">
        <v>147.24</v>
      </c>
    </row>
    <row r="278" spans="1:13" ht="14.45" customHeight="1" x14ac:dyDescent="0.2">
      <c r="A278" s="821" t="s">
        <v>2055</v>
      </c>
      <c r="B278" s="822" t="s">
        <v>1713</v>
      </c>
      <c r="C278" s="822" t="s">
        <v>3384</v>
      </c>
      <c r="D278" s="822" t="s">
        <v>747</v>
      </c>
      <c r="E278" s="822" t="s">
        <v>3385</v>
      </c>
      <c r="F278" s="831"/>
      <c r="G278" s="831"/>
      <c r="H278" s="827">
        <v>0</v>
      </c>
      <c r="I278" s="831">
        <v>1</v>
      </c>
      <c r="J278" s="831">
        <v>74.08</v>
      </c>
      <c r="K278" s="827">
        <v>1</v>
      </c>
      <c r="L278" s="831">
        <v>1</v>
      </c>
      <c r="M278" s="832">
        <v>74.08</v>
      </c>
    </row>
    <row r="279" spans="1:13" ht="14.45" customHeight="1" x14ac:dyDescent="0.2">
      <c r="A279" s="821" t="s">
        <v>2055</v>
      </c>
      <c r="B279" s="822" t="s">
        <v>1713</v>
      </c>
      <c r="C279" s="822" t="s">
        <v>3146</v>
      </c>
      <c r="D279" s="822" t="s">
        <v>747</v>
      </c>
      <c r="E279" s="822" t="s">
        <v>3145</v>
      </c>
      <c r="F279" s="831"/>
      <c r="G279" s="831"/>
      <c r="H279" s="827">
        <v>0</v>
      </c>
      <c r="I279" s="831">
        <v>1</v>
      </c>
      <c r="J279" s="831">
        <v>94.28</v>
      </c>
      <c r="K279" s="827">
        <v>1</v>
      </c>
      <c r="L279" s="831">
        <v>1</v>
      </c>
      <c r="M279" s="832">
        <v>94.28</v>
      </c>
    </row>
    <row r="280" spans="1:13" ht="14.45" customHeight="1" x14ac:dyDescent="0.2">
      <c r="A280" s="821" t="s">
        <v>2055</v>
      </c>
      <c r="B280" s="822" t="s">
        <v>1728</v>
      </c>
      <c r="C280" s="822" t="s">
        <v>1729</v>
      </c>
      <c r="D280" s="822" t="s">
        <v>1070</v>
      </c>
      <c r="E280" s="822" t="s">
        <v>1730</v>
      </c>
      <c r="F280" s="831"/>
      <c r="G280" s="831"/>
      <c r="H280" s="827">
        <v>0</v>
      </c>
      <c r="I280" s="831">
        <v>1</v>
      </c>
      <c r="J280" s="831">
        <v>154.36000000000001</v>
      </c>
      <c r="K280" s="827">
        <v>1</v>
      </c>
      <c r="L280" s="831">
        <v>1</v>
      </c>
      <c r="M280" s="832">
        <v>154.36000000000001</v>
      </c>
    </row>
    <row r="281" spans="1:13" ht="14.45" customHeight="1" x14ac:dyDescent="0.2">
      <c r="A281" s="821" t="s">
        <v>2055</v>
      </c>
      <c r="B281" s="822" t="s">
        <v>1788</v>
      </c>
      <c r="C281" s="822" t="s">
        <v>2362</v>
      </c>
      <c r="D281" s="822" t="s">
        <v>2363</v>
      </c>
      <c r="E281" s="822" t="s">
        <v>2364</v>
      </c>
      <c r="F281" s="831">
        <v>1</v>
      </c>
      <c r="G281" s="831">
        <v>121.75</v>
      </c>
      <c r="H281" s="827">
        <v>1</v>
      </c>
      <c r="I281" s="831"/>
      <c r="J281" s="831"/>
      <c r="K281" s="827">
        <v>0</v>
      </c>
      <c r="L281" s="831">
        <v>1</v>
      </c>
      <c r="M281" s="832">
        <v>121.75</v>
      </c>
    </row>
    <row r="282" spans="1:13" ht="14.45" customHeight="1" x14ac:dyDescent="0.2">
      <c r="A282" s="821" t="s">
        <v>2055</v>
      </c>
      <c r="B282" s="822" t="s">
        <v>1797</v>
      </c>
      <c r="C282" s="822" t="s">
        <v>3374</v>
      </c>
      <c r="D282" s="822" t="s">
        <v>938</v>
      </c>
      <c r="E282" s="822" t="s">
        <v>939</v>
      </c>
      <c r="F282" s="831">
        <v>1</v>
      </c>
      <c r="G282" s="831">
        <v>0</v>
      </c>
      <c r="H282" s="827"/>
      <c r="I282" s="831"/>
      <c r="J282" s="831"/>
      <c r="K282" s="827"/>
      <c r="L282" s="831">
        <v>1</v>
      </c>
      <c r="M282" s="832">
        <v>0</v>
      </c>
    </row>
    <row r="283" spans="1:13" ht="14.45" customHeight="1" x14ac:dyDescent="0.2">
      <c r="A283" s="821" t="s">
        <v>2055</v>
      </c>
      <c r="B283" s="822" t="s">
        <v>1813</v>
      </c>
      <c r="C283" s="822" t="s">
        <v>1814</v>
      </c>
      <c r="D283" s="822" t="s">
        <v>1815</v>
      </c>
      <c r="E283" s="822" t="s">
        <v>1816</v>
      </c>
      <c r="F283" s="831"/>
      <c r="G283" s="831"/>
      <c r="H283" s="827">
        <v>0</v>
      </c>
      <c r="I283" s="831">
        <v>1</v>
      </c>
      <c r="J283" s="831">
        <v>23.4</v>
      </c>
      <c r="K283" s="827">
        <v>1</v>
      </c>
      <c r="L283" s="831">
        <v>1</v>
      </c>
      <c r="M283" s="832">
        <v>23.4</v>
      </c>
    </row>
    <row r="284" spans="1:13" ht="14.45" customHeight="1" x14ac:dyDescent="0.2">
      <c r="A284" s="821" t="s">
        <v>2055</v>
      </c>
      <c r="B284" s="822" t="s">
        <v>1813</v>
      </c>
      <c r="C284" s="822" t="s">
        <v>1817</v>
      </c>
      <c r="D284" s="822" t="s">
        <v>1815</v>
      </c>
      <c r="E284" s="822" t="s">
        <v>1818</v>
      </c>
      <c r="F284" s="831"/>
      <c r="G284" s="831"/>
      <c r="H284" s="827">
        <v>0</v>
      </c>
      <c r="I284" s="831">
        <v>3</v>
      </c>
      <c r="J284" s="831">
        <v>35.130000000000003</v>
      </c>
      <c r="K284" s="827">
        <v>1</v>
      </c>
      <c r="L284" s="831">
        <v>3</v>
      </c>
      <c r="M284" s="832">
        <v>35.130000000000003</v>
      </c>
    </row>
    <row r="285" spans="1:13" ht="14.45" customHeight="1" x14ac:dyDescent="0.2">
      <c r="A285" s="821" t="s">
        <v>2055</v>
      </c>
      <c r="B285" s="822" t="s">
        <v>3494</v>
      </c>
      <c r="C285" s="822" t="s">
        <v>2396</v>
      </c>
      <c r="D285" s="822" t="s">
        <v>2397</v>
      </c>
      <c r="E285" s="822" t="s">
        <v>2398</v>
      </c>
      <c r="F285" s="831"/>
      <c r="G285" s="831"/>
      <c r="H285" s="827">
        <v>0</v>
      </c>
      <c r="I285" s="831">
        <v>1</v>
      </c>
      <c r="J285" s="831">
        <v>687.02</v>
      </c>
      <c r="K285" s="827">
        <v>1</v>
      </c>
      <c r="L285" s="831">
        <v>1</v>
      </c>
      <c r="M285" s="832">
        <v>687.02</v>
      </c>
    </row>
    <row r="286" spans="1:13" ht="14.45" customHeight="1" x14ac:dyDescent="0.2">
      <c r="A286" s="821" t="s">
        <v>2056</v>
      </c>
      <c r="B286" s="822" t="s">
        <v>1568</v>
      </c>
      <c r="C286" s="822" t="s">
        <v>1573</v>
      </c>
      <c r="D286" s="822" t="s">
        <v>682</v>
      </c>
      <c r="E286" s="822" t="s">
        <v>1574</v>
      </c>
      <c r="F286" s="831"/>
      <c r="G286" s="831"/>
      <c r="H286" s="827">
        <v>0</v>
      </c>
      <c r="I286" s="831">
        <v>3</v>
      </c>
      <c r="J286" s="831">
        <v>146.67000000000002</v>
      </c>
      <c r="K286" s="827">
        <v>1</v>
      </c>
      <c r="L286" s="831">
        <v>3</v>
      </c>
      <c r="M286" s="832">
        <v>146.67000000000002</v>
      </c>
    </row>
    <row r="287" spans="1:13" ht="14.45" customHeight="1" x14ac:dyDescent="0.2">
      <c r="A287" s="821" t="s">
        <v>2056</v>
      </c>
      <c r="B287" s="822" t="s">
        <v>1568</v>
      </c>
      <c r="C287" s="822" t="s">
        <v>2954</v>
      </c>
      <c r="D287" s="822" t="s">
        <v>2955</v>
      </c>
      <c r="E287" s="822" t="s">
        <v>2956</v>
      </c>
      <c r="F287" s="831">
        <v>1</v>
      </c>
      <c r="G287" s="831">
        <v>97.76</v>
      </c>
      <c r="H287" s="827">
        <v>1</v>
      </c>
      <c r="I287" s="831"/>
      <c r="J287" s="831"/>
      <c r="K287" s="827">
        <v>0</v>
      </c>
      <c r="L287" s="831">
        <v>1</v>
      </c>
      <c r="M287" s="832">
        <v>97.76</v>
      </c>
    </row>
    <row r="288" spans="1:13" ht="14.45" customHeight="1" x14ac:dyDescent="0.2">
      <c r="A288" s="821" t="s">
        <v>2056</v>
      </c>
      <c r="B288" s="822" t="s">
        <v>1568</v>
      </c>
      <c r="C288" s="822" t="s">
        <v>1571</v>
      </c>
      <c r="D288" s="822" t="s">
        <v>682</v>
      </c>
      <c r="E288" s="822" t="s">
        <v>1572</v>
      </c>
      <c r="F288" s="831"/>
      <c r="G288" s="831"/>
      <c r="H288" s="827">
        <v>0</v>
      </c>
      <c r="I288" s="831">
        <v>19</v>
      </c>
      <c r="J288" s="831">
        <v>335.57000000000005</v>
      </c>
      <c r="K288" s="827">
        <v>1</v>
      </c>
      <c r="L288" s="831">
        <v>19</v>
      </c>
      <c r="M288" s="832">
        <v>335.57000000000005</v>
      </c>
    </row>
    <row r="289" spans="1:13" ht="14.45" customHeight="1" x14ac:dyDescent="0.2">
      <c r="A289" s="821" t="s">
        <v>2056</v>
      </c>
      <c r="B289" s="822" t="s">
        <v>1575</v>
      </c>
      <c r="C289" s="822" t="s">
        <v>1838</v>
      </c>
      <c r="D289" s="822" t="s">
        <v>1279</v>
      </c>
      <c r="E289" s="822" t="s">
        <v>1839</v>
      </c>
      <c r="F289" s="831"/>
      <c r="G289" s="831"/>
      <c r="H289" s="827">
        <v>0</v>
      </c>
      <c r="I289" s="831">
        <v>1</v>
      </c>
      <c r="J289" s="831">
        <v>54.75</v>
      </c>
      <c r="K289" s="827">
        <v>1</v>
      </c>
      <c r="L289" s="831">
        <v>1</v>
      </c>
      <c r="M289" s="832">
        <v>54.75</v>
      </c>
    </row>
    <row r="290" spans="1:13" ht="14.45" customHeight="1" x14ac:dyDescent="0.2">
      <c r="A290" s="821" t="s">
        <v>2056</v>
      </c>
      <c r="B290" s="822" t="s">
        <v>1598</v>
      </c>
      <c r="C290" s="822" t="s">
        <v>1830</v>
      </c>
      <c r="D290" s="822" t="s">
        <v>759</v>
      </c>
      <c r="E290" s="822" t="s">
        <v>1831</v>
      </c>
      <c r="F290" s="831"/>
      <c r="G290" s="831"/>
      <c r="H290" s="827">
        <v>0</v>
      </c>
      <c r="I290" s="831">
        <v>7</v>
      </c>
      <c r="J290" s="831">
        <v>9699.34</v>
      </c>
      <c r="K290" s="827">
        <v>1</v>
      </c>
      <c r="L290" s="831">
        <v>7</v>
      </c>
      <c r="M290" s="832">
        <v>9699.34</v>
      </c>
    </row>
    <row r="291" spans="1:13" ht="14.45" customHeight="1" x14ac:dyDescent="0.2">
      <c r="A291" s="821" t="s">
        <v>2056</v>
      </c>
      <c r="B291" s="822" t="s">
        <v>1598</v>
      </c>
      <c r="C291" s="822" t="s">
        <v>3041</v>
      </c>
      <c r="D291" s="822" t="s">
        <v>759</v>
      </c>
      <c r="E291" s="822" t="s">
        <v>3042</v>
      </c>
      <c r="F291" s="831"/>
      <c r="G291" s="831"/>
      <c r="H291" s="827">
        <v>0</v>
      </c>
      <c r="I291" s="831">
        <v>1</v>
      </c>
      <c r="J291" s="831">
        <v>2309.36</v>
      </c>
      <c r="K291" s="827">
        <v>1</v>
      </c>
      <c r="L291" s="831">
        <v>1</v>
      </c>
      <c r="M291" s="832">
        <v>2309.36</v>
      </c>
    </row>
    <row r="292" spans="1:13" ht="14.45" customHeight="1" x14ac:dyDescent="0.2">
      <c r="A292" s="821" t="s">
        <v>2056</v>
      </c>
      <c r="B292" s="822" t="s">
        <v>1598</v>
      </c>
      <c r="C292" s="822" t="s">
        <v>1603</v>
      </c>
      <c r="D292" s="822" t="s">
        <v>755</v>
      </c>
      <c r="E292" s="822" t="s">
        <v>1604</v>
      </c>
      <c r="F292" s="831"/>
      <c r="G292" s="831"/>
      <c r="H292" s="827">
        <v>0</v>
      </c>
      <c r="I292" s="831">
        <v>3</v>
      </c>
      <c r="J292" s="831">
        <v>1104.48</v>
      </c>
      <c r="K292" s="827">
        <v>1</v>
      </c>
      <c r="L292" s="831">
        <v>3</v>
      </c>
      <c r="M292" s="832">
        <v>1104.48</v>
      </c>
    </row>
    <row r="293" spans="1:13" ht="14.45" customHeight="1" x14ac:dyDescent="0.2">
      <c r="A293" s="821" t="s">
        <v>2056</v>
      </c>
      <c r="B293" s="822" t="s">
        <v>1598</v>
      </c>
      <c r="C293" s="822" t="s">
        <v>1605</v>
      </c>
      <c r="D293" s="822" t="s">
        <v>755</v>
      </c>
      <c r="E293" s="822" t="s">
        <v>1606</v>
      </c>
      <c r="F293" s="831"/>
      <c r="G293" s="831"/>
      <c r="H293" s="827">
        <v>0</v>
      </c>
      <c r="I293" s="831">
        <v>4</v>
      </c>
      <c r="J293" s="831">
        <v>2945.32</v>
      </c>
      <c r="K293" s="827">
        <v>1</v>
      </c>
      <c r="L293" s="831">
        <v>4</v>
      </c>
      <c r="M293" s="832">
        <v>2945.32</v>
      </c>
    </row>
    <row r="294" spans="1:13" ht="14.45" customHeight="1" x14ac:dyDescent="0.2">
      <c r="A294" s="821" t="s">
        <v>2056</v>
      </c>
      <c r="B294" s="822" t="s">
        <v>1598</v>
      </c>
      <c r="C294" s="822" t="s">
        <v>1607</v>
      </c>
      <c r="D294" s="822" t="s">
        <v>755</v>
      </c>
      <c r="E294" s="822" t="s">
        <v>1608</v>
      </c>
      <c r="F294" s="831"/>
      <c r="G294" s="831"/>
      <c r="H294" s="827">
        <v>0</v>
      </c>
      <c r="I294" s="831">
        <v>4</v>
      </c>
      <c r="J294" s="831">
        <v>1963.56</v>
      </c>
      <c r="K294" s="827">
        <v>1</v>
      </c>
      <c r="L294" s="831">
        <v>4</v>
      </c>
      <c r="M294" s="832">
        <v>1963.56</v>
      </c>
    </row>
    <row r="295" spans="1:13" ht="14.45" customHeight="1" x14ac:dyDescent="0.2">
      <c r="A295" s="821" t="s">
        <v>2056</v>
      </c>
      <c r="B295" s="822" t="s">
        <v>1598</v>
      </c>
      <c r="C295" s="822" t="s">
        <v>1601</v>
      </c>
      <c r="D295" s="822" t="s">
        <v>759</v>
      </c>
      <c r="E295" s="822" t="s">
        <v>1602</v>
      </c>
      <c r="F295" s="831"/>
      <c r="G295" s="831"/>
      <c r="H295" s="827">
        <v>0</v>
      </c>
      <c r="I295" s="831">
        <v>7</v>
      </c>
      <c r="J295" s="831">
        <v>12932.43</v>
      </c>
      <c r="K295" s="827">
        <v>1</v>
      </c>
      <c r="L295" s="831">
        <v>7</v>
      </c>
      <c r="M295" s="832">
        <v>12932.43</v>
      </c>
    </row>
    <row r="296" spans="1:13" ht="14.45" customHeight="1" x14ac:dyDescent="0.2">
      <c r="A296" s="821" t="s">
        <v>2056</v>
      </c>
      <c r="B296" s="822" t="s">
        <v>1598</v>
      </c>
      <c r="C296" s="822" t="s">
        <v>1832</v>
      </c>
      <c r="D296" s="822" t="s">
        <v>755</v>
      </c>
      <c r="E296" s="822" t="s">
        <v>1833</v>
      </c>
      <c r="F296" s="831"/>
      <c r="G296" s="831"/>
      <c r="H296" s="827">
        <v>0</v>
      </c>
      <c r="I296" s="831">
        <v>3</v>
      </c>
      <c r="J296" s="831">
        <v>3464.04</v>
      </c>
      <c r="K296" s="827">
        <v>1</v>
      </c>
      <c r="L296" s="831">
        <v>3</v>
      </c>
      <c r="M296" s="832">
        <v>3464.04</v>
      </c>
    </row>
    <row r="297" spans="1:13" ht="14.45" customHeight="1" x14ac:dyDescent="0.2">
      <c r="A297" s="821" t="s">
        <v>2056</v>
      </c>
      <c r="B297" s="822" t="s">
        <v>1598</v>
      </c>
      <c r="C297" s="822" t="s">
        <v>2947</v>
      </c>
      <c r="D297" s="822" t="s">
        <v>755</v>
      </c>
      <c r="E297" s="822" t="s">
        <v>2948</v>
      </c>
      <c r="F297" s="831">
        <v>3</v>
      </c>
      <c r="G297" s="831">
        <v>441.78</v>
      </c>
      <c r="H297" s="827">
        <v>1</v>
      </c>
      <c r="I297" s="831"/>
      <c r="J297" s="831"/>
      <c r="K297" s="827">
        <v>0</v>
      </c>
      <c r="L297" s="831">
        <v>3</v>
      </c>
      <c r="M297" s="832">
        <v>441.78</v>
      </c>
    </row>
    <row r="298" spans="1:13" ht="14.45" customHeight="1" x14ac:dyDescent="0.2">
      <c r="A298" s="821" t="s">
        <v>2056</v>
      </c>
      <c r="B298" s="822" t="s">
        <v>1609</v>
      </c>
      <c r="C298" s="822" t="s">
        <v>2062</v>
      </c>
      <c r="D298" s="822" t="s">
        <v>1611</v>
      </c>
      <c r="E298" s="822" t="s">
        <v>2063</v>
      </c>
      <c r="F298" s="831"/>
      <c r="G298" s="831"/>
      <c r="H298" s="827">
        <v>0</v>
      </c>
      <c r="I298" s="831">
        <v>1</v>
      </c>
      <c r="J298" s="831">
        <v>93.43</v>
      </c>
      <c r="K298" s="827">
        <v>1</v>
      </c>
      <c r="L298" s="831">
        <v>1</v>
      </c>
      <c r="M298" s="832">
        <v>93.43</v>
      </c>
    </row>
    <row r="299" spans="1:13" ht="14.45" customHeight="1" x14ac:dyDescent="0.2">
      <c r="A299" s="821" t="s">
        <v>2056</v>
      </c>
      <c r="B299" s="822" t="s">
        <v>1609</v>
      </c>
      <c r="C299" s="822" t="s">
        <v>1610</v>
      </c>
      <c r="D299" s="822" t="s">
        <v>1611</v>
      </c>
      <c r="E299" s="822" t="s">
        <v>1612</v>
      </c>
      <c r="F299" s="831"/>
      <c r="G299" s="831"/>
      <c r="H299" s="827">
        <v>0</v>
      </c>
      <c r="I299" s="831">
        <v>80</v>
      </c>
      <c r="J299" s="831">
        <v>14949.6</v>
      </c>
      <c r="K299" s="827">
        <v>1</v>
      </c>
      <c r="L299" s="831">
        <v>80</v>
      </c>
      <c r="M299" s="832">
        <v>14949.6</v>
      </c>
    </row>
    <row r="300" spans="1:13" ht="14.45" customHeight="1" x14ac:dyDescent="0.2">
      <c r="A300" s="821" t="s">
        <v>2056</v>
      </c>
      <c r="B300" s="822" t="s">
        <v>1630</v>
      </c>
      <c r="C300" s="822" t="s">
        <v>1631</v>
      </c>
      <c r="D300" s="822" t="s">
        <v>1632</v>
      </c>
      <c r="E300" s="822" t="s">
        <v>1633</v>
      </c>
      <c r="F300" s="831"/>
      <c r="G300" s="831"/>
      <c r="H300" s="827">
        <v>0</v>
      </c>
      <c r="I300" s="831">
        <v>1</v>
      </c>
      <c r="J300" s="831">
        <v>134.61000000000001</v>
      </c>
      <c r="K300" s="827">
        <v>1</v>
      </c>
      <c r="L300" s="831">
        <v>1</v>
      </c>
      <c r="M300" s="832">
        <v>134.61000000000001</v>
      </c>
    </row>
    <row r="301" spans="1:13" ht="14.45" customHeight="1" x14ac:dyDescent="0.2">
      <c r="A301" s="821" t="s">
        <v>2056</v>
      </c>
      <c r="B301" s="822" t="s">
        <v>1652</v>
      </c>
      <c r="C301" s="822" t="s">
        <v>2941</v>
      </c>
      <c r="D301" s="822" t="s">
        <v>649</v>
      </c>
      <c r="E301" s="822" t="s">
        <v>2942</v>
      </c>
      <c r="F301" s="831"/>
      <c r="G301" s="831"/>
      <c r="H301" s="827">
        <v>0</v>
      </c>
      <c r="I301" s="831">
        <v>1</v>
      </c>
      <c r="J301" s="831">
        <v>38.04</v>
      </c>
      <c r="K301" s="827">
        <v>1</v>
      </c>
      <c r="L301" s="831">
        <v>1</v>
      </c>
      <c r="M301" s="832">
        <v>38.04</v>
      </c>
    </row>
    <row r="302" spans="1:13" ht="14.45" customHeight="1" x14ac:dyDescent="0.2">
      <c r="A302" s="821" t="s">
        <v>2056</v>
      </c>
      <c r="B302" s="822" t="s">
        <v>1652</v>
      </c>
      <c r="C302" s="822" t="s">
        <v>1656</v>
      </c>
      <c r="D302" s="822" t="s">
        <v>649</v>
      </c>
      <c r="E302" s="822" t="s">
        <v>650</v>
      </c>
      <c r="F302" s="831"/>
      <c r="G302" s="831"/>
      <c r="H302" s="827">
        <v>0</v>
      </c>
      <c r="I302" s="831">
        <v>2</v>
      </c>
      <c r="J302" s="831">
        <v>21.3</v>
      </c>
      <c r="K302" s="827">
        <v>1</v>
      </c>
      <c r="L302" s="831">
        <v>2</v>
      </c>
      <c r="M302" s="832">
        <v>21.3</v>
      </c>
    </row>
    <row r="303" spans="1:13" ht="14.45" customHeight="1" x14ac:dyDescent="0.2">
      <c r="A303" s="821" t="s">
        <v>2056</v>
      </c>
      <c r="B303" s="822" t="s">
        <v>1698</v>
      </c>
      <c r="C303" s="822" t="s">
        <v>1699</v>
      </c>
      <c r="D303" s="822" t="s">
        <v>1700</v>
      </c>
      <c r="E303" s="822" t="s">
        <v>1701</v>
      </c>
      <c r="F303" s="831"/>
      <c r="G303" s="831"/>
      <c r="H303" s="827">
        <v>0</v>
      </c>
      <c r="I303" s="831">
        <v>2</v>
      </c>
      <c r="J303" s="831">
        <v>444.93999999999994</v>
      </c>
      <c r="K303" s="827">
        <v>1</v>
      </c>
      <c r="L303" s="831">
        <v>2</v>
      </c>
      <c r="M303" s="832">
        <v>444.93999999999994</v>
      </c>
    </row>
    <row r="304" spans="1:13" ht="14.45" customHeight="1" x14ac:dyDescent="0.2">
      <c r="A304" s="821" t="s">
        <v>2056</v>
      </c>
      <c r="B304" s="822" t="s">
        <v>1698</v>
      </c>
      <c r="C304" s="822" t="s">
        <v>2867</v>
      </c>
      <c r="D304" s="822" t="s">
        <v>1906</v>
      </c>
      <c r="E304" s="822" t="s">
        <v>2868</v>
      </c>
      <c r="F304" s="831">
        <v>1</v>
      </c>
      <c r="G304" s="831">
        <v>55.14</v>
      </c>
      <c r="H304" s="827">
        <v>1</v>
      </c>
      <c r="I304" s="831"/>
      <c r="J304" s="831"/>
      <c r="K304" s="827">
        <v>0</v>
      </c>
      <c r="L304" s="831">
        <v>1</v>
      </c>
      <c r="M304" s="832">
        <v>55.14</v>
      </c>
    </row>
    <row r="305" spans="1:13" ht="14.45" customHeight="1" x14ac:dyDescent="0.2">
      <c r="A305" s="821" t="s">
        <v>2056</v>
      </c>
      <c r="B305" s="822" t="s">
        <v>1698</v>
      </c>
      <c r="C305" s="822" t="s">
        <v>2869</v>
      </c>
      <c r="D305" s="822" t="s">
        <v>1906</v>
      </c>
      <c r="E305" s="822" t="s">
        <v>2195</v>
      </c>
      <c r="F305" s="831">
        <v>1</v>
      </c>
      <c r="G305" s="831">
        <v>84.83</v>
      </c>
      <c r="H305" s="827">
        <v>1</v>
      </c>
      <c r="I305" s="831"/>
      <c r="J305" s="831"/>
      <c r="K305" s="827">
        <v>0</v>
      </c>
      <c r="L305" s="831">
        <v>1</v>
      </c>
      <c r="M305" s="832">
        <v>84.83</v>
      </c>
    </row>
    <row r="306" spans="1:13" ht="14.45" customHeight="1" x14ac:dyDescent="0.2">
      <c r="A306" s="821" t="s">
        <v>2056</v>
      </c>
      <c r="B306" s="822" t="s">
        <v>3495</v>
      </c>
      <c r="C306" s="822" t="s">
        <v>2863</v>
      </c>
      <c r="D306" s="822" t="s">
        <v>1930</v>
      </c>
      <c r="E306" s="822" t="s">
        <v>2864</v>
      </c>
      <c r="F306" s="831">
        <v>1</v>
      </c>
      <c r="G306" s="831">
        <v>0</v>
      </c>
      <c r="H306" s="827"/>
      <c r="I306" s="831"/>
      <c r="J306" s="831"/>
      <c r="K306" s="827"/>
      <c r="L306" s="831">
        <v>1</v>
      </c>
      <c r="M306" s="832">
        <v>0</v>
      </c>
    </row>
    <row r="307" spans="1:13" ht="14.45" customHeight="1" x14ac:dyDescent="0.2">
      <c r="A307" s="821" t="s">
        <v>2056</v>
      </c>
      <c r="B307" s="822" t="s">
        <v>1702</v>
      </c>
      <c r="C307" s="822" t="s">
        <v>1703</v>
      </c>
      <c r="D307" s="822" t="s">
        <v>751</v>
      </c>
      <c r="E307" s="822" t="s">
        <v>1704</v>
      </c>
      <c r="F307" s="831"/>
      <c r="G307" s="831"/>
      <c r="H307" s="827">
        <v>0</v>
      </c>
      <c r="I307" s="831">
        <v>1</v>
      </c>
      <c r="J307" s="831">
        <v>134.61000000000001</v>
      </c>
      <c r="K307" s="827">
        <v>1</v>
      </c>
      <c r="L307" s="831">
        <v>1</v>
      </c>
      <c r="M307" s="832">
        <v>134.61000000000001</v>
      </c>
    </row>
    <row r="308" spans="1:13" ht="14.45" customHeight="1" x14ac:dyDescent="0.2">
      <c r="A308" s="821" t="s">
        <v>2056</v>
      </c>
      <c r="B308" s="822" t="s">
        <v>1713</v>
      </c>
      <c r="C308" s="822" t="s">
        <v>3356</v>
      </c>
      <c r="D308" s="822" t="s">
        <v>1715</v>
      </c>
      <c r="E308" s="822" t="s">
        <v>3357</v>
      </c>
      <c r="F308" s="831"/>
      <c r="G308" s="831"/>
      <c r="H308" s="827">
        <v>0</v>
      </c>
      <c r="I308" s="831">
        <v>1</v>
      </c>
      <c r="J308" s="831">
        <v>63.14</v>
      </c>
      <c r="K308" s="827">
        <v>1</v>
      </c>
      <c r="L308" s="831">
        <v>1</v>
      </c>
      <c r="M308" s="832">
        <v>63.14</v>
      </c>
    </row>
    <row r="309" spans="1:13" ht="14.45" customHeight="1" x14ac:dyDescent="0.2">
      <c r="A309" s="821" t="s">
        <v>2056</v>
      </c>
      <c r="B309" s="822" t="s">
        <v>1728</v>
      </c>
      <c r="C309" s="822" t="s">
        <v>1729</v>
      </c>
      <c r="D309" s="822" t="s">
        <v>1070</v>
      </c>
      <c r="E309" s="822" t="s">
        <v>1730</v>
      </c>
      <c r="F309" s="831"/>
      <c r="G309" s="831"/>
      <c r="H309" s="827">
        <v>0</v>
      </c>
      <c r="I309" s="831">
        <v>65</v>
      </c>
      <c r="J309" s="831">
        <v>10033.400000000001</v>
      </c>
      <c r="K309" s="827">
        <v>1</v>
      </c>
      <c r="L309" s="831">
        <v>65</v>
      </c>
      <c r="M309" s="832">
        <v>10033.400000000001</v>
      </c>
    </row>
    <row r="310" spans="1:13" ht="14.45" customHeight="1" x14ac:dyDescent="0.2">
      <c r="A310" s="821" t="s">
        <v>2056</v>
      </c>
      <c r="B310" s="822" t="s">
        <v>1728</v>
      </c>
      <c r="C310" s="822" t="s">
        <v>1731</v>
      </c>
      <c r="D310" s="822" t="s">
        <v>1732</v>
      </c>
      <c r="E310" s="822" t="s">
        <v>1733</v>
      </c>
      <c r="F310" s="831"/>
      <c r="G310" s="831"/>
      <c r="H310" s="827">
        <v>0</v>
      </c>
      <c r="I310" s="831">
        <v>1</v>
      </c>
      <c r="J310" s="831">
        <v>149.52000000000001</v>
      </c>
      <c r="K310" s="827">
        <v>1</v>
      </c>
      <c r="L310" s="831">
        <v>1</v>
      </c>
      <c r="M310" s="832">
        <v>149.52000000000001</v>
      </c>
    </row>
    <row r="311" spans="1:13" ht="14.45" customHeight="1" x14ac:dyDescent="0.2">
      <c r="A311" s="821" t="s">
        <v>2056</v>
      </c>
      <c r="B311" s="822" t="s">
        <v>1728</v>
      </c>
      <c r="C311" s="822" t="s">
        <v>3001</v>
      </c>
      <c r="D311" s="822" t="s">
        <v>1070</v>
      </c>
      <c r="E311" s="822" t="s">
        <v>1730</v>
      </c>
      <c r="F311" s="831">
        <v>1</v>
      </c>
      <c r="G311" s="831">
        <v>154.36000000000001</v>
      </c>
      <c r="H311" s="827">
        <v>1</v>
      </c>
      <c r="I311" s="831"/>
      <c r="J311" s="831"/>
      <c r="K311" s="827">
        <v>0</v>
      </c>
      <c r="L311" s="831">
        <v>1</v>
      </c>
      <c r="M311" s="832">
        <v>154.36000000000001</v>
      </c>
    </row>
    <row r="312" spans="1:13" ht="14.45" customHeight="1" x14ac:dyDescent="0.2">
      <c r="A312" s="821" t="s">
        <v>2056</v>
      </c>
      <c r="B312" s="822" t="s">
        <v>1739</v>
      </c>
      <c r="C312" s="822" t="s">
        <v>2879</v>
      </c>
      <c r="D312" s="822" t="s">
        <v>2613</v>
      </c>
      <c r="E312" s="822" t="s">
        <v>1046</v>
      </c>
      <c r="F312" s="831">
        <v>1</v>
      </c>
      <c r="G312" s="831">
        <v>235.78</v>
      </c>
      <c r="H312" s="827">
        <v>1</v>
      </c>
      <c r="I312" s="831"/>
      <c r="J312" s="831"/>
      <c r="K312" s="827">
        <v>0</v>
      </c>
      <c r="L312" s="831">
        <v>1</v>
      </c>
      <c r="M312" s="832">
        <v>235.78</v>
      </c>
    </row>
    <row r="313" spans="1:13" ht="14.45" customHeight="1" x14ac:dyDescent="0.2">
      <c r="A313" s="821" t="s">
        <v>2056</v>
      </c>
      <c r="B313" s="822" t="s">
        <v>1739</v>
      </c>
      <c r="C313" s="822" t="s">
        <v>1740</v>
      </c>
      <c r="D313" s="822" t="s">
        <v>1045</v>
      </c>
      <c r="E313" s="822" t="s">
        <v>1741</v>
      </c>
      <c r="F313" s="831"/>
      <c r="G313" s="831"/>
      <c r="H313" s="827">
        <v>0</v>
      </c>
      <c r="I313" s="831">
        <v>5</v>
      </c>
      <c r="J313" s="831">
        <v>240.05</v>
      </c>
      <c r="K313" s="827">
        <v>1</v>
      </c>
      <c r="L313" s="831">
        <v>5</v>
      </c>
      <c r="M313" s="832">
        <v>240.05</v>
      </c>
    </row>
    <row r="314" spans="1:13" ht="14.45" customHeight="1" x14ac:dyDescent="0.2">
      <c r="A314" s="821" t="s">
        <v>2056</v>
      </c>
      <c r="B314" s="822" t="s">
        <v>1739</v>
      </c>
      <c r="C314" s="822" t="s">
        <v>1742</v>
      </c>
      <c r="D314" s="822" t="s">
        <v>1045</v>
      </c>
      <c r="E314" s="822" t="s">
        <v>677</v>
      </c>
      <c r="F314" s="831"/>
      <c r="G314" s="831"/>
      <c r="H314" s="827">
        <v>0</v>
      </c>
      <c r="I314" s="831">
        <v>3</v>
      </c>
      <c r="J314" s="831">
        <v>360.49</v>
      </c>
      <c r="K314" s="827">
        <v>1</v>
      </c>
      <c r="L314" s="831">
        <v>3</v>
      </c>
      <c r="M314" s="832">
        <v>360.49</v>
      </c>
    </row>
    <row r="315" spans="1:13" ht="14.45" customHeight="1" x14ac:dyDescent="0.2">
      <c r="A315" s="821" t="s">
        <v>2056</v>
      </c>
      <c r="B315" s="822" t="s">
        <v>1769</v>
      </c>
      <c r="C315" s="822" t="s">
        <v>1770</v>
      </c>
      <c r="D315" s="822" t="s">
        <v>1771</v>
      </c>
      <c r="E315" s="822" t="s">
        <v>677</v>
      </c>
      <c r="F315" s="831"/>
      <c r="G315" s="831"/>
      <c r="H315" s="827"/>
      <c r="I315" s="831">
        <v>2</v>
      </c>
      <c r="J315" s="831">
        <v>0</v>
      </c>
      <c r="K315" s="827"/>
      <c r="L315" s="831">
        <v>2</v>
      </c>
      <c r="M315" s="832">
        <v>0</v>
      </c>
    </row>
    <row r="316" spans="1:13" ht="14.45" customHeight="1" x14ac:dyDescent="0.2">
      <c r="A316" s="821" t="s">
        <v>2056</v>
      </c>
      <c r="B316" s="822" t="s">
        <v>1928</v>
      </c>
      <c r="C316" s="822" t="s">
        <v>2861</v>
      </c>
      <c r="D316" s="822" t="s">
        <v>1930</v>
      </c>
      <c r="E316" s="822" t="s">
        <v>2862</v>
      </c>
      <c r="F316" s="831">
        <v>1</v>
      </c>
      <c r="G316" s="831">
        <v>247.17</v>
      </c>
      <c r="H316" s="827">
        <v>1</v>
      </c>
      <c r="I316" s="831"/>
      <c r="J316" s="831"/>
      <c r="K316" s="827">
        <v>0</v>
      </c>
      <c r="L316" s="831">
        <v>1</v>
      </c>
      <c r="M316" s="832">
        <v>247.17</v>
      </c>
    </row>
    <row r="317" spans="1:13" ht="14.45" customHeight="1" x14ac:dyDescent="0.2">
      <c r="A317" s="821" t="s">
        <v>2056</v>
      </c>
      <c r="B317" s="822" t="s">
        <v>1797</v>
      </c>
      <c r="C317" s="822" t="s">
        <v>1798</v>
      </c>
      <c r="D317" s="822" t="s">
        <v>938</v>
      </c>
      <c r="E317" s="822" t="s">
        <v>939</v>
      </c>
      <c r="F317" s="831"/>
      <c r="G317" s="831"/>
      <c r="H317" s="827"/>
      <c r="I317" s="831">
        <v>2</v>
      </c>
      <c r="J317" s="831">
        <v>0</v>
      </c>
      <c r="K317" s="827"/>
      <c r="L317" s="831">
        <v>2</v>
      </c>
      <c r="M317" s="832">
        <v>0</v>
      </c>
    </row>
    <row r="318" spans="1:13" ht="14.45" customHeight="1" x14ac:dyDescent="0.2">
      <c r="A318" s="821" t="s">
        <v>2056</v>
      </c>
      <c r="B318" s="822" t="s">
        <v>3492</v>
      </c>
      <c r="C318" s="822" t="s">
        <v>2772</v>
      </c>
      <c r="D318" s="822" t="s">
        <v>2773</v>
      </c>
      <c r="E318" s="822" t="s">
        <v>2774</v>
      </c>
      <c r="F318" s="831">
        <v>1</v>
      </c>
      <c r="G318" s="831">
        <v>120.77</v>
      </c>
      <c r="H318" s="827">
        <v>1</v>
      </c>
      <c r="I318" s="831"/>
      <c r="J318" s="831"/>
      <c r="K318" s="827">
        <v>0</v>
      </c>
      <c r="L318" s="831">
        <v>1</v>
      </c>
      <c r="M318" s="832">
        <v>120.77</v>
      </c>
    </row>
    <row r="319" spans="1:13" ht="14.45" customHeight="1" x14ac:dyDescent="0.2">
      <c r="A319" s="821" t="s">
        <v>2056</v>
      </c>
      <c r="B319" s="822" t="s">
        <v>3492</v>
      </c>
      <c r="C319" s="822" t="s">
        <v>2981</v>
      </c>
      <c r="D319" s="822" t="s">
        <v>2577</v>
      </c>
      <c r="E319" s="822" t="s">
        <v>2578</v>
      </c>
      <c r="F319" s="831">
        <v>1</v>
      </c>
      <c r="G319" s="831">
        <v>120.77</v>
      </c>
      <c r="H319" s="827">
        <v>1</v>
      </c>
      <c r="I319" s="831"/>
      <c r="J319" s="831"/>
      <c r="K319" s="827">
        <v>0</v>
      </c>
      <c r="L319" s="831">
        <v>1</v>
      </c>
      <c r="M319" s="832">
        <v>120.77</v>
      </c>
    </row>
    <row r="320" spans="1:13" ht="14.45" customHeight="1" x14ac:dyDescent="0.2">
      <c r="A320" s="821" t="s">
        <v>2056</v>
      </c>
      <c r="B320" s="822" t="s">
        <v>3492</v>
      </c>
      <c r="C320" s="822" t="s">
        <v>2576</v>
      </c>
      <c r="D320" s="822" t="s">
        <v>2577</v>
      </c>
      <c r="E320" s="822" t="s">
        <v>2578</v>
      </c>
      <c r="F320" s="831">
        <v>4</v>
      </c>
      <c r="G320" s="831">
        <v>483.08</v>
      </c>
      <c r="H320" s="827">
        <v>1</v>
      </c>
      <c r="I320" s="831"/>
      <c r="J320" s="831"/>
      <c r="K320" s="827">
        <v>0</v>
      </c>
      <c r="L320" s="831">
        <v>4</v>
      </c>
      <c r="M320" s="832">
        <v>483.08</v>
      </c>
    </row>
    <row r="321" spans="1:13" ht="14.45" customHeight="1" x14ac:dyDescent="0.2">
      <c r="A321" s="821" t="s">
        <v>2056</v>
      </c>
      <c r="B321" s="822" t="s">
        <v>1813</v>
      </c>
      <c r="C321" s="822" t="s">
        <v>1817</v>
      </c>
      <c r="D321" s="822" t="s">
        <v>1815</v>
      </c>
      <c r="E321" s="822" t="s">
        <v>1818</v>
      </c>
      <c r="F321" s="831"/>
      <c r="G321" s="831"/>
      <c r="H321" s="827">
        <v>0</v>
      </c>
      <c r="I321" s="831">
        <v>2</v>
      </c>
      <c r="J321" s="831">
        <v>23.42</v>
      </c>
      <c r="K321" s="827">
        <v>1</v>
      </c>
      <c r="L321" s="831">
        <v>2</v>
      </c>
      <c r="M321" s="832">
        <v>23.42</v>
      </c>
    </row>
    <row r="322" spans="1:13" ht="14.45" customHeight="1" x14ac:dyDescent="0.2">
      <c r="A322" s="821" t="s">
        <v>2056</v>
      </c>
      <c r="B322" s="822" t="s">
        <v>3488</v>
      </c>
      <c r="C322" s="822" t="s">
        <v>2944</v>
      </c>
      <c r="D322" s="822" t="s">
        <v>2945</v>
      </c>
      <c r="E322" s="822" t="s">
        <v>2946</v>
      </c>
      <c r="F322" s="831"/>
      <c r="G322" s="831"/>
      <c r="H322" s="827">
        <v>0</v>
      </c>
      <c r="I322" s="831">
        <v>2</v>
      </c>
      <c r="J322" s="831">
        <v>483.18</v>
      </c>
      <c r="K322" s="827">
        <v>1</v>
      </c>
      <c r="L322" s="831">
        <v>2</v>
      </c>
      <c r="M322" s="832">
        <v>483.18</v>
      </c>
    </row>
    <row r="323" spans="1:13" ht="14.45" customHeight="1" x14ac:dyDescent="0.2">
      <c r="A323" s="821" t="s">
        <v>2056</v>
      </c>
      <c r="B323" s="822" t="s">
        <v>3491</v>
      </c>
      <c r="C323" s="822" t="s">
        <v>2556</v>
      </c>
      <c r="D323" s="822" t="s">
        <v>2557</v>
      </c>
      <c r="E323" s="822" t="s">
        <v>2558</v>
      </c>
      <c r="F323" s="831"/>
      <c r="G323" s="831"/>
      <c r="H323" s="827">
        <v>0</v>
      </c>
      <c r="I323" s="831">
        <v>9</v>
      </c>
      <c r="J323" s="831">
        <v>573.75</v>
      </c>
      <c r="K323" s="827">
        <v>1</v>
      </c>
      <c r="L323" s="831">
        <v>9</v>
      </c>
      <c r="M323" s="832">
        <v>573.75</v>
      </c>
    </row>
    <row r="324" spans="1:13" ht="14.45" customHeight="1" x14ac:dyDescent="0.2">
      <c r="A324" s="821" t="s">
        <v>2056</v>
      </c>
      <c r="B324" s="822" t="s">
        <v>3491</v>
      </c>
      <c r="C324" s="822" t="s">
        <v>2975</v>
      </c>
      <c r="D324" s="822" t="s">
        <v>2557</v>
      </c>
      <c r="E324" s="822" t="s">
        <v>2558</v>
      </c>
      <c r="F324" s="831"/>
      <c r="G324" s="831"/>
      <c r="H324" s="827">
        <v>0</v>
      </c>
      <c r="I324" s="831">
        <v>2</v>
      </c>
      <c r="J324" s="831">
        <v>127.5</v>
      </c>
      <c r="K324" s="827">
        <v>1</v>
      </c>
      <c r="L324" s="831">
        <v>2</v>
      </c>
      <c r="M324" s="832">
        <v>127.5</v>
      </c>
    </row>
    <row r="325" spans="1:13" ht="14.45" customHeight="1" x14ac:dyDescent="0.2">
      <c r="A325" s="821" t="s">
        <v>2056</v>
      </c>
      <c r="B325" s="822" t="s">
        <v>3496</v>
      </c>
      <c r="C325" s="822" t="s">
        <v>2971</v>
      </c>
      <c r="D325" s="822" t="s">
        <v>2972</v>
      </c>
      <c r="E325" s="822" t="s">
        <v>1597</v>
      </c>
      <c r="F325" s="831">
        <v>1</v>
      </c>
      <c r="G325" s="831">
        <v>30.5</v>
      </c>
      <c r="H325" s="827">
        <v>1</v>
      </c>
      <c r="I325" s="831"/>
      <c r="J325" s="831"/>
      <c r="K325" s="827">
        <v>0</v>
      </c>
      <c r="L325" s="831">
        <v>1</v>
      </c>
      <c r="M325" s="832">
        <v>30.5</v>
      </c>
    </row>
    <row r="326" spans="1:13" ht="14.45" customHeight="1" x14ac:dyDescent="0.2">
      <c r="A326" s="821" t="s">
        <v>2056</v>
      </c>
      <c r="B326" s="822" t="s">
        <v>3496</v>
      </c>
      <c r="C326" s="822" t="s">
        <v>2973</v>
      </c>
      <c r="D326" s="822" t="s">
        <v>2972</v>
      </c>
      <c r="E326" s="822" t="s">
        <v>2974</v>
      </c>
      <c r="F326" s="831">
        <v>3</v>
      </c>
      <c r="G326" s="831">
        <v>183</v>
      </c>
      <c r="H326" s="827">
        <v>1</v>
      </c>
      <c r="I326" s="831"/>
      <c r="J326" s="831"/>
      <c r="K326" s="827">
        <v>0</v>
      </c>
      <c r="L326" s="831">
        <v>3</v>
      </c>
      <c r="M326" s="832">
        <v>183</v>
      </c>
    </row>
    <row r="327" spans="1:13" ht="14.45" customHeight="1" x14ac:dyDescent="0.2">
      <c r="A327" s="821" t="s">
        <v>2056</v>
      </c>
      <c r="B327" s="822" t="s">
        <v>3496</v>
      </c>
      <c r="C327" s="822" t="s">
        <v>2976</v>
      </c>
      <c r="D327" s="822" t="s">
        <v>2972</v>
      </c>
      <c r="E327" s="822" t="s">
        <v>2977</v>
      </c>
      <c r="F327" s="831">
        <v>3</v>
      </c>
      <c r="G327" s="831">
        <v>152.49</v>
      </c>
      <c r="H327" s="827">
        <v>1</v>
      </c>
      <c r="I327" s="831"/>
      <c r="J327" s="831"/>
      <c r="K327" s="827">
        <v>0</v>
      </c>
      <c r="L327" s="831">
        <v>3</v>
      </c>
      <c r="M327" s="832">
        <v>152.49</v>
      </c>
    </row>
    <row r="328" spans="1:13" ht="14.45" customHeight="1" x14ac:dyDescent="0.2">
      <c r="A328" s="821" t="s">
        <v>2056</v>
      </c>
      <c r="B328" s="822" t="s">
        <v>3487</v>
      </c>
      <c r="C328" s="822" t="s">
        <v>2618</v>
      </c>
      <c r="D328" s="822" t="s">
        <v>2619</v>
      </c>
      <c r="E328" s="822" t="s">
        <v>2525</v>
      </c>
      <c r="F328" s="831"/>
      <c r="G328" s="831"/>
      <c r="H328" s="827">
        <v>0</v>
      </c>
      <c r="I328" s="831">
        <v>2</v>
      </c>
      <c r="J328" s="831">
        <v>117.54</v>
      </c>
      <c r="K328" s="827">
        <v>1</v>
      </c>
      <c r="L328" s="831">
        <v>2</v>
      </c>
      <c r="M328" s="832">
        <v>117.54</v>
      </c>
    </row>
    <row r="329" spans="1:13" ht="14.45" customHeight="1" x14ac:dyDescent="0.2">
      <c r="A329" s="821" t="s">
        <v>2056</v>
      </c>
      <c r="B329" s="822" t="s">
        <v>3483</v>
      </c>
      <c r="C329" s="822" t="s">
        <v>2794</v>
      </c>
      <c r="D329" s="822" t="s">
        <v>2596</v>
      </c>
      <c r="E329" s="822" t="s">
        <v>2795</v>
      </c>
      <c r="F329" s="831"/>
      <c r="G329" s="831"/>
      <c r="H329" s="827">
        <v>0</v>
      </c>
      <c r="I329" s="831">
        <v>2</v>
      </c>
      <c r="J329" s="831">
        <v>100.64</v>
      </c>
      <c r="K329" s="827">
        <v>1</v>
      </c>
      <c r="L329" s="831">
        <v>2</v>
      </c>
      <c r="M329" s="832">
        <v>100.64</v>
      </c>
    </row>
    <row r="330" spans="1:13" ht="14.45" customHeight="1" x14ac:dyDescent="0.2">
      <c r="A330" s="821" t="s">
        <v>2056</v>
      </c>
      <c r="B330" s="822" t="s">
        <v>3483</v>
      </c>
      <c r="C330" s="822" t="s">
        <v>2683</v>
      </c>
      <c r="D330" s="822" t="s">
        <v>2355</v>
      </c>
      <c r="E330" s="822"/>
      <c r="F330" s="831">
        <v>4</v>
      </c>
      <c r="G330" s="831">
        <v>150.96</v>
      </c>
      <c r="H330" s="827">
        <v>1</v>
      </c>
      <c r="I330" s="831"/>
      <c r="J330" s="831"/>
      <c r="K330" s="827">
        <v>0</v>
      </c>
      <c r="L330" s="831">
        <v>4</v>
      </c>
      <c r="M330" s="832">
        <v>150.96</v>
      </c>
    </row>
    <row r="331" spans="1:13" ht="14.45" customHeight="1" x14ac:dyDescent="0.2">
      <c r="A331" s="821" t="s">
        <v>2056</v>
      </c>
      <c r="B331" s="822" t="s">
        <v>3497</v>
      </c>
      <c r="C331" s="822" t="s">
        <v>3007</v>
      </c>
      <c r="D331" s="822" t="s">
        <v>3008</v>
      </c>
      <c r="E331" s="822" t="s">
        <v>3009</v>
      </c>
      <c r="F331" s="831"/>
      <c r="G331" s="831"/>
      <c r="H331" s="827"/>
      <c r="I331" s="831">
        <v>4</v>
      </c>
      <c r="J331" s="831">
        <v>0</v>
      </c>
      <c r="K331" s="827"/>
      <c r="L331" s="831">
        <v>4</v>
      </c>
      <c r="M331" s="832">
        <v>0</v>
      </c>
    </row>
    <row r="332" spans="1:13" ht="14.45" customHeight="1" x14ac:dyDescent="0.2">
      <c r="A332" s="821" t="s">
        <v>2057</v>
      </c>
      <c r="B332" s="822" t="s">
        <v>1568</v>
      </c>
      <c r="C332" s="822" t="s">
        <v>1573</v>
      </c>
      <c r="D332" s="822" t="s">
        <v>682</v>
      </c>
      <c r="E332" s="822" t="s">
        <v>1574</v>
      </c>
      <c r="F332" s="831"/>
      <c r="G332" s="831"/>
      <c r="H332" s="827">
        <v>0</v>
      </c>
      <c r="I332" s="831">
        <v>2</v>
      </c>
      <c r="J332" s="831">
        <v>151.82</v>
      </c>
      <c r="K332" s="827">
        <v>1</v>
      </c>
      <c r="L332" s="831">
        <v>2</v>
      </c>
      <c r="M332" s="832">
        <v>151.82</v>
      </c>
    </row>
    <row r="333" spans="1:13" ht="14.45" customHeight="1" x14ac:dyDescent="0.2">
      <c r="A333" s="821" t="s">
        <v>2057</v>
      </c>
      <c r="B333" s="822" t="s">
        <v>1609</v>
      </c>
      <c r="C333" s="822" t="s">
        <v>1610</v>
      </c>
      <c r="D333" s="822" t="s">
        <v>1611</v>
      </c>
      <c r="E333" s="822" t="s">
        <v>1612</v>
      </c>
      <c r="F333" s="831"/>
      <c r="G333" s="831"/>
      <c r="H333" s="827">
        <v>0</v>
      </c>
      <c r="I333" s="831">
        <v>39</v>
      </c>
      <c r="J333" s="831">
        <v>7287.93</v>
      </c>
      <c r="K333" s="827">
        <v>1</v>
      </c>
      <c r="L333" s="831">
        <v>39</v>
      </c>
      <c r="M333" s="832">
        <v>7287.93</v>
      </c>
    </row>
    <row r="334" spans="1:13" ht="14.45" customHeight="1" x14ac:dyDescent="0.2">
      <c r="A334" s="821" t="s">
        <v>2057</v>
      </c>
      <c r="B334" s="822" t="s">
        <v>1713</v>
      </c>
      <c r="C334" s="822" t="s">
        <v>1719</v>
      </c>
      <c r="D334" s="822" t="s">
        <v>1715</v>
      </c>
      <c r="E334" s="822" t="s">
        <v>1720</v>
      </c>
      <c r="F334" s="831"/>
      <c r="G334" s="831"/>
      <c r="H334" s="827">
        <v>0</v>
      </c>
      <c r="I334" s="831">
        <v>2</v>
      </c>
      <c r="J334" s="831">
        <v>168.36</v>
      </c>
      <c r="K334" s="827">
        <v>1</v>
      </c>
      <c r="L334" s="831">
        <v>2</v>
      </c>
      <c r="M334" s="832">
        <v>168.36</v>
      </c>
    </row>
    <row r="335" spans="1:13" ht="14.45" customHeight="1" x14ac:dyDescent="0.2">
      <c r="A335" s="821" t="s">
        <v>2057</v>
      </c>
      <c r="B335" s="822" t="s">
        <v>1713</v>
      </c>
      <c r="C335" s="822" t="s">
        <v>2817</v>
      </c>
      <c r="D335" s="822" t="s">
        <v>1715</v>
      </c>
      <c r="E335" s="822" t="s">
        <v>2818</v>
      </c>
      <c r="F335" s="831"/>
      <c r="G335" s="831"/>
      <c r="H335" s="827">
        <v>0</v>
      </c>
      <c r="I335" s="831">
        <v>4</v>
      </c>
      <c r="J335" s="831">
        <v>196.32</v>
      </c>
      <c r="K335" s="827">
        <v>1</v>
      </c>
      <c r="L335" s="831">
        <v>4</v>
      </c>
      <c r="M335" s="832">
        <v>196.32</v>
      </c>
    </row>
    <row r="336" spans="1:13" ht="14.45" customHeight="1" x14ac:dyDescent="0.2">
      <c r="A336" s="821" t="s">
        <v>2057</v>
      </c>
      <c r="B336" s="822" t="s">
        <v>1728</v>
      </c>
      <c r="C336" s="822" t="s">
        <v>1731</v>
      </c>
      <c r="D336" s="822" t="s">
        <v>1732</v>
      </c>
      <c r="E336" s="822" t="s">
        <v>1733</v>
      </c>
      <c r="F336" s="831"/>
      <c r="G336" s="831"/>
      <c r="H336" s="827">
        <v>0</v>
      </c>
      <c r="I336" s="831">
        <v>1</v>
      </c>
      <c r="J336" s="831">
        <v>149.52000000000001</v>
      </c>
      <c r="K336" s="827">
        <v>1</v>
      </c>
      <c r="L336" s="831">
        <v>1</v>
      </c>
      <c r="M336" s="832">
        <v>149.52000000000001</v>
      </c>
    </row>
    <row r="337" spans="1:13" ht="14.45" customHeight="1" x14ac:dyDescent="0.2">
      <c r="A337" s="821" t="s">
        <v>2058</v>
      </c>
      <c r="B337" s="822" t="s">
        <v>1568</v>
      </c>
      <c r="C337" s="822" t="s">
        <v>1573</v>
      </c>
      <c r="D337" s="822" t="s">
        <v>682</v>
      </c>
      <c r="E337" s="822" t="s">
        <v>1574</v>
      </c>
      <c r="F337" s="831"/>
      <c r="G337" s="831"/>
      <c r="H337" s="827">
        <v>0</v>
      </c>
      <c r="I337" s="831">
        <v>2</v>
      </c>
      <c r="J337" s="831">
        <v>97.78</v>
      </c>
      <c r="K337" s="827">
        <v>1</v>
      </c>
      <c r="L337" s="831">
        <v>2</v>
      </c>
      <c r="M337" s="832">
        <v>97.78</v>
      </c>
    </row>
    <row r="338" spans="1:13" ht="14.45" customHeight="1" x14ac:dyDescent="0.2">
      <c r="A338" s="821" t="s">
        <v>2058</v>
      </c>
      <c r="B338" s="822" t="s">
        <v>1598</v>
      </c>
      <c r="C338" s="822" t="s">
        <v>1830</v>
      </c>
      <c r="D338" s="822" t="s">
        <v>759</v>
      </c>
      <c r="E338" s="822" t="s">
        <v>1831</v>
      </c>
      <c r="F338" s="831"/>
      <c r="G338" s="831"/>
      <c r="H338" s="827">
        <v>0</v>
      </c>
      <c r="I338" s="831">
        <v>3</v>
      </c>
      <c r="J338" s="831">
        <v>4156.8599999999997</v>
      </c>
      <c r="K338" s="827">
        <v>1</v>
      </c>
      <c r="L338" s="831">
        <v>3</v>
      </c>
      <c r="M338" s="832">
        <v>4156.8599999999997</v>
      </c>
    </row>
    <row r="339" spans="1:13" ht="14.45" customHeight="1" x14ac:dyDescent="0.2">
      <c r="A339" s="821" t="s">
        <v>2058</v>
      </c>
      <c r="B339" s="822" t="s">
        <v>1598</v>
      </c>
      <c r="C339" s="822" t="s">
        <v>3041</v>
      </c>
      <c r="D339" s="822" t="s">
        <v>759</v>
      </c>
      <c r="E339" s="822" t="s">
        <v>3042</v>
      </c>
      <c r="F339" s="831"/>
      <c r="G339" s="831"/>
      <c r="H339" s="827">
        <v>0</v>
      </c>
      <c r="I339" s="831">
        <v>3</v>
      </c>
      <c r="J339" s="831">
        <v>6928.08</v>
      </c>
      <c r="K339" s="827">
        <v>1</v>
      </c>
      <c r="L339" s="831">
        <v>3</v>
      </c>
      <c r="M339" s="832">
        <v>6928.08</v>
      </c>
    </row>
    <row r="340" spans="1:13" ht="14.45" customHeight="1" x14ac:dyDescent="0.2">
      <c r="A340" s="821" t="s">
        <v>2058</v>
      </c>
      <c r="B340" s="822" t="s">
        <v>1598</v>
      </c>
      <c r="C340" s="822" t="s">
        <v>1603</v>
      </c>
      <c r="D340" s="822" t="s">
        <v>755</v>
      </c>
      <c r="E340" s="822" t="s">
        <v>1604</v>
      </c>
      <c r="F340" s="831"/>
      <c r="G340" s="831"/>
      <c r="H340" s="827">
        <v>0</v>
      </c>
      <c r="I340" s="831">
        <v>1</v>
      </c>
      <c r="J340" s="831">
        <v>368.16</v>
      </c>
      <c r="K340" s="827">
        <v>1</v>
      </c>
      <c r="L340" s="831">
        <v>1</v>
      </c>
      <c r="M340" s="832">
        <v>368.16</v>
      </c>
    </row>
    <row r="341" spans="1:13" ht="14.45" customHeight="1" x14ac:dyDescent="0.2">
      <c r="A341" s="821" t="s">
        <v>2058</v>
      </c>
      <c r="B341" s="822" t="s">
        <v>1598</v>
      </c>
      <c r="C341" s="822" t="s">
        <v>1607</v>
      </c>
      <c r="D341" s="822" t="s">
        <v>755</v>
      </c>
      <c r="E341" s="822" t="s">
        <v>1608</v>
      </c>
      <c r="F341" s="831"/>
      <c r="G341" s="831"/>
      <c r="H341" s="827">
        <v>0</v>
      </c>
      <c r="I341" s="831">
        <v>3</v>
      </c>
      <c r="J341" s="831">
        <v>1472.67</v>
      </c>
      <c r="K341" s="827">
        <v>1</v>
      </c>
      <c r="L341" s="831">
        <v>3</v>
      </c>
      <c r="M341" s="832">
        <v>1472.67</v>
      </c>
    </row>
    <row r="342" spans="1:13" ht="14.45" customHeight="1" x14ac:dyDescent="0.2">
      <c r="A342" s="821" t="s">
        <v>2058</v>
      </c>
      <c r="B342" s="822" t="s">
        <v>1609</v>
      </c>
      <c r="C342" s="822" t="s">
        <v>1610</v>
      </c>
      <c r="D342" s="822" t="s">
        <v>1611</v>
      </c>
      <c r="E342" s="822" t="s">
        <v>1612</v>
      </c>
      <c r="F342" s="831"/>
      <c r="G342" s="831"/>
      <c r="H342" s="827">
        <v>0</v>
      </c>
      <c r="I342" s="831">
        <v>15</v>
      </c>
      <c r="J342" s="831">
        <v>2803.05</v>
      </c>
      <c r="K342" s="827">
        <v>1</v>
      </c>
      <c r="L342" s="831">
        <v>15</v>
      </c>
      <c r="M342" s="832">
        <v>2803.05</v>
      </c>
    </row>
    <row r="343" spans="1:13" ht="14.45" customHeight="1" x14ac:dyDescent="0.2">
      <c r="A343" s="821" t="s">
        <v>2058</v>
      </c>
      <c r="B343" s="822" t="s">
        <v>1874</v>
      </c>
      <c r="C343" s="822" t="s">
        <v>3278</v>
      </c>
      <c r="D343" s="822" t="s">
        <v>3279</v>
      </c>
      <c r="E343" s="822" t="s">
        <v>3280</v>
      </c>
      <c r="F343" s="831">
        <v>1</v>
      </c>
      <c r="G343" s="831">
        <v>105.32</v>
      </c>
      <c r="H343" s="827">
        <v>1</v>
      </c>
      <c r="I343" s="831"/>
      <c r="J343" s="831"/>
      <c r="K343" s="827">
        <v>0</v>
      </c>
      <c r="L343" s="831">
        <v>1</v>
      </c>
      <c r="M343" s="832">
        <v>105.32</v>
      </c>
    </row>
    <row r="344" spans="1:13" ht="14.45" customHeight="1" x14ac:dyDescent="0.2">
      <c r="A344" s="821" t="s">
        <v>2058</v>
      </c>
      <c r="B344" s="822" t="s">
        <v>1674</v>
      </c>
      <c r="C344" s="822" t="s">
        <v>1675</v>
      </c>
      <c r="D344" s="822" t="s">
        <v>1676</v>
      </c>
      <c r="E344" s="822" t="s">
        <v>1238</v>
      </c>
      <c r="F344" s="831"/>
      <c r="G344" s="831"/>
      <c r="H344" s="827">
        <v>0</v>
      </c>
      <c r="I344" s="831">
        <v>2</v>
      </c>
      <c r="J344" s="831">
        <v>137.86000000000001</v>
      </c>
      <c r="K344" s="827">
        <v>1</v>
      </c>
      <c r="L344" s="831">
        <v>2</v>
      </c>
      <c r="M344" s="832">
        <v>137.86000000000001</v>
      </c>
    </row>
    <row r="345" spans="1:13" ht="14.45" customHeight="1" x14ac:dyDescent="0.2">
      <c r="A345" s="821" t="s">
        <v>2058</v>
      </c>
      <c r="B345" s="822" t="s">
        <v>1698</v>
      </c>
      <c r="C345" s="822" t="s">
        <v>1699</v>
      </c>
      <c r="D345" s="822" t="s">
        <v>1700</v>
      </c>
      <c r="E345" s="822" t="s">
        <v>1701</v>
      </c>
      <c r="F345" s="831"/>
      <c r="G345" s="831"/>
      <c r="H345" s="827">
        <v>0</v>
      </c>
      <c r="I345" s="831">
        <v>3</v>
      </c>
      <c r="J345" s="831">
        <v>610.34999999999991</v>
      </c>
      <c r="K345" s="827">
        <v>1</v>
      </c>
      <c r="L345" s="831">
        <v>3</v>
      </c>
      <c r="M345" s="832">
        <v>610.34999999999991</v>
      </c>
    </row>
    <row r="346" spans="1:13" ht="14.45" customHeight="1" x14ac:dyDescent="0.2">
      <c r="A346" s="821" t="s">
        <v>2058</v>
      </c>
      <c r="B346" s="822" t="s">
        <v>3498</v>
      </c>
      <c r="C346" s="822" t="s">
        <v>2572</v>
      </c>
      <c r="D346" s="822" t="s">
        <v>2573</v>
      </c>
      <c r="E346" s="822" t="s">
        <v>2574</v>
      </c>
      <c r="F346" s="831">
        <v>1</v>
      </c>
      <c r="G346" s="831">
        <v>2071.9899999999998</v>
      </c>
      <c r="H346" s="827">
        <v>1</v>
      </c>
      <c r="I346" s="831"/>
      <c r="J346" s="831"/>
      <c r="K346" s="827">
        <v>0</v>
      </c>
      <c r="L346" s="831">
        <v>1</v>
      </c>
      <c r="M346" s="832">
        <v>2071.9899999999998</v>
      </c>
    </row>
    <row r="347" spans="1:13" ht="14.45" customHeight="1" x14ac:dyDescent="0.2">
      <c r="A347" s="821" t="s">
        <v>2058</v>
      </c>
      <c r="B347" s="822" t="s">
        <v>1702</v>
      </c>
      <c r="C347" s="822" t="s">
        <v>2580</v>
      </c>
      <c r="D347" s="822" t="s">
        <v>751</v>
      </c>
      <c r="E347" s="822" t="s">
        <v>2581</v>
      </c>
      <c r="F347" s="831"/>
      <c r="G347" s="831"/>
      <c r="H347" s="827">
        <v>0</v>
      </c>
      <c r="I347" s="831">
        <v>1</v>
      </c>
      <c r="J347" s="831">
        <v>100.1</v>
      </c>
      <c r="K347" s="827">
        <v>1</v>
      </c>
      <c r="L347" s="831">
        <v>1</v>
      </c>
      <c r="M347" s="832">
        <v>100.1</v>
      </c>
    </row>
    <row r="348" spans="1:13" ht="14.45" customHeight="1" x14ac:dyDescent="0.2">
      <c r="A348" s="821" t="s">
        <v>2058</v>
      </c>
      <c r="B348" s="822" t="s">
        <v>1702</v>
      </c>
      <c r="C348" s="822" t="s">
        <v>1703</v>
      </c>
      <c r="D348" s="822" t="s">
        <v>751</v>
      </c>
      <c r="E348" s="822" t="s">
        <v>1704</v>
      </c>
      <c r="F348" s="831"/>
      <c r="G348" s="831"/>
      <c r="H348" s="827">
        <v>0</v>
      </c>
      <c r="I348" s="831">
        <v>1</v>
      </c>
      <c r="J348" s="831">
        <v>134.61000000000001</v>
      </c>
      <c r="K348" s="827">
        <v>1</v>
      </c>
      <c r="L348" s="831">
        <v>1</v>
      </c>
      <c r="M348" s="832">
        <v>134.61000000000001</v>
      </c>
    </row>
    <row r="349" spans="1:13" ht="14.45" customHeight="1" x14ac:dyDescent="0.2">
      <c r="A349" s="821" t="s">
        <v>2058</v>
      </c>
      <c r="B349" s="822" t="s">
        <v>1713</v>
      </c>
      <c r="C349" s="822" t="s">
        <v>1719</v>
      </c>
      <c r="D349" s="822" t="s">
        <v>1715</v>
      </c>
      <c r="E349" s="822" t="s">
        <v>1720</v>
      </c>
      <c r="F349" s="831"/>
      <c r="G349" s="831"/>
      <c r="H349" s="827">
        <v>0</v>
      </c>
      <c r="I349" s="831">
        <v>1</v>
      </c>
      <c r="J349" s="831">
        <v>84.18</v>
      </c>
      <c r="K349" s="827">
        <v>1</v>
      </c>
      <c r="L349" s="831">
        <v>1</v>
      </c>
      <c r="M349" s="832">
        <v>84.18</v>
      </c>
    </row>
    <row r="350" spans="1:13" ht="14.45" customHeight="1" x14ac:dyDescent="0.2">
      <c r="A350" s="821" t="s">
        <v>2058</v>
      </c>
      <c r="B350" s="822" t="s">
        <v>1728</v>
      </c>
      <c r="C350" s="822" t="s">
        <v>1729</v>
      </c>
      <c r="D350" s="822" t="s">
        <v>1070</v>
      </c>
      <c r="E350" s="822" t="s">
        <v>1730</v>
      </c>
      <c r="F350" s="831"/>
      <c r="G350" s="831"/>
      <c r="H350" s="827">
        <v>0</v>
      </c>
      <c r="I350" s="831">
        <v>2</v>
      </c>
      <c r="J350" s="831">
        <v>308.72000000000003</v>
      </c>
      <c r="K350" s="827">
        <v>1</v>
      </c>
      <c r="L350" s="831">
        <v>2</v>
      </c>
      <c r="M350" s="832">
        <v>308.72000000000003</v>
      </c>
    </row>
    <row r="351" spans="1:13" ht="14.45" customHeight="1" x14ac:dyDescent="0.2">
      <c r="A351" s="821" t="s">
        <v>2058</v>
      </c>
      <c r="B351" s="822" t="s">
        <v>1755</v>
      </c>
      <c r="C351" s="822" t="s">
        <v>1756</v>
      </c>
      <c r="D351" s="822" t="s">
        <v>1757</v>
      </c>
      <c r="E351" s="822" t="s">
        <v>1758</v>
      </c>
      <c r="F351" s="831"/>
      <c r="G351" s="831"/>
      <c r="H351" s="827">
        <v>0</v>
      </c>
      <c r="I351" s="831">
        <v>9</v>
      </c>
      <c r="J351" s="831">
        <v>695.46</v>
      </c>
      <c r="K351" s="827">
        <v>1</v>
      </c>
      <c r="L351" s="831">
        <v>9</v>
      </c>
      <c r="M351" s="832">
        <v>695.46</v>
      </c>
    </row>
    <row r="352" spans="1:13" ht="14.45" customHeight="1" x14ac:dyDescent="0.2">
      <c r="A352" s="821" t="s">
        <v>2058</v>
      </c>
      <c r="B352" s="822" t="s">
        <v>1932</v>
      </c>
      <c r="C352" s="822" t="s">
        <v>2497</v>
      </c>
      <c r="D352" s="822" t="s">
        <v>1266</v>
      </c>
      <c r="E352" s="822" t="s">
        <v>2498</v>
      </c>
      <c r="F352" s="831"/>
      <c r="G352" s="831"/>
      <c r="H352" s="827">
        <v>0</v>
      </c>
      <c r="I352" s="831">
        <v>2</v>
      </c>
      <c r="J352" s="831">
        <v>1546.9</v>
      </c>
      <c r="K352" s="827">
        <v>1</v>
      </c>
      <c r="L352" s="831">
        <v>2</v>
      </c>
      <c r="M352" s="832">
        <v>1546.9</v>
      </c>
    </row>
    <row r="353" spans="1:13" ht="14.45" customHeight="1" x14ac:dyDescent="0.2">
      <c r="A353" s="821" t="s">
        <v>2058</v>
      </c>
      <c r="B353" s="822" t="s">
        <v>3492</v>
      </c>
      <c r="C353" s="822" t="s">
        <v>2981</v>
      </c>
      <c r="D353" s="822" t="s">
        <v>2577</v>
      </c>
      <c r="E353" s="822" t="s">
        <v>2578</v>
      </c>
      <c r="F353" s="831">
        <v>2</v>
      </c>
      <c r="G353" s="831">
        <v>241.54</v>
      </c>
      <c r="H353" s="827">
        <v>1</v>
      </c>
      <c r="I353" s="831"/>
      <c r="J353" s="831"/>
      <c r="K353" s="827">
        <v>0</v>
      </c>
      <c r="L353" s="831">
        <v>2</v>
      </c>
      <c r="M353" s="832">
        <v>241.54</v>
      </c>
    </row>
    <row r="354" spans="1:13" ht="14.45" customHeight="1" x14ac:dyDescent="0.2">
      <c r="A354" s="821" t="s">
        <v>2058</v>
      </c>
      <c r="B354" s="822" t="s">
        <v>3492</v>
      </c>
      <c r="C354" s="822" t="s">
        <v>2576</v>
      </c>
      <c r="D354" s="822" t="s">
        <v>2577</v>
      </c>
      <c r="E354" s="822" t="s">
        <v>2578</v>
      </c>
      <c r="F354" s="831">
        <v>1</v>
      </c>
      <c r="G354" s="831">
        <v>120.77</v>
      </c>
      <c r="H354" s="827">
        <v>1</v>
      </c>
      <c r="I354" s="831"/>
      <c r="J354" s="831"/>
      <c r="K354" s="827">
        <v>0</v>
      </c>
      <c r="L354" s="831">
        <v>1</v>
      </c>
      <c r="M354" s="832">
        <v>120.77</v>
      </c>
    </row>
    <row r="355" spans="1:13" ht="14.45" customHeight="1" x14ac:dyDescent="0.2">
      <c r="A355" s="821" t="s">
        <v>2058</v>
      </c>
      <c r="B355" s="822" t="s">
        <v>1807</v>
      </c>
      <c r="C355" s="822" t="s">
        <v>1962</v>
      </c>
      <c r="D355" s="822" t="s">
        <v>1809</v>
      </c>
      <c r="E355" s="822" t="s">
        <v>1963</v>
      </c>
      <c r="F355" s="831"/>
      <c r="G355" s="831"/>
      <c r="H355" s="827">
        <v>0</v>
      </c>
      <c r="I355" s="831">
        <v>2</v>
      </c>
      <c r="J355" s="831">
        <v>678.94</v>
      </c>
      <c r="K355" s="827">
        <v>1</v>
      </c>
      <c r="L355" s="831">
        <v>2</v>
      </c>
      <c r="M355" s="832">
        <v>678.94</v>
      </c>
    </row>
    <row r="356" spans="1:13" ht="14.45" customHeight="1" x14ac:dyDescent="0.2">
      <c r="A356" s="821" t="s">
        <v>2058</v>
      </c>
      <c r="B356" s="822" t="s">
        <v>1813</v>
      </c>
      <c r="C356" s="822" t="s">
        <v>1814</v>
      </c>
      <c r="D356" s="822" t="s">
        <v>1815</v>
      </c>
      <c r="E356" s="822" t="s">
        <v>1816</v>
      </c>
      <c r="F356" s="831"/>
      <c r="G356" s="831"/>
      <c r="H356" s="827">
        <v>0</v>
      </c>
      <c r="I356" s="831">
        <v>3</v>
      </c>
      <c r="J356" s="831">
        <v>70.199999999999989</v>
      </c>
      <c r="K356" s="827">
        <v>1</v>
      </c>
      <c r="L356" s="831">
        <v>3</v>
      </c>
      <c r="M356" s="832">
        <v>70.199999999999989</v>
      </c>
    </row>
    <row r="357" spans="1:13" ht="14.45" customHeight="1" x14ac:dyDescent="0.2">
      <c r="A357" s="821" t="s">
        <v>2058</v>
      </c>
      <c r="B357" s="822" t="s">
        <v>1813</v>
      </c>
      <c r="C357" s="822" t="s">
        <v>1817</v>
      </c>
      <c r="D357" s="822" t="s">
        <v>1815</v>
      </c>
      <c r="E357" s="822" t="s">
        <v>1818</v>
      </c>
      <c r="F357" s="831"/>
      <c r="G357" s="831"/>
      <c r="H357" s="827">
        <v>0</v>
      </c>
      <c r="I357" s="831">
        <v>1</v>
      </c>
      <c r="J357" s="831">
        <v>11.71</v>
      </c>
      <c r="K357" s="827">
        <v>1</v>
      </c>
      <c r="L357" s="831">
        <v>1</v>
      </c>
      <c r="M357" s="832">
        <v>11.71</v>
      </c>
    </row>
    <row r="358" spans="1:13" ht="14.45" customHeight="1" x14ac:dyDescent="0.2">
      <c r="A358" s="821" t="s">
        <v>2058</v>
      </c>
      <c r="B358" s="822" t="s">
        <v>1819</v>
      </c>
      <c r="C358" s="822" t="s">
        <v>1820</v>
      </c>
      <c r="D358" s="822" t="s">
        <v>1054</v>
      </c>
      <c r="E358" s="822" t="s">
        <v>1821</v>
      </c>
      <c r="F358" s="831"/>
      <c r="G358" s="831"/>
      <c r="H358" s="827"/>
      <c r="I358" s="831">
        <v>2</v>
      </c>
      <c r="J358" s="831">
        <v>0</v>
      </c>
      <c r="K358" s="827"/>
      <c r="L358" s="831">
        <v>2</v>
      </c>
      <c r="M358" s="832">
        <v>0</v>
      </c>
    </row>
    <row r="359" spans="1:13" ht="14.45" customHeight="1" x14ac:dyDescent="0.2">
      <c r="A359" s="821" t="s">
        <v>2058</v>
      </c>
      <c r="B359" s="822" t="s">
        <v>3499</v>
      </c>
      <c r="C359" s="822" t="s">
        <v>2454</v>
      </c>
      <c r="D359" s="822" t="s">
        <v>678</v>
      </c>
      <c r="E359" s="822" t="s">
        <v>679</v>
      </c>
      <c r="F359" s="831"/>
      <c r="G359" s="831"/>
      <c r="H359" s="827">
        <v>0</v>
      </c>
      <c r="I359" s="831">
        <v>2</v>
      </c>
      <c r="J359" s="831">
        <v>528</v>
      </c>
      <c r="K359" s="827">
        <v>1</v>
      </c>
      <c r="L359" s="831">
        <v>2</v>
      </c>
      <c r="M359" s="832">
        <v>528</v>
      </c>
    </row>
    <row r="360" spans="1:13" ht="14.45" customHeight="1" x14ac:dyDescent="0.2">
      <c r="A360" s="821" t="s">
        <v>2058</v>
      </c>
      <c r="B360" s="822" t="s">
        <v>1974</v>
      </c>
      <c r="C360" s="822" t="s">
        <v>2486</v>
      </c>
      <c r="D360" s="822" t="s">
        <v>2487</v>
      </c>
      <c r="E360" s="822" t="s">
        <v>2488</v>
      </c>
      <c r="F360" s="831">
        <v>1</v>
      </c>
      <c r="G360" s="831">
        <v>439.98</v>
      </c>
      <c r="H360" s="827">
        <v>1</v>
      </c>
      <c r="I360" s="831"/>
      <c r="J360" s="831"/>
      <c r="K360" s="827">
        <v>0</v>
      </c>
      <c r="L360" s="831">
        <v>1</v>
      </c>
      <c r="M360" s="832">
        <v>439.98</v>
      </c>
    </row>
    <row r="361" spans="1:13" ht="14.45" customHeight="1" x14ac:dyDescent="0.2">
      <c r="A361" s="821" t="s">
        <v>2058</v>
      </c>
      <c r="B361" s="822" t="s">
        <v>3490</v>
      </c>
      <c r="C361" s="822" t="s">
        <v>2537</v>
      </c>
      <c r="D361" s="822" t="s">
        <v>2538</v>
      </c>
      <c r="E361" s="822" t="s">
        <v>2539</v>
      </c>
      <c r="F361" s="831"/>
      <c r="G361" s="831"/>
      <c r="H361" s="827">
        <v>0</v>
      </c>
      <c r="I361" s="831">
        <v>1</v>
      </c>
      <c r="J361" s="831">
        <v>141.25</v>
      </c>
      <c r="K361" s="827">
        <v>1</v>
      </c>
      <c r="L361" s="831">
        <v>1</v>
      </c>
      <c r="M361" s="832">
        <v>141.25</v>
      </c>
    </row>
    <row r="362" spans="1:13" ht="14.45" customHeight="1" x14ac:dyDescent="0.2">
      <c r="A362" s="821" t="s">
        <v>2058</v>
      </c>
      <c r="B362" s="822" t="s">
        <v>3491</v>
      </c>
      <c r="C362" s="822" t="s">
        <v>2556</v>
      </c>
      <c r="D362" s="822" t="s">
        <v>2557</v>
      </c>
      <c r="E362" s="822" t="s">
        <v>2558</v>
      </c>
      <c r="F362" s="831"/>
      <c r="G362" s="831"/>
      <c r="H362" s="827">
        <v>0</v>
      </c>
      <c r="I362" s="831">
        <v>1</v>
      </c>
      <c r="J362" s="831">
        <v>63.75</v>
      </c>
      <c r="K362" s="827">
        <v>1</v>
      </c>
      <c r="L362" s="831">
        <v>1</v>
      </c>
      <c r="M362" s="832">
        <v>63.75</v>
      </c>
    </row>
    <row r="363" spans="1:13" ht="14.45" customHeight="1" x14ac:dyDescent="0.2">
      <c r="A363" s="821" t="s">
        <v>2058</v>
      </c>
      <c r="B363" s="822" t="s">
        <v>3487</v>
      </c>
      <c r="C363" s="822" t="s">
        <v>2456</v>
      </c>
      <c r="D363" s="822" t="s">
        <v>2457</v>
      </c>
      <c r="E363" s="822" t="s">
        <v>2458</v>
      </c>
      <c r="F363" s="831">
        <v>1</v>
      </c>
      <c r="G363" s="831">
        <v>97.96</v>
      </c>
      <c r="H363" s="827">
        <v>1</v>
      </c>
      <c r="I363" s="831"/>
      <c r="J363" s="831"/>
      <c r="K363" s="827">
        <v>0</v>
      </c>
      <c r="L363" s="831">
        <v>1</v>
      </c>
      <c r="M363" s="832">
        <v>97.96</v>
      </c>
    </row>
    <row r="364" spans="1:13" ht="14.45" customHeight="1" thickBot="1" x14ac:dyDescent="0.25">
      <c r="A364" s="813" t="s">
        <v>2058</v>
      </c>
      <c r="B364" s="814" t="s">
        <v>1578</v>
      </c>
      <c r="C364" s="814" t="s">
        <v>2141</v>
      </c>
      <c r="D364" s="814" t="s">
        <v>849</v>
      </c>
      <c r="E364" s="814" t="s">
        <v>2142</v>
      </c>
      <c r="F364" s="833"/>
      <c r="G364" s="833"/>
      <c r="H364" s="819">
        <v>0</v>
      </c>
      <c r="I364" s="833">
        <v>2</v>
      </c>
      <c r="J364" s="833">
        <v>828.14</v>
      </c>
      <c r="K364" s="819">
        <v>1</v>
      </c>
      <c r="L364" s="833">
        <v>2</v>
      </c>
      <c r="M364" s="834">
        <v>828.14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F28207DA-60FD-44EB-8644-BCD37291F4B1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570</v>
      </c>
      <c r="B5" s="712" t="s">
        <v>571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570</v>
      </c>
      <c r="B6" s="712" t="s">
        <v>3501</v>
      </c>
      <c r="C6" s="713">
        <v>5752.6315500000001</v>
      </c>
      <c r="D6" s="713">
        <v>6048.20831</v>
      </c>
      <c r="E6" s="713"/>
      <c r="F6" s="713">
        <v>6382.7937299999985</v>
      </c>
      <c r="G6" s="713">
        <v>0</v>
      </c>
      <c r="H6" s="713">
        <v>6382.7937299999985</v>
      </c>
      <c r="I6" s="714" t="s">
        <v>329</v>
      </c>
      <c r="J6" s="715" t="s">
        <v>1</v>
      </c>
    </row>
    <row r="7" spans="1:10" ht="14.45" customHeight="1" x14ac:dyDescent="0.2">
      <c r="A7" s="711" t="s">
        <v>570</v>
      </c>
      <c r="B7" s="712" t="s">
        <v>3502</v>
      </c>
      <c r="C7" s="713">
        <v>10.136479999999999</v>
      </c>
      <c r="D7" s="713">
        <v>10.878360000000001</v>
      </c>
      <c r="E7" s="713"/>
      <c r="F7" s="713">
        <v>7.0507199999999992</v>
      </c>
      <c r="G7" s="713">
        <v>0</v>
      </c>
      <c r="H7" s="713">
        <v>7.0507199999999992</v>
      </c>
      <c r="I7" s="714" t="s">
        <v>329</v>
      </c>
      <c r="J7" s="715" t="s">
        <v>1</v>
      </c>
    </row>
    <row r="8" spans="1:10" ht="14.45" customHeight="1" x14ac:dyDescent="0.2">
      <c r="A8" s="711" t="s">
        <v>570</v>
      </c>
      <c r="B8" s="712" t="s">
        <v>3503</v>
      </c>
      <c r="C8" s="713">
        <v>286.23882000000003</v>
      </c>
      <c r="D8" s="713">
        <v>0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570</v>
      </c>
      <c r="B9" s="712" t="s">
        <v>3504</v>
      </c>
      <c r="C9" s="713">
        <v>0</v>
      </c>
      <c r="D9" s="713">
        <v>0</v>
      </c>
      <c r="E9" s="713"/>
      <c r="F9" s="713">
        <v>3.0797999999999996</v>
      </c>
      <c r="G9" s="713">
        <v>0</v>
      </c>
      <c r="H9" s="713">
        <v>3.0797999999999996</v>
      </c>
      <c r="I9" s="714" t="s">
        <v>329</v>
      </c>
      <c r="J9" s="715" t="s">
        <v>1</v>
      </c>
    </row>
    <row r="10" spans="1:10" ht="14.45" customHeight="1" x14ac:dyDescent="0.2">
      <c r="A10" s="711" t="s">
        <v>570</v>
      </c>
      <c r="B10" s="712" t="s">
        <v>3505</v>
      </c>
      <c r="C10" s="713">
        <v>386.31048999999996</v>
      </c>
      <c r="D10" s="713">
        <v>402.95913999999999</v>
      </c>
      <c r="E10" s="713"/>
      <c r="F10" s="713">
        <v>426.75337000000002</v>
      </c>
      <c r="G10" s="713">
        <v>0</v>
      </c>
      <c r="H10" s="713">
        <v>426.75337000000002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570</v>
      </c>
      <c r="B11" s="712" t="s">
        <v>3506</v>
      </c>
      <c r="C11" s="713">
        <v>397.30257</v>
      </c>
      <c r="D11" s="713">
        <v>447.54183999999998</v>
      </c>
      <c r="E11" s="713"/>
      <c r="F11" s="713">
        <v>453.86715000000004</v>
      </c>
      <c r="G11" s="713">
        <v>0</v>
      </c>
      <c r="H11" s="713">
        <v>453.86715000000004</v>
      </c>
      <c r="I11" s="714" t="s">
        <v>329</v>
      </c>
      <c r="J11" s="715" t="s">
        <v>1</v>
      </c>
    </row>
    <row r="12" spans="1:10" ht="14.45" customHeight="1" x14ac:dyDescent="0.2">
      <c r="A12" s="711" t="s">
        <v>570</v>
      </c>
      <c r="B12" s="712" t="s">
        <v>3507</v>
      </c>
      <c r="C12" s="713">
        <v>42.389400000000002</v>
      </c>
      <c r="D12" s="713">
        <v>39.988150000000005</v>
      </c>
      <c r="E12" s="713"/>
      <c r="F12" s="713">
        <v>39.765650000000001</v>
      </c>
      <c r="G12" s="713">
        <v>0</v>
      </c>
      <c r="H12" s="713">
        <v>39.765650000000001</v>
      </c>
      <c r="I12" s="714" t="s">
        <v>329</v>
      </c>
      <c r="J12" s="715" t="s">
        <v>1</v>
      </c>
    </row>
    <row r="13" spans="1:10" ht="14.45" customHeight="1" x14ac:dyDescent="0.2">
      <c r="A13" s="711" t="s">
        <v>570</v>
      </c>
      <c r="B13" s="712" t="s">
        <v>3508</v>
      </c>
      <c r="C13" s="713">
        <v>51.668429999999994</v>
      </c>
      <c r="D13" s="713">
        <v>61.044440000000002</v>
      </c>
      <c r="E13" s="713"/>
      <c r="F13" s="713">
        <v>55.038149999999995</v>
      </c>
      <c r="G13" s="713">
        <v>0</v>
      </c>
      <c r="H13" s="713">
        <v>55.038149999999995</v>
      </c>
      <c r="I13" s="714" t="s">
        <v>329</v>
      </c>
      <c r="J13" s="715" t="s">
        <v>1</v>
      </c>
    </row>
    <row r="14" spans="1:10" ht="14.45" customHeight="1" x14ac:dyDescent="0.2">
      <c r="A14" s="711" t="s">
        <v>570</v>
      </c>
      <c r="B14" s="712" t="s">
        <v>3509</v>
      </c>
      <c r="C14" s="713">
        <v>13.14</v>
      </c>
      <c r="D14" s="713">
        <v>19.78</v>
      </c>
      <c r="E14" s="713"/>
      <c r="F14" s="713">
        <v>12.588000000000001</v>
      </c>
      <c r="G14" s="713">
        <v>0</v>
      </c>
      <c r="H14" s="713">
        <v>12.588000000000001</v>
      </c>
      <c r="I14" s="714" t="s">
        <v>329</v>
      </c>
      <c r="J14" s="715" t="s">
        <v>1</v>
      </c>
    </row>
    <row r="15" spans="1:10" ht="14.45" customHeight="1" x14ac:dyDescent="0.2">
      <c r="A15" s="711" t="s">
        <v>570</v>
      </c>
      <c r="B15" s="712" t="s">
        <v>3510</v>
      </c>
      <c r="C15" s="713">
        <v>50.229289999999999</v>
      </c>
      <c r="D15" s="713">
        <v>50.365110000000001</v>
      </c>
      <c r="E15" s="713"/>
      <c r="F15" s="713">
        <v>114.6125</v>
      </c>
      <c r="G15" s="713">
        <v>0</v>
      </c>
      <c r="H15" s="713">
        <v>114.6125</v>
      </c>
      <c r="I15" s="714" t="s">
        <v>329</v>
      </c>
      <c r="J15" s="715" t="s">
        <v>1</v>
      </c>
    </row>
    <row r="16" spans="1:10" ht="14.45" customHeight="1" x14ac:dyDescent="0.2">
      <c r="A16" s="711" t="s">
        <v>570</v>
      </c>
      <c r="B16" s="712" t="s">
        <v>3511</v>
      </c>
      <c r="C16" s="713">
        <v>987.7408200000001</v>
      </c>
      <c r="D16" s="713">
        <v>690.46471999999994</v>
      </c>
      <c r="E16" s="713"/>
      <c r="F16" s="713">
        <v>718.3672499999999</v>
      </c>
      <c r="G16" s="713">
        <v>0</v>
      </c>
      <c r="H16" s="713">
        <v>718.3672499999999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570</v>
      </c>
      <c r="B17" s="712" t="s">
        <v>3512</v>
      </c>
      <c r="C17" s="713">
        <v>19.20834</v>
      </c>
      <c r="D17" s="713">
        <v>21.178719999999998</v>
      </c>
      <c r="E17" s="713"/>
      <c r="F17" s="713">
        <v>26.907599999999999</v>
      </c>
      <c r="G17" s="713">
        <v>0</v>
      </c>
      <c r="H17" s="713">
        <v>26.907599999999999</v>
      </c>
      <c r="I17" s="714" t="s">
        <v>329</v>
      </c>
      <c r="J17" s="715" t="s">
        <v>1</v>
      </c>
    </row>
    <row r="18" spans="1:10" ht="14.45" customHeight="1" x14ac:dyDescent="0.2">
      <c r="A18" s="711" t="s">
        <v>570</v>
      </c>
      <c r="B18" s="712" t="s">
        <v>3513</v>
      </c>
      <c r="C18" s="713">
        <v>3.9929999999999999</v>
      </c>
      <c r="D18" s="713">
        <v>3.9929999999999999</v>
      </c>
      <c r="E18" s="713"/>
      <c r="F18" s="713">
        <v>2.9039999999999999</v>
      </c>
      <c r="G18" s="713">
        <v>0</v>
      </c>
      <c r="H18" s="713">
        <v>2.9039999999999999</v>
      </c>
      <c r="I18" s="714" t="s">
        <v>329</v>
      </c>
      <c r="J18" s="715" t="s">
        <v>1</v>
      </c>
    </row>
    <row r="19" spans="1:10" ht="14.45" customHeight="1" x14ac:dyDescent="0.2">
      <c r="A19" s="711" t="s">
        <v>570</v>
      </c>
      <c r="B19" s="712" t="s">
        <v>582</v>
      </c>
      <c r="C19" s="713">
        <v>8000.9891900000002</v>
      </c>
      <c r="D19" s="713">
        <v>7796.401789999999</v>
      </c>
      <c r="E19" s="713"/>
      <c r="F19" s="713">
        <v>8243.7279200000012</v>
      </c>
      <c r="G19" s="713">
        <v>0</v>
      </c>
      <c r="H19" s="713">
        <v>8243.7279200000012</v>
      </c>
      <c r="I19" s="714" t="s">
        <v>329</v>
      </c>
      <c r="J19" s="715" t="s">
        <v>583</v>
      </c>
    </row>
    <row r="21" spans="1:10" ht="14.45" customHeight="1" x14ac:dyDescent="0.2">
      <c r="A21" s="711" t="s">
        <v>570</v>
      </c>
      <c r="B21" s="712" t="s">
        <v>571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73</v>
      </c>
    </row>
    <row r="22" spans="1:10" ht="14.45" customHeight="1" x14ac:dyDescent="0.2">
      <c r="A22" s="711" t="s">
        <v>584</v>
      </c>
      <c r="B22" s="712" t="s">
        <v>585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584</v>
      </c>
      <c r="B23" s="712" t="s">
        <v>3502</v>
      </c>
      <c r="C23" s="713">
        <v>1.2162800000000002</v>
      </c>
      <c r="D23" s="713">
        <v>0.71909000000000001</v>
      </c>
      <c r="E23" s="713"/>
      <c r="F23" s="713">
        <v>0.60609999999999997</v>
      </c>
      <c r="G23" s="713">
        <v>0</v>
      </c>
      <c r="H23" s="713">
        <v>0.60609999999999997</v>
      </c>
      <c r="I23" s="714" t="s">
        <v>329</v>
      </c>
      <c r="J23" s="715" t="s">
        <v>1</v>
      </c>
    </row>
    <row r="24" spans="1:10" ht="14.45" customHeight="1" x14ac:dyDescent="0.2">
      <c r="A24" s="711" t="s">
        <v>584</v>
      </c>
      <c r="B24" s="712" t="s">
        <v>3504</v>
      </c>
      <c r="C24" s="713">
        <v>0</v>
      </c>
      <c r="D24" s="713">
        <v>0</v>
      </c>
      <c r="E24" s="713"/>
      <c r="F24" s="713">
        <v>1.0620000000000001</v>
      </c>
      <c r="G24" s="713">
        <v>0</v>
      </c>
      <c r="H24" s="713">
        <v>1.0620000000000001</v>
      </c>
      <c r="I24" s="714" t="s">
        <v>329</v>
      </c>
      <c r="J24" s="715" t="s">
        <v>1</v>
      </c>
    </row>
    <row r="25" spans="1:10" ht="14.45" customHeight="1" x14ac:dyDescent="0.2">
      <c r="A25" s="711" t="s">
        <v>584</v>
      </c>
      <c r="B25" s="712" t="s">
        <v>3505</v>
      </c>
      <c r="C25" s="713">
        <v>142.84426999999997</v>
      </c>
      <c r="D25" s="713">
        <v>120.96149000000001</v>
      </c>
      <c r="E25" s="713"/>
      <c r="F25" s="713">
        <v>135.34674999999996</v>
      </c>
      <c r="G25" s="713">
        <v>0</v>
      </c>
      <c r="H25" s="713">
        <v>135.34674999999996</v>
      </c>
      <c r="I25" s="714" t="s">
        <v>329</v>
      </c>
      <c r="J25" s="715" t="s">
        <v>1</v>
      </c>
    </row>
    <row r="26" spans="1:10" ht="14.45" customHeight="1" x14ac:dyDescent="0.2">
      <c r="A26" s="711" t="s">
        <v>584</v>
      </c>
      <c r="B26" s="712" t="s">
        <v>3506</v>
      </c>
      <c r="C26" s="713">
        <v>145.72259999999997</v>
      </c>
      <c r="D26" s="713">
        <v>176.01074999999997</v>
      </c>
      <c r="E26" s="713"/>
      <c r="F26" s="713">
        <v>166.80915999999999</v>
      </c>
      <c r="G26" s="713">
        <v>0</v>
      </c>
      <c r="H26" s="713">
        <v>166.80915999999999</v>
      </c>
      <c r="I26" s="714" t="s">
        <v>329</v>
      </c>
      <c r="J26" s="715" t="s">
        <v>1</v>
      </c>
    </row>
    <row r="27" spans="1:10" ht="14.45" customHeight="1" x14ac:dyDescent="0.2">
      <c r="A27" s="711" t="s">
        <v>584</v>
      </c>
      <c r="B27" s="712" t="s">
        <v>3507</v>
      </c>
      <c r="C27" s="713">
        <v>35.220750000000002</v>
      </c>
      <c r="D27" s="713">
        <v>31.9527</v>
      </c>
      <c r="E27" s="713"/>
      <c r="F27" s="713">
        <v>32.727899999999998</v>
      </c>
      <c r="G27" s="713">
        <v>0</v>
      </c>
      <c r="H27" s="713">
        <v>32.727899999999998</v>
      </c>
      <c r="I27" s="714" t="s">
        <v>329</v>
      </c>
      <c r="J27" s="715" t="s">
        <v>1</v>
      </c>
    </row>
    <row r="28" spans="1:10" ht="14.45" customHeight="1" x14ac:dyDescent="0.2">
      <c r="A28" s="711" t="s">
        <v>584</v>
      </c>
      <c r="B28" s="712" t="s">
        <v>3508</v>
      </c>
      <c r="C28" s="713">
        <v>0</v>
      </c>
      <c r="D28" s="713">
        <v>1.127</v>
      </c>
      <c r="E28" s="713"/>
      <c r="F28" s="713">
        <v>1.0101599999999999</v>
      </c>
      <c r="G28" s="713">
        <v>0</v>
      </c>
      <c r="H28" s="713">
        <v>1.0101599999999999</v>
      </c>
      <c r="I28" s="714" t="s">
        <v>329</v>
      </c>
      <c r="J28" s="715" t="s">
        <v>1</v>
      </c>
    </row>
    <row r="29" spans="1:10" ht="14.45" customHeight="1" x14ac:dyDescent="0.2">
      <c r="A29" s="711" t="s">
        <v>584</v>
      </c>
      <c r="B29" s="712" t="s">
        <v>3509</v>
      </c>
      <c r="C29" s="713">
        <v>6.1509999999999998</v>
      </c>
      <c r="D29" s="713">
        <v>8.3819999999999997</v>
      </c>
      <c r="E29" s="713"/>
      <c r="F29" s="713">
        <v>7.984</v>
      </c>
      <c r="G29" s="713">
        <v>0</v>
      </c>
      <c r="H29" s="713">
        <v>7.984</v>
      </c>
      <c r="I29" s="714" t="s">
        <v>329</v>
      </c>
      <c r="J29" s="715" t="s">
        <v>1</v>
      </c>
    </row>
    <row r="30" spans="1:10" ht="14.45" customHeight="1" x14ac:dyDescent="0.2">
      <c r="A30" s="711" t="s">
        <v>584</v>
      </c>
      <c r="B30" s="712" t="s">
        <v>3510</v>
      </c>
      <c r="C30" s="713">
        <v>16.688389999999998</v>
      </c>
      <c r="D30" s="713">
        <v>14.961110000000001</v>
      </c>
      <c r="E30" s="713"/>
      <c r="F30" s="713">
        <v>18.770499999999998</v>
      </c>
      <c r="G30" s="713">
        <v>0</v>
      </c>
      <c r="H30" s="713">
        <v>18.770499999999998</v>
      </c>
      <c r="I30" s="714" t="s">
        <v>329</v>
      </c>
      <c r="J30" s="715" t="s">
        <v>1</v>
      </c>
    </row>
    <row r="31" spans="1:10" ht="14.45" customHeight="1" x14ac:dyDescent="0.2">
      <c r="A31" s="711" t="s">
        <v>584</v>
      </c>
      <c r="B31" s="712" t="s">
        <v>3511</v>
      </c>
      <c r="C31" s="713">
        <v>16.018099999999997</v>
      </c>
      <c r="D31" s="713">
        <v>10.15311</v>
      </c>
      <c r="E31" s="713"/>
      <c r="F31" s="713">
        <v>8.7119999999999997</v>
      </c>
      <c r="G31" s="713">
        <v>0</v>
      </c>
      <c r="H31" s="713">
        <v>8.7119999999999997</v>
      </c>
      <c r="I31" s="714" t="s">
        <v>329</v>
      </c>
      <c r="J31" s="715" t="s">
        <v>1</v>
      </c>
    </row>
    <row r="32" spans="1:10" ht="14.45" customHeight="1" x14ac:dyDescent="0.2">
      <c r="A32" s="711" t="s">
        <v>584</v>
      </c>
      <c r="B32" s="712" t="s">
        <v>3512</v>
      </c>
      <c r="C32" s="713">
        <v>0</v>
      </c>
      <c r="D32" s="713">
        <v>1.17957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584</v>
      </c>
      <c r="B33" s="712" t="s">
        <v>586</v>
      </c>
      <c r="C33" s="713">
        <v>363.86139000000003</v>
      </c>
      <c r="D33" s="713">
        <v>365.44682000000006</v>
      </c>
      <c r="E33" s="713"/>
      <c r="F33" s="713">
        <v>373.02856999999983</v>
      </c>
      <c r="G33" s="713">
        <v>0</v>
      </c>
      <c r="H33" s="713">
        <v>373.02856999999983</v>
      </c>
      <c r="I33" s="714" t="s">
        <v>329</v>
      </c>
      <c r="J33" s="715" t="s">
        <v>587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588</v>
      </c>
    </row>
    <row r="35" spans="1:10" ht="14.45" customHeight="1" x14ac:dyDescent="0.2">
      <c r="A35" s="711" t="s">
        <v>589</v>
      </c>
      <c r="B35" s="712" t="s">
        <v>590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0</v>
      </c>
    </row>
    <row r="36" spans="1:10" ht="14.45" customHeight="1" x14ac:dyDescent="0.2">
      <c r="A36" s="711" t="s">
        <v>589</v>
      </c>
      <c r="B36" s="712" t="s">
        <v>3504</v>
      </c>
      <c r="C36" s="713">
        <v>0</v>
      </c>
      <c r="D36" s="713">
        <v>0</v>
      </c>
      <c r="E36" s="713"/>
      <c r="F36" s="713">
        <v>2.0177999999999998</v>
      </c>
      <c r="G36" s="713">
        <v>0</v>
      </c>
      <c r="H36" s="713">
        <v>2.0177999999999998</v>
      </c>
      <c r="I36" s="714" t="s">
        <v>329</v>
      </c>
      <c r="J36" s="715" t="s">
        <v>1</v>
      </c>
    </row>
    <row r="37" spans="1:10" ht="14.45" customHeight="1" x14ac:dyDescent="0.2">
      <c r="A37" s="711" t="s">
        <v>589</v>
      </c>
      <c r="B37" s="712" t="s">
        <v>3505</v>
      </c>
      <c r="C37" s="713">
        <v>64.747640000000004</v>
      </c>
      <c r="D37" s="713">
        <v>68.451059999999998</v>
      </c>
      <c r="E37" s="713"/>
      <c r="F37" s="713">
        <v>66.436630000000008</v>
      </c>
      <c r="G37" s="713">
        <v>0</v>
      </c>
      <c r="H37" s="713">
        <v>66.436630000000008</v>
      </c>
      <c r="I37" s="714" t="s">
        <v>329</v>
      </c>
      <c r="J37" s="715" t="s">
        <v>1</v>
      </c>
    </row>
    <row r="38" spans="1:10" ht="14.45" customHeight="1" x14ac:dyDescent="0.2">
      <c r="A38" s="711" t="s">
        <v>589</v>
      </c>
      <c r="B38" s="712" t="s">
        <v>3506</v>
      </c>
      <c r="C38" s="713">
        <v>18.135350000000003</v>
      </c>
      <c r="D38" s="713">
        <v>18.952800000000003</v>
      </c>
      <c r="E38" s="713"/>
      <c r="F38" s="713">
        <v>15.282909999999998</v>
      </c>
      <c r="G38" s="713">
        <v>0</v>
      </c>
      <c r="H38" s="713">
        <v>15.282909999999998</v>
      </c>
      <c r="I38" s="714" t="s">
        <v>329</v>
      </c>
      <c r="J38" s="715" t="s">
        <v>1</v>
      </c>
    </row>
    <row r="39" spans="1:10" ht="14.45" customHeight="1" x14ac:dyDescent="0.2">
      <c r="A39" s="711" t="s">
        <v>589</v>
      </c>
      <c r="B39" s="712" t="s">
        <v>3508</v>
      </c>
      <c r="C39" s="713">
        <v>0</v>
      </c>
      <c r="D39" s="713">
        <v>0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589</v>
      </c>
      <c r="B40" s="712" t="s">
        <v>3509</v>
      </c>
      <c r="C40" s="713">
        <v>1.0069999999999999</v>
      </c>
      <c r="D40" s="713">
        <v>2.4089999999999998</v>
      </c>
      <c r="E40" s="713"/>
      <c r="F40" s="713">
        <v>0.97599999999999998</v>
      </c>
      <c r="G40" s="713">
        <v>0</v>
      </c>
      <c r="H40" s="713">
        <v>0.97599999999999998</v>
      </c>
      <c r="I40" s="714" t="s">
        <v>329</v>
      </c>
      <c r="J40" s="715" t="s">
        <v>1</v>
      </c>
    </row>
    <row r="41" spans="1:10" ht="14.45" customHeight="1" x14ac:dyDescent="0.2">
      <c r="A41" s="711" t="s">
        <v>589</v>
      </c>
      <c r="B41" s="712" t="s">
        <v>3510</v>
      </c>
      <c r="C41" s="713">
        <v>8.5679999999999996</v>
      </c>
      <c r="D41" s="713">
        <v>9.4440000000000008</v>
      </c>
      <c r="E41" s="713"/>
      <c r="F41" s="713">
        <v>15.465999999999999</v>
      </c>
      <c r="G41" s="713">
        <v>0</v>
      </c>
      <c r="H41" s="713">
        <v>15.465999999999999</v>
      </c>
      <c r="I41" s="714" t="s">
        <v>329</v>
      </c>
      <c r="J41" s="715" t="s">
        <v>1</v>
      </c>
    </row>
    <row r="42" spans="1:10" ht="14.45" customHeight="1" x14ac:dyDescent="0.2">
      <c r="A42" s="711" t="s">
        <v>589</v>
      </c>
      <c r="B42" s="712" t="s">
        <v>591</v>
      </c>
      <c r="C42" s="713">
        <v>92.457990000000009</v>
      </c>
      <c r="D42" s="713">
        <v>99.256860000000017</v>
      </c>
      <c r="E42" s="713"/>
      <c r="F42" s="713">
        <v>100.17934</v>
      </c>
      <c r="G42" s="713">
        <v>0</v>
      </c>
      <c r="H42" s="713">
        <v>100.17934</v>
      </c>
      <c r="I42" s="714" t="s">
        <v>329</v>
      </c>
      <c r="J42" s="715" t="s">
        <v>587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588</v>
      </c>
    </row>
    <row r="44" spans="1:10" ht="14.45" customHeight="1" x14ac:dyDescent="0.2">
      <c r="A44" s="711" t="s">
        <v>592</v>
      </c>
      <c r="B44" s="712" t="s">
        <v>593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592</v>
      </c>
      <c r="B45" s="712" t="s">
        <v>3502</v>
      </c>
      <c r="C45" s="713">
        <v>8.9201999999999995</v>
      </c>
      <c r="D45" s="713">
        <v>10.159270000000001</v>
      </c>
      <c r="E45" s="713"/>
      <c r="F45" s="713">
        <v>6.4446199999999996</v>
      </c>
      <c r="G45" s="713">
        <v>0</v>
      </c>
      <c r="H45" s="713">
        <v>6.4446199999999996</v>
      </c>
      <c r="I45" s="714" t="s">
        <v>329</v>
      </c>
      <c r="J45" s="715" t="s">
        <v>1</v>
      </c>
    </row>
    <row r="46" spans="1:10" ht="14.45" customHeight="1" x14ac:dyDescent="0.2">
      <c r="A46" s="711" t="s">
        <v>592</v>
      </c>
      <c r="B46" s="712" t="s">
        <v>3505</v>
      </c>
      <c r="C46" s="713">
        <v>36.343350000000001</v>
      </c>
      <c r="D46" s="713">
        <v>36.132899999999999</v>
      </c>
      <c r="E46" s="713"/>
      <c r="F46" s="713">
        <v>54.049120000000002</v>
      </c>
      <c r="G46" s="713">
        <v>0</v>
      </c>
      <c r="H46" s="713">
        <v>54.049120000000002</v>
      </c>
      <c r="I46" s="714" t="s">
        <v>329</v>
      </c>
      <c r="J46" s="715" t="s">
        <v>1</v>
      </c>
    </row>
    <row r="47" spans="1:10" ht="14.45" customHeight="1" x14ac:dyDescent="0.2">
      <c r="A47" s="711" t="s">
        <v>592</v>
      </c>
      <c r="B47" s="712" t="s">
        <v>3506</v>
      </c>
      <c r="C47" s="713">
        <v>152.56912000000003</v>
      </c>
      <c r="D47" s="713">
        <v>174.97328999999999</v>
      </c>
      <c r="E47" s="713"/>
      <c r="F47" s="713">
        <v>217.32508000000007</v>
      </c>
      <c r="G47" s="713">
        <v>0</v>
      </c>
      <c r="H47" s="713">
        <v>217.32508000000007</v>
      </c>
      <c r="I47" s="714" t="s">
        <v>329</v>
      </c>
      <c r="J47" s="715" t="s">
        <v>1</v>
      </c>
    </row>
    <row r="48" spans="1:10" ht="14.45" customHeight="1" x14ac:dyDescent="0.2">
      <c r="A48" s="711" t="s">
        <v>592</v>
      </c>
      <c r="B48" s="712" t="s">
        <v>3507</v>
      </c>
      <c r="C48" s="713">
        <v>7.1686499999999995</v>
      </c>
      <c r="D48" s="713">
        <v>8.0354500000000009</v>
      </c>
      <c r="E48" s="713"/>
      <c r="F48" s="713">
        <v>7.03775</v>
      </c>
      <c r="G48" s="713">
        <v>0</v>
      </c>
      <c r="H48" s="713">
        <v>7.03775</v>
      </c>
      <c r="I48" s="714" t="s">
        <v>329</v>
      </c>
      <c r="J48" s="715" t="s">
        <v>1</v>
      </c>
    </row>
    <row r="49" spans="1:10" ht="14.45" customHeight="1" x14ac:dyDescent="0.2">
      <c r="A49" s="711" t="s">
        <v>592</v>
      </c>
      <c r="B49" s="712" t="s">
        <v>3509</v>
      </c>
      <c r="C49" s="713">
        <v>5.9820000000000002</v>
      </c>
      <c r="D49" s="713">
        <v>8.9890000000000008</v>
      </c>
      <c r="E49" s="713"/>
      <c r="F49" s="713">
        <v>3.6280000000000001</v>
      </c>
      <c r="G49" s="713">
        <v>0</v>
      </c>
      <c r="H49" s="713">
        <v>3.6280000000000001</v>
      </c>
      <c r="I49" s="714" t="s">
        <v>329</v>
      </c>
      <c r="J49" s="715" t="s">
        <v>1</v>
      </c>
    </row>
    <row r="50" spans="1:10" ht="14.45" customHeight="1" x14ac:dyDescent="0.2">
      <c r="A50" s="711" t="s">
        <v>592</v>
      </c>
      <c r="B50" s="712" t="s">
        <v>3510</v>
      </c>
      <c r="C50" s="713">
        <v>24.972900000000003</v>
      </c>
      <c r="D50" s="713">
        <v>25.96</v>
      </c>
      <c r="E50" s="713"/>
      <c r="F50" s="713">
        <v>80.376000000000005</v>
      </c>
      <c r="G50" s="713">
        <v>0</v>
      </c>
      <c r="H50" s="713">
        <v>80.376000000000005</v>
      </c>
      <c r="I50" s="714" t="s">
        <v>329</v>
      </c>
      <c r="J50" s="715" t="s">
        <v>1</v>
      </c>
    </row>
    <row r="51" spans="1:10" ht="14.45" customHeight="1" x14ac:dyDescent="0.2">
      <c r="A51" s="711" t="s">
        <v>592</v>
      </c>
      <c r="B51" s="712" t="s">
        <v>3511</v>
      </c>
      <c r="C51" s="713">
        <v>26.543320000000001</v>
      </c>
      <c r="D51" s="713">
        <v>21.78</v>
      </c>
      <c r="E51" s="713"/>
      <c r="F51" s="713">
        <v>39.204000000000001</v>
      </c>
      <c r="G51" s="713">
        <v>0</v>
      </c>
      <c r="H51" s="713">
        <v>39.204000000000001</v>
      </c>
      <c r="I51" s="714" t="s">
        <v>329</v>
      </c>
      <c r="J51" s="715" t="s">
        <v>1</v>
      </c>
    </row>
    <row r="52" spans="1:10" ht="14.45" customHeight="1" x14ac:dyDescent="0.2">
      <c r="A52" s="711" t="s">
        <v>592</v>
      </c>
      <c r="B52" s="712" t="s">
        <v>3512</v>
      </c>
      <c r="C52" s="713">
        <v>19.20834</v>
      </c>
      <c r="D52" s="713">
        <v>19.999149999999997</v>
      </c>
      <c r="E52" s="713"/>
      <c r="F52" s="713">
        <v>26.907599999999999</v>
      </c>
      <c r="G52" s="713">
        <v>0</v>
      </c>
      <c r="H52" s="713">
        <v>26.907599999999999</v>
      </c>
      <c r="I52" s="714" t="s">
        <v>329</v>
      </c>
      <c r="J52" s="715" t="s">
        <v>1</v>
      </c>
    </row>
    <row r="53" spans="1:10" ht="14.45" customHeight="1" x14ac:dyDescent="0.2">
      <c r="A53" s="711" t="s">
        <v>592</v>
      </c>
      <c r="B53" s="712" t="s">
        <v>594</v>
      </c>
      <c r="C53" s="713">
        <v>281.70788000000005</v>
      </c>
      <c r="D53" s="713">
        <v>306.02905999999996</v>
      </c>
      <c r="E53" s="713"/>
      <c r="F53" s="713">
        <v>434.97217000000006</v>
      </c>
      <c r="G53" s="713">
        <v>0</v>
      </c>
      <c r="H53" s="713">
        <v>434.97217000000006</v>
      </c>
      <c r="I53" s="714" t="s">
        <v>329</v>
      </c>
      <c r="J53" s="715" t="s">
        <v>587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588</v>
      </c>
    </row>
    <row r="55" spans="1:10" ht="14.45" customHeight="1" x14ac:dyDescent="0.2">
      <c r="A55" s="711" t="s">
        <v>595</v>
      </c>
      <c r="B55" s="712" t="s">
        <v>596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0</v>
      </c>
    </row>
    <row r="56" spans="1:10" ht="14.45" customHeight="1" x14ac:dyDescent="0.2">
      <c r="A56" s="711" t="s">
        <v>595</v>
      </c>
      <c r="B56" s="712" t="s">
        <v>3501</v>
      </c>
      <c r="C56" s="713">
        <v>5752.6315500000001</v>
      </c>
      <c r="D56" s="713">
        <v>6048.20831</v>
      </c>
      <c r="E56" s="713"/>
      <c r="F56" s="713">
        <v>6382.7937299999985</v>
      </c>
      <c r="G56" s="713">
        <v>0</v>
      </c>
      <c r="H56" s="713">
        <v>6382.7937299999985</v>
      </c>
      <c r="I56" s="714" t="s">
        <v>329</v>
      </c>
      <c r="J56" s="715" t="s">
        <v>1</v>
      </c>
    </row>
    <row r="57" spans="1:10" ht="14.45" customHeight="1" x14ac:dyDescent="0.2">
      <c r="A57" s="711" t="s">
        <v>595</v>
      </c>
      <c r="B57" s="712" t="s">
        <v>3503</v>
      </c>
      <c r="C57" s="713">
        <v>286.23882000000003</v>
      </c>
      <c r="D57" s="713">
        <v>0</v>
      </c>
      <c r="E57" s="713"/>
      <c r="F57" s="713">
        <v>0</v>
      </c>
      <c r="G57" s="713">
        <v>0</v>
      </c>
      <c r="H57" s="713">
        <v>0</v>
      </c>
      <c r="I57" s="714" t="s">
        <v>329</v>
      </c>
      <c r="J57" s="715" t="s">
        <v>1</v>
      </c>
    </row>
    <row r="58" spans="1:10" ht="14.45" customHeight="1" x14ac:dyDescent="0.2">
      <c r="A58" s="711" t="s">
        <v>595</v>
      </c>
      <c r="B58" s="712" t="s">
        <v>3505</v>
      </c>
      <c r="C58" s="713">
        <v>142.37523000000002</v>
      </c>
      <c r="D58" s="713">
        <v>177.41369</v>
      </c>
      <c r="E58" s="713"/>
      <c r="F58" s="713">
        <v>170.92087000000004</v>
      </c>
      <c r="G58" s="713">
        <v>0</v>
      </c>
      <c r="H58" s="713">
        <v>170.92087000000004</v>
      </c>
      <c r="I58" s="714" t="s">
        <v>329</v>
      </c>
      <c r="J58" s="715" t="s">
        <v>1</v>
      </c>
    </row>
    <row r="59" spans="1:10" ht="14.45" customHeight="1" x14ac:dyDescent="0.2">
      <c r="A59" s="711" t="s">
        <v>595</v>
      </c>
      <c r="B59" s="712" t="s">
        <v>3506</v>
      </c>
      <c r="C59" s="713">
        <v>80.875500000000002</v>
      </c>
      <c r="D59" s="713">
        <v>77.605000000000004</v>
      </c>
      <c r="E59" s="713"/>
      <c r="F59" s="713">
        <v>54.45</v>
      </c>
      <c r="G59" s="713">
        <v>0</v>
      </c>
      <c r="H59" s="713">
        <v>54.45</v>
      </c>
      <c r="I59" s="714" t="s">
        <v>329</v>
      </c>
      <c r="J59" s="715" t="s">
        <v>1</v>
      </c>
    </row>
    <row r="60" spans="1:10" ht="14.45" customHeight="1" x14ac:dyDescent="0.2">
      <c r="A60" s="711" t="s">
        <v>595</v>
      </c>
      <c r="B60" s="712" t="s">
        <v>3508</v>
      </c>
      <c r="C60" s="713">
        <v>51.668429999999994</v>
      </c>
      <c r="D60" s="713">
        <v>59.917439999999999</v>
      </c>
      <c r="E60" s="713"/>
      <c r="F60" s="713">
        <v>54.027989999999996</v>
      </c>
      <c r="G60" s="713">
        <v>0</v>
      </c>
      <c r="H60" s="713">
        <v>54.027989999999996</v>
      </c>
      <c r="I60" s="714" t="s">
        <v>329</v>
      </c>
      <c r="J60" s="715" t="s">
        <v>1</v>
      </c>
    </row>
    <row r="61" spans="1:10" ht="14.45" customHeight="1" x14ac:dyDescent="0.2">
      <c r="A61" s="711" t="s">
        <v>595</v>
      </c>
      <c r="B61" s="712" t="s">
        <v>3511</v>
      </c>
      <c r="C61" s="713">
        <v>945.1794000000001</v>
      </c>
      <c r="D61" s="713">
        <v>658.53161</v>
      </c>
      <c r="E61" s="713"/>
      <c r="F61" s="713">
        <v>670.45124999999996</v>
      </c>
      <c r="G61" s="713">
        <v>0</v>
      </c>
      <c r="H61" s="713">
        <v>670.45124999999996</v>
      </c>
      <c r="I61" s="714" t="s">
        <v>329</v>
      </c>
      <c r="J61" s="715" t="s">
        <v>1</v>
      </c>
    </row>
    <row r="62" spans="1:10" ht="14.45" customHeight="1" x14ac:dyDescent="0.2">
      <c r="A62" s="711" t="s">
        <v>595</v>
      </c>
      <c r="B62" s="712" t="s">
        <v>3512</v>
      </c>
      <c r="C62" s="713">
        <v>0</v>
      </c>
      <c r="D62" s="713">
        <v>0</v>
      </c>
      <c r="E62" s="713"/>
      <c r="F62" s="713">
        <v>0</v>
      </c>
      <c r="G62" s="713">
        <v>0</v>
      </c>
      <c r="H62" s="713">
        <v>0</v>
      </c>
      <c r="I62" s="714" t="s">
        <v>329</v>
      </c>
      <c r="J62" s="715" t="s">
        <v>1</v>
      </c>
    </row>
    <row r="63" spans="1:10" ht="14.45" customHeight="1" x14ac:dyDescent="0.2">
      <c r="A63" s="711" t="s">
        <v>595</v>
      </c>
      <c r="B63" s="712" t="s">
        <v>3513</v>
      </c>
      <c r="C63" s="713">
        <v>3.9929999999999999</v>
      </c>
      <c r="D63" s="713">
        <v>3.9929999999999999</v>
      </c>
      <c r="E63" s="713"/>
      <c r="F63" s="713">
        <v>2.9039999999999999</v>
      </c>
      <c r="G63" s="713">
        <v>0</v>
      </c>
      <c r="H63" s="713">
        <v>2.9039999999999999</v>
      </c>
      <c r="I63" s="714" t="s">
        <v>329</v>
      </c>
      <c r="J63" s="715" t="s">
        <v>1</v>
      </c>
    </row>
    <row r="64" spans="1:10" ht="14.45" customHeight="1" x14ac:dyDescent="0.2">
      <c r="A64" s="711" t="s">
        <v>595</v>
      </c>
      <c r="B64" s="712" t="s">
        <v>597</v>
      </c>
      <c r="C64" s="713">
        <v>7262.9619300000004</v>
      </c>
      <c r="D64" s="713">
        <v>7025.6690500000004</v>
      </c>
      <c r="E64" s="713"/>
      <c r="F64" s="713">
        <v>7335.5478399999984</v>
      </c>
      <c r="G64" s="713">
        <v>0</v>
      </c>
      <c r="H64" s="713">
        <v>7335.5478399999984</v>
      </c>
      <c r="I64" s="714" t="s">
        <v>329</v>
      </c>
      <c r="J64" s="715" t="s">
        <v>587</v>
      </c>
    </row>
    <row r="65" spans="1:10" ht="14.45" customHeight="1" x14ac:dyDescent="0.2">
      <c r="A65" s="711" t="s">
        <v>329</v>
      </c>
      <c r="B65" s="712" t="s">
        <v>329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588</v>
      </c>
    </row>
    <row r="66" spans="1:10" ht="14.45" customHeight="1" x14ac:dyDescent="0.2">
      <c r="A66" s="711" t="s">
        <v>570</v>
      </c>
      <c r="B66" s="712" t="s">
        <v>582</v>
      </c>
      <c r="C66" s="713">
        <v>8000.9891899999993</v>
      </c>
      <c r="D66" s="713">
        <v>7796.4017900000008</v>
      </c>
      <c r="E66" s="713"/>
      <c r="F66" s="713">
        <v>8243.7279199999975</v>
      </c>
      <c r="G66" s="713">
        <v>0</v>
      </c>
      <c r="H66" s="713">
        <v>8243.7279199999975</v>
      </c>
      <c r="I66" s="714" t="s">
        <v>329</v>
      </c>
      <c r="J66" s="715" t="s">
        <v>583</v>
      </c>
    </row>
  </sheetData>
  <mergeCells count="3">
    <mergeCell ref="A1:I1"/>
    <mergeCell ref="F3:I3"/>
    <mergeCell ref="C4:D4"/>
  </mergeCells>
  <conditionalFormatting sqref="F20 F67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66">
    <cfRule type="expression" dxfId="32" priority="6">
      <formula>$H21&gt;0</formula>
    </cfRule>
  </conditionalFormatting>
  <conditionalFormatting sqref="A21:A66">
    <cfRule type="expression" dxfId="31" priority="5">
      <formula>AND($J21&lt;&gt;"mezeraKL",$J21&lt;&gt;"")</formula>
    </cfRule>
  </conditionalFormatting>
  <conditionalFormatting sqref="I21:I66">
    <cfRule type="expression" dxfId="30" priority="7">
      <formula>$I21&gt;1</formula>
    </cfRule>
  </conditionalFormatting>
  <conditionalFormatting sqref="B21:B66">
    <cfRule type="expression" dxfId="29" priority="4">
      <formula>OR($J21="NS",$J21="SumaNS",$J21="Účet")</formula>
    </cfRule>
  </conditionalFormatting>
  <conditionalFormatting sqref="A21:D66 F21:I66">
    <cfRule type="expression" dxfId="28" priority="8">
      <formula>AND($J21&lt;&gt;"",$J21&lt;&gt;"mezeraKL")</formula>
    </cfRule>
  </conditionalFormatting>
  <conditionalFormatting sqref="B21:D66 F21:I66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66 F21:I66">
    <cfRule type="expression" dxfId="26" priority="2">
      <formula>OR($J21="SumaNS",$J21="NS")</formula>
    </cfRule>
  </conditionalFormatting>
  <hyperlinks>
    <hyperlink ref="A2" location="Obsah!A1" display="Zpět na Obsah  KL 01  1.-4.měsíc" xr:uid="{345B4CF6-D56E-4CE2-835B-5538AF9B0BC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3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4137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30.342515354624137</v>
      </c>
      <c r="J3" s="203">
        <f>SUBTOTAL(9,J5:J1048576)</f>
        <v>274208</v>
      </c>
      <c r="K3" s="204">
        <f>SUBTOTAL(9,K5:K1048576)</f>
        <v>8320160.450360775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570</v>
      </c>
      <c r="B5" s="807" t="s">
        <v>571</v>
      </c>
      <c r="C5" s="810" t="s">
        <v>584</v>
      </c>
      <c r="D5" s="838" t="s">
        <v>585</v>
      </c>
      <c r="E5" s="810" t="s">
        <v>3514</v>
      </c>
      <c r="F5" s="838" t="s">
        <v>3515</v>
      </c>
      <c r="G5" s="810" t="s">
        <v>3516</v>
      </c>
      <c r="H5" s="810" t="s">
        <v>3517</v>
      </c>
      <c r="I5" s="225">
        <v>147.17999267578125</v>
      </c>
      <c r="J5" s="225">
        <v>2</v>
      </c>
      <c r="K5" s="830">
        <v>294.3599853515625</v>
      </c>
    </row>
    <row r="6" spans="1:11" ht="14.45" customHeight="1" x14ac:dyDescent="0.2">
      <c r="A6" s="821" t="s">
        <v>570</v>
      </c>
      <c r="B6" s="822" t="s">
        <v>571</v>
      </c>
      <c r="C6" s="825" t="s">
        <v>584</v>
      </c>
      <c r="D6" s="839" t="s">
        <v>585</v>
      </c>
      <c r="E6" s="825" t="s">
        <v>3514</v>
      </c>
      <c r="F6" s="839" t="s">
        <v>3515</v>
      </c>
      <c r="G6" s="825" t="s">
        <v>3518</v>
      </c>
      <c r="H6" s="825" t="s">
        <v>3519</v>
      </c>
      <c r="I6" s="831">
        <v>147.17999267578125</v>
      </c>
      <c r="J6" s="831">
        <v>1</v>
      </c>
      <c r="K6" s="832">
        <v>147.17999267578125</v>
      </c>
    </row>
    <row r="7" spans="1:11" ht="14.45" customHeight="1" x14ac:dyDescent="0.2">
      <c r="A7" s="821" t="s">
        <v>570</v>
      </c>
      <c r="B7" s="822" t="s">
        <v>571</v>
      </c>
      <c r="C7" s="825" t="s">
        <v>584</v>
      </c>
      <c r="D7" s="839" t="s">
        <v>585</v>
      </c>
      <c r="E7" s="825" t="s">
        <v>3514</v>
      </c>
      <c r="F7" s="839" t="s">
        <v>3515</v>
      </c>
      <c r="G7" s="825" t="s">
        <v>3520</v>
      </c>
      <c r="H7" s="825" t="s">
        <v>3521</v>
      </c>
      <c r="I7" s="831">
        <v>164.55999755859375</v>
      </c>
      <c r="J7" s="831">
        <v>1</v>
      </c>
      <c r="K7" s="832">
        <v>164.55999755859375</v>
      </c>
    </row>
    <row r="8" spans="1:11" ht="14.45" customHeight="1" x14ac:dyDescent="0.2">
      <c r="A8" s="821" t="s">
        <v>570</v>
      </c>
      <c r="B8" s="822" t="s">
        <v>571</v>
      </c>
      <c r="C8" s="825" t="s">
        <v>584</v>
      </c>
      <c r="D8" s="839" t="s">
        <v>585</v>
      </c>
      <c r="E8" s="825" t="s">
        <v>3522</v>
      </c>
      <c r="F8" s="839" t="s">
        <v>3523</v>
      </c>
      <c r="G8" s="825" t="s">
        <v>3524</v>
      </c>
      <c r="H8" s="825" t="s">
        <v>3525</v>
      </c>
      <c r="I8" s="831">
        <v>21.239999771118164</v>
      </c>
      <c r="J8" s="831">
        <v>50</v>
      </c>
      <c r="K8" s="832">
        <v>1062</v>
      </c>
    </row>
    <row r="9" spans="1:11" ht="14.45" customHeight="1" x14ac:dyDescent="0.2">
      <c r="A9" s="821" t="s">
        <v>570</v>
      </c>
      <c r="B9" s="822" t="s">
        <v>571</v>
      </c>
      <c r="C9" s="825" t="s">
        <v>584</v>
      </c>
      <c r="D9" s="839" t="s">
        <v>585</v>
      </c>
      <c r="E9" s="825" t="s">
        <v>3526</v>
      </c>
      <c r="F9" s="839" t="s">
        <v>3527</v>
      </c>
      <c r="G9" s="825" t="s">
        <v>3528</v>
      </c>
      <c r="H9" s="825" t="s">
        <v>3529</v>
      </c>
      <c r="I9" s="831">
        <v>4.1866666475931806</v>
      </c>
      <c r="J9" s="831">
        <v>250</v>
      </c>
      <c r="K9" s="832">
        <v>1045</v>
      </c>
    </row>
    <row r="10" spans="1:11" ht="14.45" customHeight="1" x14ac:dyDescent="0.2">
      <c r="A10" s="821" t="s">
        <v>570</v>
      </c>
      <c r="B10" s="822" t="s">
        <v>571</v>
      </c>
      <c r="C10" s="825" t="s">
        <v>584</v>
      </c>
      <c r="D10" s="839" t="s">
        <v>585</v>
      </c>
      <c r="E10" s="825" t="s">
        <v>3526</v>
      </c>
      <c r="F10" s="839" t="s">
        <v>3527</v>
      </c>
      <c r="G10" s="825" t="s">
        <v>3530</v>
      </c>
      <c r="H10" s="825" t="s">
        <v>3531</v>
      </c>
      <c r="I10" s="831">
        <v>6.2999999523162842</v>
      </c>
      <c r="J10" s="831">
        <v>150</v>
      </c>
      <c r="K10" s="832">
        <v>942.5</v>
      </c>
    </row>
    <row r="11" spans="1:11" ht="14.45" customHeight="1" x14ac:dyDescent="0.2">
      <c r="A11" s="821" t="s">
        <v>570</v>
      </c>
      <c r="B11" s="822" t="s">
        <v>571</v>
      </c>
      <c r="C11" s="825" t="s">
        <v>584</v>
      </c>
      <c r="D11" s="839" t="s">
        <v>585</v>
      </c>
      <c r="E11" s="825" t="s">
        <v>3526</v>
      </c>
      <c r="F11" s="839" t="s">
        <v>3527</v>
      </c>
      <c r="G11" s="825" t="s">
        <v>3530</v>
      </c>
      <c r="H11" s="825" t="s">
        <v>3532</v>
      </c>
      <c r="I11" s="831">
        <v>6.429999828338623</v>
      </c>
      <c r="J11" s="831">
        <v>250</v>
      </c>
      <c r="K11" s="832">
        <v>1607.5</v>
      </c>
    </row>
    <row r="12" spans="1:11" ht="14.45" customHeight="1" x14ac:dyDescent="0.2">
      <c r="A12" s="821" t="s">
        <v>570</v>
      </c>
      <c r="B12" s="822" t="s">
        <v>571</v>
      </c>
      <c r="C12" s="825" t="s">
        <v>584</v>
      </c>
      <c r="D12" s="839" t="s">
        <v>585</v>
      </c>
      <c r="E12" s="825" t="s">
        <v>3526</v>
      </c>
      <c r="F12" s="839" t="s">
        <v>3527</v>
      </c>
      <c r="G12" s="825" t="s">
        <v>3533</v>
      </c>
      <c r="H12" s="825" t="s">
        <v>3534</v>
      </c>
      <c r="I12" s="831">
        <v>0.92999999523162846</v>
      </c>
      <c r="J12" s="831">
        <v>2680</v>
      </c>
      <c r="K12" s="832">
        <v>2538.4000015258789</v>
      </c>
    </row>
    <row r="13" spans="1:11" ht="14.45" customHeight="1" x14ac:dyDescent="0.2">
      <c r="A13" s="821" t="s">
        <v>570</v>
      </c>
      <c r="B13" s="822" t="s">
        <v>571</v>
      </c>
      <c r="C13" s="825" t="s">
        <v>584</v>
      </c>
      <c r="D13" s="839" t="s">
        <v>585</v>
      </c>
      <c r="E13" s="825" t="s">
        <v>3526</v>
      </c>
      <c r="F13" s="839" t="s">
        <v>3527</v>
      </c>
      <c r="G13" s="825" t="s">
        <v>3535</v>
      </c>
      <c r="H13" s="825" t="s">
        <v>3536</v>
      </c>
      <c r="I13" s="831">
        <v>3.2380000114440919</v>
      </c>
      <c r="J13" s="831">
        <v>5720</v>
      </c>
      <c r="K13" s="832">
        <v>18233.200012207031</v>
      </c>
    </row>
    <row r="14" spans="1:11" ht="14.45" customHeight="1" x14ac:dyDescent="0.2">
      <c r="A14" s="821" t="s">
        <v>570</v>
      </c>
      <c r="B14" s="822" t="s">
        <v>571</v>
      </c>
      <c r="C14" s="825" t="s">
        <v>584</v>
      </c>
      <c r="D14" s="839" t="s">
        <v>585</v>
      </c>
      <c r="E14" s="825" t="s">
        <v>3526</v>
      </c>
      <c r="F14" s="839" t="s">
        <v>3527</v>
      </c>
      <c r="G14" s="825" t="s">
        <v>3537</v>
      </c>
      <c r="H14" s="825" t="s">
        <v>3538</v>
      </c>
      <c r="I14" s="831">
        <v>1.4800000190734863</v>
      </c>
      <c r="J14" s="831">
        <v>1350</v>
      </c>
      <c r="K14" s="832">
        <v>1998</v>
      </c>
    </row>
    <row r="15" spans="1:11" ht="14.45" customHeight="1" x14ac:dyDescent="0.2">
      <c r="A15" s="821" t="s">
        <v>570</v>
      </c>
      <c r="B15" s="822" t="s">
        <v>571</v>
      </c>
      <c r="C15" s="825" t="s">
        <v>584</v>
      </c>
      <c r="D15" s="839" t="s">
        <v>585</v>
      </c>
      <c r="E15" s="825" t="s">
        <v>3526</v>
      </c>
      <c r="F15" s="839" t="s">
        <v>3527</v>
      </c>
      <c r="G15" s="825" t="s">
        <v>3539</v>
      </c>
      <c r="H15" s="825" t="s">
        <v>3540</v>
      </c>
      <c r="I15" s="831">
        <v>0.50249999761581421</v>
      </c>
      <c r="J15" s="831">
        <v>4000</v>
      </c>
      <c r="K15" s="832">
        <v>2036</v>
      </c>
    </row>
    <row r="16" spans="1:11" ht="14.45" customHeight="1" x14ac:dyDescent="0.2">
      <c r="A16" s="821" t="s">
        <v>570</v>
      </c>
      <c r="B16" s="822" t="s">
        <v>571</v>
      </c>
      <c r="C16" s="825" t="s">
        <v>584</v>
      </c>
      <c r="D16" s="839" t="s">
        <v>585</v>
      </c>
      <c r="E16" s="825" t="s">
        <v>3526</v>
      </c>
      <c r="F16" s="839" t="s">
        <v>3527</v>
      </c>
      <c r="G16" s="825" t="s">
        <v>3541</v>
      </c>
      <c r="H16" s="825" t="s">
        <v>3542</v>
      </c>
      <c r="I16" s="831">
        <v>1.2566666735543146</v>
      </c>
      <c r="J16" s="831">
        <v>3420</v>
      </c>
      <c r="K16" s="832">
        <v>4315.3999938964844</v>
      </c>
    </row>
    <row r="17" spans="1:11" ht="14.45" customHeight="1" x14ac:dyDescent="0.2">
      <c r="A17" s="821" t="s">
        <v>570</v>
      </c>
      <c r="B17" s="822" t="s">
        <v>571</v>
      </c>
      <c r="C17" s="825" t="s">
        <v>584</v>
      </c>
      <c r="D17" s="839" t="s">
        <v>585</v>
      </c>
      <c r="E17" s="825" t="s">
        <v>3526</v>
      </c>
      <c r="F17" s="839" t="s">
        <v>3527</v>
      </c>
      <c r="G17" s="825" t="s">
        <v>3543</v>
      </c>
      <c r="H17" s="825" t="s">
        <v>3544</v>
      </c>
      <c r="I17" s="831">
        <v>2.0524999499320984</v>
      </c>
      <c r="J17" s="831">
        <v>300</v>
      </c>
      <c r="K17" s="832">
        <v>616.05999755859375</v>
      </c>
    </row>
    <row r="18" spans="1:11" ht="14.45" customHeight="1" x14ac:dyDescent="0.2">
      <c r="A18" s="821" t="s">
        <v>570</v>
      </c>
      <c r="B18" s="822" t="s">
        <v>571</v>
      </c>
      <c r="C18" s="825" t="s">
        <v>584</v>
      </c>
      <c r="D18" s="839" t="s">
        <v>585</v>
      </c>
      <c r="E18" s="825" t="s">
        <v>3526</v>
      </c>
      <c r="F18" s="839" t="s">
        <v>3527</v>
      </c>
      <c r="G18" s="825" t="s">
        <v>3545</v>
      </c>
      <c r="H18" s="825" t="s">
        <v>3546</v>
      </c>
      <c r="I18" s="831">
        <v>2.7400000095367432</v>
      </c>
      <c r="J18" s="831">
        <v>75</v>
      </c>
      <c r="K18" s="832">
        <v>205.20000457763672</v>
      </c>
    </row>
    <row r="19" spans="1:11" ht="14.45" customHeight="1" x14ac:dyDescent="0.2">
      <c r="A19" s="821" t="s">
        <v>570</v>
      </c>
      <c r="B19" s="822" t="s">
        <v>571</v>
      </c>
      <c r="C19" s="825" t="s">
        <v>584</v>
      </c>
      <c r="D19" s="839" t="s">
        <v>585</v>
      </c>
      <c r="E19" s="825" t="s">
        <v>3526</v>
      </c>
      <c r="F19" s="839" t="s">
        <v>3527</v>
      </c>
      <c r="G19" s="825" t="s">
        <v>3547</v>
      </c>
      <c r="H19" s="825" t="s">
        <v>3548</v>
      </c>
      <c r="I19" s="831">
        <v>131.83999633789063</v>
      </c>
      <c r="J19" s="831">
        <v>20</v>
      </c>
      <c r="K19" s="832">
        <v>2636.7900390625</v>
      </c>
    </row>
    <row r="20" spans="1:11" ht="14.45" customHeight="1" x14ac:dyDescent="0.2">
      <c r="A20" s="821" t="s">
        <v>570</v>
      </c>
      <c r="B20" s="822" t="s">
        <v>571</v>
      </c>
      <c r="C20" s="825" t="s">
        <v>584</v>
      </c>
      <c r="D20" s="839" t="s">
        <v>585</v>
      </c>
      <c r="E20" s="825" t="s">
        <v>3526</v>
      </c>
      <c r="F20" s="839" t="s">
        <v>3527</v>
      </c>
      <c r="G20" s="825" t="s">
        <v>3549</v>
      </c>
      <c r="H20" s="825" t="s">
        <v>3550</v>
      </c>
      <c r="I20" s="831">
        <v>109.61000061035156</v>
      </c>
      <c r="J20" s="831">
        <v>4</v>
      </c>
      <c r="K20" s="832">
        <v>438.44000244140625</v>
      </c>
    </row>
    <row r="21" spans="1:11" ht="14.45" customHeight="1" x14ac:dyDescent="0.2">
      <c r="A21" s="821" t="s">
        <v>570</v>
      </c>
      <c r="B21" s="822" t="s">
        <v>571</v>
      </c>
      <c r="C21" s="825" t="s">
        <v>584</v>
      </c>
      <c r="D21" s="839" t="s">
        <v>585</v>
      </c>
      <c r="E21" s="825" t="s">
        <v>3526</v>
      </c>
      <c r="F21" s="839" t="s">
        <v>3527</v>
      </c>
      <c r="G21" s="825" t="s">
        <v>3551</v>
      </c>
      <c r="H21" s="825" t="s">
        <v>3552</v>
      </c>
      <c r="I21" s="831">
        <v>111.11999766031902</v>
      </c>
      <c r="J21" s="831">
        <v>30</v>
      </c>
      <c r="K21" s="832">
        <v>3333.5400390625</v>
      </c>
    </row>
    <row r="22" spans="1:11" ht="14.45" customHeight="1" x14ac:dyDescent="0.2">
      <c r="A22" s="821" t="s">
        <v>570</v>
      </c>
      <c r="B22" s="822" t="s">
        <v>571</v>
      </c>
      <c r="C22" s="825" t="s">
        <v>584</v>
      </c>
      <c r="D22" s="839" t="s">
        <v>585</v>
      </c>
      <c r="E22" s="825" t="s">
        <v>3526</v>
      </c>
      <c r="F22" s="839" t="s">
        <v>3527</v>
      </c>
      <c r="G22" s="825" t="s">
        <v>3553</v>
      </c>
      <c r="H22" s="825" t="s">
        <v>3554</v>
      </c>
      <c r="I22" s="831">
        <v>30.175833543141682</v>
      </c>
      <c r="J22" s="831">
        <v>680</v>
      </c>
      <c r="K22" s="832">
        <v>20519.649932861328</v>
      </c>
    </row>
    <row r="23" spans="1:11" ht="14.45" customHeight="1" x14ac:dyDescent="0.2">
      <c r="A23" s="821" t="s">
        <v>570</v>
      </c>
      <c r="B23" s="822" t="s">
        <v>571</v>
      </c>
      <c r="C23" s="825" t="s">
        <v>584</v>
      </c>
      <c r="D23" s="839" t="s">
        <v>585</v>
      </c>
      <c r="E23" s="825" t="s">
        <v>3526</v>
      </c>
      <c r="F23" s="839" t="s">
        <v>3527</v>
      </c>
      <c r="G23" s="825" t="s">
        <v>3555</v>
      </c>
      <c r="H23" s="825" t="s">
        <v>3556</v>
      </c>
      <c r="I23" s="831">
        <v>5.2740000724792484</v>
      </c>
      <c r="J23" s="831">
        <v>620</v>
      </c>
      <c r="K23" s="832">
        <v>3269.9000015258789</v>
      </c>
    </row>
    <row r="24" spans="1:11" ht="14.45" customHeight="1" x14ac:dyDescent="0.2">
      <c r="A24" s="821" t="s">
        <v>570</v>
      </c>
      <c r="B24" s="822" t="s">
        <v>571</v>
      </c>
      <c r="C24" s="825" t="s">
        <v>584</v>
      </c>
      <c r="D24" s="839" t="s">
        <v>585</v>
      </c>
      <c r="E24" s="825" t="s">
        <v>3526</v>
      </c>
      <c r="F24" s="839" t="s">
        <v>3527</v>
      </c>
      <c r="G24" s="825" t="s">
        <v>3557</v>
      </c>
      <c r="H24" s="825" t="s">
        <v>3558</v>
      </c>
      <c r="I24" s="831">
        <v>214.48833465576172</v>
      </c>
      <c r="J24" s="831">
        <v>24</v>
      </c>
      <c r="K24" s="832">
        <v>5144.4200897216797</v>
      </c>
    </row>
    <row r="25" spans="1:11" ht="14.45" customHeight="1" x14ac:dyDescent="0.2">
      <c r="A25" s="821" t="s">
        <v>570</v>
      </c>
      <c r="B25" s="822" t="s">
        <v>571</v>
      </c>
      <c r="C25" s="825" t="s">
        <v>584</v>
      </c>
      <c r="D25" s="839" t="s">
        <v>585</v>
      </c>
      <c r="E25" s="825" t="s">
        <v>3526</v>
      </c>
      <c r="F25" s="839" t="s">
        <v>3527</v>
      </c>
      <c r="G25" s="825" t="s">
        <v>3559</v>
      </c>
      <c r="H25" s="825" t="s">
        <v>3560</v>
      </c>
      <c r="I25" s="831">
        <v>1.3799999952316284</v>
      </c>
      <c r="J25" s="831">
        <v>1150</v>
      </c>
      <c r="K25" s="832">
        <v>1587</v>
      </c>
    </row>
    <row r="26" spans="1:11" ht="14.45" customHeight="1" x14ac:dyDescent="0.2">
      <c r="A26" s="821" t="s">
        <v>570</v>
      </c>
      <c r="B26" s="822" t="s">
        <v>571</v>
      </c>
      <c r="C26" s="825" t="s">
        <v>584</v>
      </c>
      <c r="D26" s="839" t="s">
        <v>585</v>
      </c>
      <c r="E26" s="825" t="s">
        <v>3526</v>
      </c>
      <c r="F26" s="839" t="s">
        <v>3527</v>
      </c>
      <c r="G26" s="825" t="s">
        <v>3561</v>
      </c>
      <c r="H26" s="825" t="s">
        <v>3562</v>
      </c>
      <c r="I26" s="831">
        <v>0.85250002145767212</v>
      </c>
      <c r="J26" s="831">
        <v>420</v>
      </c>
      <c r="K26" s="832">
        <v>357.20000076293945</v>
      </c>
    </row>
    <row r="27" spans="1:11" ht="14.45" customHeight="1" x14ac:dyDescent="0.2">
      <c r="A27" s="821" t="s">
        <v>570</v>
      </c>
      <c r="B27" s="822" t="s">
        <v>571</v>
      </c>
      <c r="C27" s="825" t="s">
        <v>584</v>
      </c>
      <c r="D27" s="839" t="s">
        <v>585</v>
      </c>
      <c r="E27" s="825" t="s">
        <v>3526</v>
      </c>
      <c r="F27" s="839" t="s">
        <v>3527</v>
      </c>
      <c r="G27" s="825" t="s">
        <v>3563</v>
      </c>
      <c r="H27" s="825" t="s">
        <v>3564</v>
      </c>
      <c r="I27" s="831">
        <v>3.3624998927116394</v>
      </c>
      <c r="J27" s="831">
        <v>270</v>
      </c>
      <c r="K27" s="832">
        <v>908.19999694824219</v>
      </c>
    </row>
    <row r="28" spans="1:11" ht="14.45" customHeight="1" x14ac:dyDescent="0.2">
      <c r="A28" s="821" t="s">
        <v>570</v>
      </c>
      <c r="B28" s="822" t="s">
        <v>571</v>
      </c>
      <c r="C28" s="825" t="s">
        <v>584</v>
      </c>
      <c r="D28" s="839" t="s">
        <v>585</v>
      </c>
      <c r="E28" s="825" t="s">
        <v>3526</v>
      </c>
      <c r="F28" s="839" t="s">
        <v>3527</v>
      </c>
      <c r="G28" s="825" t="s">
        <v>3565</v>
      </c>
      <c r="H28" s="825" t="s">
        <v>3566</v>
      </c>
      <c r="I28" s="831">
        <v>5.869999885559082</v>
      </c>
      <c r="J28" s="831">
        <v>20</v>
      </c>
      <c r="K28" s="832">
        <v>117.40000152587891</v>
      </c>
    </row>
    <row r="29" spans="1:11" ht="14.45" customHeight="1" x14ac:dyDescent="0.2">
      <c r="A29" s="821" t="s">
        <v>570</v>
      </c>
      <c r="B29" s="822" t="s">
        <v>571</v>
      </c>
      <c r="C29" s="825" t="s">
        <v>584</v>
      </c>
      <c r="D29" s="839" t="s">
        <v>585</v>
      </c>
      <c r="E29" s="825" t="s">
        <v>3526</v>
      </c>
      <c r="F29" s="839" t="s">
        <v>3527</v>
      </c>
      <c r="G29" s="825" t="s">
        <v>3567</v>
      </c>
      <c r="H29" s="825" t="s">
        <v>3568</v>
      </c>
      <c r="I29" s="831">
        <v>7.2100000381469727</v>
      </c>
      <c r="J29" s="831">
        <v>120</v>
      </c>
      <c r="K29" s="832">
        <v>867.60000610351563</v>
      </c>
    </row>
    <row r="30" spans="1:11" ht="14.45" customHeight="1" x14ac:dyDescent="0.2">
      <c r="A30" s="821" t="s">
        <v>570</v>
      </c>
      <c r="B30" s="822" t="s">
        <v>571</v>
      </c>
      <c r="C30" s="825" t="s">
        <v>584</v>
      </c>
      <c r="D30" s="839" t="s">
        <v>585</v>
      </c>
      <c r="E30" s="825" t="s">
        <v>3526</v>
      </c>
      <c r="F30" s="839" t="s">
        <v>3527</v>
      </c>
      <c r="G30" s="825" t="s">
        <v>3569</v>
      </c>
      <c r="H30" s="825" t="s">
        <v>3570</v>
      </c>
      <c r="I30" s="831">
        <v>11.875</v>
      </c>
      <c r="J30" s="831">
        <v>36</v>
      </c>
      <c r="K30" s="832">
        <v>408.95999145507813</v>
      </c>
    </row>
    <row r="31" spans="1:11" ht="14.45" customHeight="1" x14ac:dyDescent="0.2">
      <c r="A31" s="821" t="s">
        <v>570</v>
      </c>
      <c r="B31" s="822" t="s">
        <v>571</v>
      </c>
      <c r="C31" s="825" t="s">
        <v>584</v>
      </c>
      <c r="D31" s="839" t="s">
        <v>585</v>
      </c>
      <c r="E31" s="825" t="s">
        <v>3526</v>
      </c>
      <c r="F31" s="839" t="s">
        <v>3527</v>
      </c>
      <c r="G31" s="825" t="s">
        <v>3571</v>
      </c>
      <c r="H31" s="825" t="s">
        <v>3572</v>
      </c>
      <c r="I31" s="831">
        <v>13.920000076293945</v>
      </c>
      <c r="J31" s="831">
        <v>24</v>
      </c>
      <c r="K31" s="832">
        <v>334.07998657226563</v>
      </c>
    </row>
    <row r="32" spans="1:11" ht="14.45" customHeight="1" x14ac:dyDescent="0.2">
      <c r="A32" s="821" t="s">
        <v>570</v>
      </c>
      <c r="B32" s="822" t="s">
        <v>571</v>
      </c>
      <c r="C32" s="825" t="s">
        <v>584</v>
      </c>
      <c r="D32" s="839" t="s">
        <v>585</v>
      </c>
      <c r="E32" s="825" t="s">
        <v>3526</v>
      </c>
      <c r="F32" s="839" t="s">
        <v>3527</v>
      </c>
      <c r="G32" s="825" t="s">
        <v>3573</v>
      </c>
      <c r="H32" s="825" t="s">
        <v>3574</v>
      </c>
      <c r="I32" s="831">
        <v>46</v>
      </c>
      <c r="J32" s="831">
        <v>3</v>
      </c>
      <c r="K32" s="832">
        <v>138</v>
      </c>
    </row>
    <row r="33" spans="1:11" ht="14.45" customHeight="1" x14ac:dyDescent="0.2">
      <c r="A33" s="821" t="s">
        <v>570</v>
      </c>
      <c r="B33" s="822" t="s">
        <v>571</v>
      </c>
      <c r="C33" s="825" t="s">
        <v>584</v>
      </c>
      <c r="D33" s="839" t="s">
        <v>585</v>
      </c>
      <c r="E33" s="825" t="s">
        <v>3526</v>
      </c>
      <c r="F33" s="839" t="s">
        <v>3527</v>
      </c>
      <c r="G33" s="825" t="s">
        <v>3575</v>
      </c>
      <c r="H33" s="825" t="s">
        <v>3576</v>
      </c>
      <c r="I33" s="831">
        <v>46.317272879860617</v>
      </c>
      <c r="J33" s="831">
        <v>30</v>
      </c>
      <c r="K33" s="832">
        <v>1389.5500068664551</v>
      </c>
    </row>
    <row r="34" spans="1:11" ht="14.45" customHeight="1" x14ac:dyDescent="0.2">
      <c r="A34" s="821" t="s">
        <v>570</v>
      </c>
      <c r="B34" s="822" t="s">
        <v>571</v>
      </c>
      <c r="C34" s="825" t="s">
        <v>584</v>
      </c>
      <c r="D34" s="839" t="s">
        <v>585</v>
      </c>
      <c r="E34" s="825" t="s">
        <v>3526</v>
      </c>
      <c r="F34" s="839" t="s">
        <v>3527</v>
      </c>
      <c r="G34" s="825" t="s">
        <v>3577</v>
      </c>
      <c r="H34" s="825" t="s">
        <v>3578</v>
      </c>
      <c r="I34" s="831">
        <v>0.37999999523162842</v>
      </c>
      <c r="J34" s="831">
        <v>420</v>
      </c>
      <c r="K34" s="832">
        <v>159.59999990463257</v>
      </c>
    </row>
    <row r="35" spans="1:11" ht="14.45" customHeight="1" x14ac:dyDescent="0.2">
      <c r="A35" s="821" t="s">
        <v>570</v>
      </c>
      <c r="B35" s="822" t="s">
        <v>571</v>
      </c>
      <c r="C35" s="825" t="s">
        <v>584</v>
      </c>
      <c r="D35" s="839" t="s">
        <v>585</v>
      </c>
      <c r="E35" s="825" t="s">
        <v>3526</v>
      </c>
      <c r="F35" s="839" t="s">
        <v>3527</v>
      </c>
      <c r="G35" s="825" t="s">
        <v>3579</v>
      </c>
      <c r="H35" s="825" t="s">
        <v>3580</v>
      </c>
      <c r="I35" s="831">
        <v>4.5999999046325684</v>
      </c>
      <c r="J35" s="831">
        <v>132</v>
      </c>
      <c r="K35" s="832">
        <v>607.20000839233398</v>
      </c>
    </row>
    <row r="36" spans="1:11" ht="14.45" customHeight="1" x14ac:dyDescent="0.2">
      <c r="A36" s="821" t="s">
        <v>570</v>
      </c>
      <c r="B36" s="822" t="s">
        <v>571</v>
      </c>
      <c r="C36" s="825" t="s">
        <v>584</v>
      </c>
      <c r="D36" s="839" t="s">
        <v>585</v>
      </c>
      <c r="E36" s="825" t="s">
        <v>3526</v>
      </c>
      <c r="F36" s="839" t="s">
        <v>3527</v>
      </c>
      <c r="G36" s="825" t="s">
        <v>3581</v>
      </c>
      <c r="H36" s="825" t="s">
        <v>3582</v>
      </c>
      <c r="I36" s="831">
        <v>8.3927274183793497</v>
      </c>
      <c r="J36" s="831">
        <v>472</v>
      </c>
      <c r="K36" s="832">
        <v>3961.8799896240234</v>
      </c>
    </row>
    <row r="37" spans="1:11" ht="14.45" customHeight="1" x14ac:dyDescent="0.2">
      <c r="A37" s="821" t="s">
        <v>570</v>
      </c>
      <c r="B37" s="822" t="s">
        <v>571</v>
      </c>
      <c r="C37" s="825" t="s">
        <v>584</v>
      </c>
      <c r="D37" s="839" t="s">
        <v>585</v>
      </c>
      <c r="E37" s="825" t="s">
        <v>3526</v>
      </c>
      <c r="F37" s="839" t="s">
        <v>3527</v>
      </c>
      <c r="G37" s="825" t="s">
        <v>3583</v>
      </c>
      <c r="H37" s="825" t="s">
        <v>3584</v>
      </c>
      <c r="I37" s="831">
        <v>13.082499980926514</v>
      </c>
      <c r="J37" s="831">
        <v>160</v>
      </c>
      <c r="K37" s="832">
        <v>2093.2000122070313</v>
      </c>
    </row>
    <row r="38" spans="1:11" ht="14.45" customHeight="1" x14ac:dyDescent="0.2">
      <c r="A38" s="821" t="s">
        <v>570</v>
      </c>
      <c r="B38" s="822" t="s">
        <v>571</v>
      </c>
      <c r="C38" s="825" t="s">
        <v>584</v>
      </c>
      <c r="D38" s="839" t="s">
        <v>585</v>
      </c>
      <c r="E38" s="825" t="s">
        <v>3526</v>
      </c>
      <c r="F38" s="839" t="s">
        <v>3527</v>
      </c>
      <c r="G38" s="825" t="s">
        <v>3585</v>
      </c>
      <c r="H38" s="825" t="s">
        <v>3586</v>
      </c>
      <c r="I38" s="831">
        <v>13.219999631245932</v>
      </c>
      <c r="J38" s="831">
        <v>310</v>
      </c>
      <c r="K38" s="832">
        <v>4099.4499969482422</v>
      </c>
    </row>
    <row r="39" spans="1:11" ht="14.45" customHeight="1" x14ac:dyDescent="0.2">
      <c r="A39" s="821" t="s">
        <v>570</v>
      </c>
      <c r="B39" s="822" t="s">
        <v>571</v>
      </c>
      <c r="C39" s="825" t="s">
        <v>584</v>
      </c>
      <c r="D39" s="839" t="s">
        <v>585</v>
      </c>
      <c r="E39" s="825" t="s">
        <v>3526</v>
      </c>
      <c r="F39" s="839" t="s">
        <v>3527</v>
      </c>
      <c r="G39" s="825" t="s">
        <v>3587</v>
      </c>
      <c r="H39" s="825" t="s">
        <v>3588</v>
      </c>
      <c r="I39" s="831">
        <v>15.756666819254557</v>
      </c>
      <c r="J39" s="831">
        <v>230</v>
      </c>
      <c r="K39" s="832">
        <v>3623.4500122070313</v>
      </c>
    </row>
    <row r="40" spans="1:11" ht="14.45" customHeight="1" x14ac:dyDescent="0.2">
      <c r="A40" s="821" t="s">
        <v>570</v>
      </c>
      <c r="B40" s="822" t="s">
        <v>571</v>
      </c>
      <c r="C40" s="825" t="s">
        <v>584</v>
      </c>
      <c r="D40" s="839" t="s">
        <v>585</v>
      </c>
      <c r="E40" s="825" t="s">
        <v>3526</v>
      </c>
      <c r="F40" s="839" t="s">
        <v>3527</v>
      </c>
      <c r="G40" s="825" t="s">
        <v>3589</v>
      </c>
      <c r="H40" s="825" t="s">
        <v>3590</v>
      </c>
      <c r="I40" s="831">
        <v>18.860000610351563</v>
      </c>
      <c r="J40" s="831">
        <v>270</v>
      </c>
      <c r="K40" s="832">
        <v>5092.199951171875</v>
      </c>
    </row>
    <row r="41" spans="1:11" ht="14.45" customHeight="1" x14ac:dyDescent="0.2">
      <c r="A41" s="821" t="s">
        <v>570</v>
      </c>
      <c r="B41" s="822" t="s">
        <v>571</v>
      </c>
      <c r="C41" s="825" t="s">
        <v>584</v>
      </c>
      <c r="D41" s="839" t="s">
        <v>585</v>
      </c>
      <c r="E41" s="825" t="s">
        <v>3526</v>
      </c>
      <c r="F41" s="839" t="s">
        <v>3527</v>
      </c>
      <c r="G41" s="825" t="s">
        <v>3591</v>
      </c>
      <c r="H41" s="825" t="s">
        <v>3592</v>
      </c>
      <c r="I41" s="831">
        <v>7.820000171661377</v>
      </c>
      <c r="J41" s="831">
        <v>200</v>
      </c>
      <c r="K41" s="832">
        <v>1564</v>
      </c>
    </row>
    <row r="42" spans="1:11" ht="14.45" customHeight="1" x14ac:dyDescent="0.2">
      <c r="A42" s="821" t="s">
        <v>570</v>
      </c>
      <c r="B42" s="822" t="s">
        <v>571</v>
      </c>
      <c r="C42" s="825" t="s">
        <v>584</v>
      </c>
      <c r="D42" s="839" t="s">
        <v>585</v>
      </c>
      <c r="E42" s="825" t="s">
        <v>3526</v>
      </c>
      <c r="F42" s="839" t="s">
        <v>3527</v>
      </c>
      <c r="G42" s="825" t="s">
        <v>3593</v>
      </c>
      <c r="H42" s="825" t="s">
        <v>3594</v>
      </c>
      <c r="I42" s="831">
        <v>8.7850000858306885</v>
      </c>
      <c r="J42" s="831">
        <v>596</v>
      </c>
      <c r="K42" s="832">
        <v>5276.6200256347656</v>
      </c>
    </row>
    <row r="43" spans="1:11" ht="14.45" customHeight="1" x14ac:dyDescent="0.2">
      <c r="A43" s="821" t="s">
        <v>570</v>
      </c>
      <c r="B43" s="822" t="s">
        <v>571</v>
      </c>
      <c r="C43" s="825" t="s">
        <v>584</v>
      </c>
      <c r="D43" s="839" t="s">
        <v>585</v>
      </c>
      <c r="E43" s="825" t="s">
        <v>3526</v>
      </c>
      <c r="F43" s="839" t="s">
        <v>3527</v>
      </c>
      <c r="G43" s="825" t="s">
        <v>3595</v>
      </c>
      <c r="H43" s="825" t="s">
        <v>3596</v>
      </c>
      <c r="I43" s="831">
        <v>10.761666774749756</v>
      </c>
      <c r="J43" s="831">
        <v>770</v>
      </c>
      <c r="K43" s="832">
        <v>8293.9000854492188</v>
      </c>
    </row>
    <row r="44" spans="1:11" ht="14.45" customHeight="1" x14ac:dyDescent="0.2">
      <c r="A44" s="821" t="s">
        <v>570</v>
      </c>
      <c r="B44" s="822" t="s">
        <v>571</v>
      </c>
      <c r="C44" s="825" t="s">
        <v>584</v>
      </c>
      <c r="D44" s="839" t="s">
        <v>585</v>
      </c>
      <c r="E44" s="825" t="s">
        <v>3526</v>
      </c>
      <c r="F44" s="839" t="s">
        <v>3527</v>
      </c>
      <c r="G44" s="825" t="s">
        <v>3597</v>
      </c>
      <c r="H44" s="825" t="s">
        <v>3598</v>
      </c>
      <c r="I44" s="831">
        <v>13.330000241597494</v>
      </c>
      <c r="J44" s="831">
        <v>160</v>
      </c>
      <c r="K44" s="832">
        <v>2135</v>
      </c>
    </row>
    <row r="45" spans="1:11" ht="14.45" customHeight="1" x14ac:dyDescent="0.2">
      <c r="A45" s="821" t="s">
        <v>570</v>
      </c>
      <c r="B45" s="822" t="s">
        <v>571</v>
      </c>
      <c r="C45" s="825" t="s">
        <v>584</v>
      </c>
      <c r="D45" s="839" t="s">
        <v>585</v>
      </c>
      <c r="E45" s="825" t="s">
        <v>3526</v>
      </c>
      <c r="F45" s="839" t="s">
        <v>3527</v>
      </c>
      <c r="G45" s="825" t="s">
        <v>3599</v>
      </c>
      <c r="H45" s="825" t="s">
        <v>3600</v>
      </c>
      <c r="I45" s="831">
        <v>4.0460000514984129</v>
      </c>
      <c r="J45" s="831">
        <v>480</v>
      </c>
      <c r="K45" s="832">
        <v>1945</v>
      </c>
    </row>
    <row r="46" spans="1:11" ht="14.45" customHeight="1" x14ac:dyDescent="0.2">
      <c r="A46" s="821" t="s">
        <v>570</v>
      </c>
      <c r="B46" s="822" t="s">
        <v>571</v>
      </c>
      <c r="C46" s="825" t="s">
        <v>584</v>
      </c>
      <c r="D46" s="839" t="s">
        <v>585</v>
      </c>
      <c r="E46" s="825" t="s">
        <v>3526</v>
      </c>
      <c r="F46" s="839" t="s">
        <v>3527</v>
      </c>
      <c r="G46" s="825" t="s">
        <v>3601</v>
      </c>
      <c r="H46" s="825" t="s">
        <v>3602</v>
      </c>
      <c r="I46" s="831">
        <v>4.6116666793823242</v>
      </c>
      <c r="J46" s="831">
        <v>620</v>
      </c>
      <c r="K46" s="832">
        <v>2860</v>
      </c>
    </row>
    <row r="47" spans="1:11" ht="14.45" customHeight="1" x14ac:dyDescent="0.2">
      <c r="A47" s="821" t="s">
        <v>570</v>
      </c>
      <c r="B47" s="822" t="s">
        <v>571</v>
      </c>
      <c r="C47" s="825" t="s">
        <v>584</v>
      </c>
      <c r="D47" s="839" t="s">
        <v>585</v>
      </c>
      <c r="E47" s="825" t="s">
        <v>3526</v>
      </c>
      <c r="F47" s="839" t="s">
        <v>3527</v>
      </c>
      <c r="G47" s="825" t="s">
        <v>3603</v>
      </c>
      <c r="H47" s="825" t="s">
        <v>3604</v>
      </c>
      <c r="I47" s="831">
        <v>12.649999618530273</v>
      </c>
      <c r="J47" s="831">
        <v>30</v>
      </c>
      <c r="K47" s="832">
        <v>379.5</v>
      </c>
    </row>
    <row r="48" spans="1:11" ht="14.45" customHeight="1" x14ac:dyDescent="0.2">
      <c r="A48" s="821" t="s">
        <v>570</v>
      </c>
      <c r="B48" s="822" t="s">
        <v>571</v>
      </c>
      <c r="C48" s="825" t="s">
        <v>584</v>
      </c>
      <c r="D48" s="839" t="s">
        <v>585</v>
      </c>
      <c r="E48" s="825" t="s">
        <v>3526</v>
      </c>
      <c r="F48" s="839" t="s">
        <v>3527</v>
      </c>
      <c r="G48" s="825" t="s">
        <v>3605</v>
      </c>
      <c r="H48" s="825" t="s">
        <v>3606</v>
      </c>
      <c r="I48" s="831">
        <v>53.900001525878906</v>
      </c>
      <c r="J48" s="831">
        <v>7</v>
      </c>
      <c r="K48" s="832">
        <v>377.30001068115234</v>
      </c>
    </row>
    <row r="49" spans="1:11" ht="14.45" customHeight="1" x14ac:dyDescent="0.2">
      <c r="A49" s="821" t="s">
        <v>570</v>
      </c>
      <c r="B49" s="822" t="s">
        <v>571</v>
      </c>
      <c r="C49" s="825" t="s">
        <v>584</v>
      </c>
      <c r="D49" s="839" t="s">
        <v>585</v>
      </c>
      <c r="E49" s="825" t="s">
        <v>3526</v>
      </c>
      <c r="F49" s="839" t="s">
        <v>3527</v>
      </c>
      <c r="G49" s="825" t="s">
        <v>3607</v>
      </c>
      <c r="H49" s="825" t="s">
        <v>3608</v>
      </c>
      <c r="I49" s="831">
        <v>72.220001220703125</v>
      </c>
      <c r="J49" s="831">
        <v>16</v>
      </c>
      <c r="K49" s="832">
        <v>1155.52001953125</v>
      </c>
    </row>
    <row r="50" spans="1:11" ht="14.45" customHeight="1" x14ac:dyDescent="0.2">
      <c r="A50" s="821" t="s">
        <v>570</v>
      </c>
      <c r="B50" s="822" t="s">
        <v>571</v>
      </c>
      <c r="C50" s="825" t="s">
        <v>584</v>
      </c>
      <c r="D50" s="839" t="s">
        <v>585</v>
      </c>
      <c r="E50" s="825" t="s">
        <v>3526</v>
      </c>
      <c r="F50" s="839" t="s">
        <v>3527</v>
      </c>
      <c r="G50" s="825" t="s">
        <v>3609</v>
      </c>
      <c r="H50" s="825" t="s">
        <v>3610</v>
      </c>
      <c r="I50" s="831">
        <v>29.100000381469727</v>
      </c>
      <c r="J50" s="831">
        <v>24</v>
      </c>
      <c r="K50" s="832">
        <v>698.280029296875</v>
      </c>
    </row>
    <row r="51" spans="1:11" ht="14.45" customHeight="1" x14ac:dyDescent="0.2">
      <c r="A51" s="821" t="s">
        <v>570</v>
      </c>
      <c r="B51" s="822" t="s">
        <v>571</v>
      </c>
      <c r="C51" s="825" t="s">
        <v>584</v>
      </c>
      <c r="D51" s="839" t="s">
        <v>585</v>
      </c>
      <c r="E51" s="825" t="s">
        <v>3526</v>
      </c>
      <c r="F51" s="839" t="s">
        <v>3527</v>
      </c>
      <c r="G51" s="825" t="s">
        <v>3611</v>
      </c>
      <c r="H51" s="825" t="s">
        <v>3612</v>
      </c>
      <c r="I51" s="831">
        <v>79.860000610351563</v>
      </c>
      <c r="J51" s="831">
        <v>15</v>
      </c>
      <c r="K51" s="832">
        <v>1197.9000244140625</v>
      </c>
    </row>
    <row r="52" spans="1:11" ht="14.45" customHeight="1" x14ac:dyDescent="0.2">
      <c r="A52" s="821" t="s">
        <v>570</v>
      </c>
      <c r="B52" s="822" t="s">
        <v>571</v>
      </c>
      <c r="C52" s="825" t="s">
        <v>584</v>
      </c>
      <c r="D52" s="839" t="s">
        <v>585</v>
      </c>
      <c r="E52" s="825" t="s">
        <v>3526</v>
      </c>
      <c r="F52" s="839" t="s">
        <v>3527</v>
      </c>
      <c r="G52" s="825" t="s">
        <v>3613</v>
      </c>
      <c r="H52" s="825" t="s">
        <v>3614</v>
      </c>
      <c r="I52" s="831">
        <v>32.792857578822542</v>
      </c>
      <c r="J52" s="831">
        <v>320</v>
      </c>
      <c r="K52" s="832">
        <v>10493.5</v>
      </c>
    </row>
    <row r="53" spans="1:11" ht="14.45" customHeight="1" x14ac:dyDescent="0.2">
      <c r="A53" s="821" t="s">
        <v>570</v>
      </c>
      <c r="B53" s="822" t="s">
        <v>571</v>
      </c>
      <c r="C53" s="825" t="s">
        <v>584</v>
      </c>
      <c r="D53" s="839" t="s">
        <v>585</v>
      </c>
      <c r="E53" s="825" t="s">
        <v>3526</v>
      </c>
      <c r="F53" s="839" t="s">
        <v>3527</v>
      </c>
      <c r="G53" s="825" t="s">
        <v>3615</v>
      </c>
      <c r="H53" s="825" t="s">
        <v>3616</v>
      </c>
      <c r="I53" s="831">
        <v>0.69000002145767214</v>
      </c>
      <c r="J53" s="831">
        <v>3010</v>
      </c>
      <c r="K53" s="832">
        <v>2116.6999998092651</v>
      </c>
    </row>
    <row r="54" spans="1:11" ht="14.45" customHeight="1" x14ac:dyDescent="0.2">
      <c r="A54" s="821" t="s">
        <v>570</v>
      </c>
      <c r="B54" s="822" t="s">
        <v>571</v>
      </c>
      <c r="C54" s="825" t="s">
        <v>584</v>
      </c>
      <c r="D54" s="839" t="s">
        <v>585</v>
      </c>
      <c r="E54" s="825" t="s">
        <v>3526</v>
      </c>
      <c r="F54" s="839" t="s">
        <v>3527</v>
      </c>
      <c r="G54" s="825" t="s">
        <v>3617</v>
      </c>
      <c r="H54" s="825" t="s">
        <v>3618</v>
      </c>
      <c r="I54" s="831">
        <v>31.191250085830688</v>
      </c>
      <c r="J54" s="831">
        <v>51</v>
      </c>
      <c r="K54" s="832">
        <v>1588.6300430297852</v>
      </c>
    </row>
    <row r="55" spans="1:11" ht="14.45" customHeight="1" x14ac:dyDescent="0.2">
      <c r="A55" s="821" t="s">
        <v>570</v>
      </c>
      <c r="B55" s="822" t="s">
        <v>571</v>
      </c>
      <c r="C55" s="825" t="s">
        <v>584</v>
      </c>
      <c r="D55" s="839" t="s">
        <v>585</v>
      </c>
      <c r="E55" s="825" t="s">
        <v>3526</v>
      </c>
      <c r="F55" s="839" t="s">
        <v>3527</v>
      </c>
      <c r="G55" s="825" t="s">
        <v>3619</v>
      </c>
      <c r="H55" s="825" t="s">
        <v>3620</v>
      </c>
      <c r="I55" s="831">
        <v>30.471666653951008</v>
      </c>
      <c r="J55" s="831">
        <v>21</v>
      </c>
      <c r="K55" s="832">
        <v>639.92998123168945</v>
      </c>
    </row>
    <row r="56" spans="1:11" ht="14.45" customHeight="1" x14ac:dyDescent="0.2">
      <c r="A56" s="821" t="s">
        <v>570</v>
      </c>
      <c r="B56" s="822" t="s">
        <v>571</v>
      </c>
      <c r="C56" s="825" t="s">
        <v>584</v>
      </c>
      <c r="D56" s="839" t="s">
        <v>585</v>
      </c>
      <c r="E56" s="825" t="s">
        <v>3621</v>
      </c>
      <c r="F56" s="839" t="s">
        <v>3622</v>
      </c>
      <c r="G56" s="825" t="s">
        <v>3623</v>
      </c>
      <c r="H56" s="825" t="s">
        <v>3624</v>
      </c>
      <c r="I56" s="831">
        <v>347.26998901367188</v>
      </c>
      <c r="J56" s="831">
        <v>1</v>
      </c>
      <c r="K56" s="832">
        <v>347.26998901367188</v>
      </c>
    </row>
    <row r="57" spans="1:11" ht="14.45" customHeight="1" x14ac:dyDescent="0.2">
      <c r="A57" s="821" t="s">
        <v>570</v>
      </c>
      <c r="B57" s="822" t="s">
        <v>571</v>
      </c>
      <c r="C57" s="825" t="s">
        <v>584</v>
      </c>
      <c r="D57" s="839" t="s">
        <v>585</v>
      </c>
      <c r="E57" s="825" t="s">
        <v>3621</v>
      </c>
      <c r="F57" s="839" t="s">
        <v>3622</v>
      </c>
      <c r="G57" s="825" t="s">
        <v>3625</v>
      </c>
      <c r="H57" s="825" t="s">
        <v>3626</v>
      </c>
      <c r="I57" s="831">
        <v>6.051250159740448</v>
      </c>
      <c r="J57" s="831">
        <v>490</v>
      </c>
      <c r="K57" s="832">
        <v>2965</v>
      </c>
    </row>
    <row r="58" spans="1:11" ht="14.45" customHeight="1" x14ac:dyDescent="0.2">
      <c r="A58" s="821" t="s">
        <v>570</v>
      </c>
      <c r="B58" s="822" t="s">
        <v>571</v>
      </c>
      <c r="C58" s="825" t="s">
        <v>584</v>
      </c>
      <c r="D58" s="839" t="s">
        <v>585</v>
      </c>
      <c r="E58" s="825" t="s">
        <v>3621</v>
      </c>
      <c r="F58" s="839" t="s">
        <v>3622</v>
      </c>
      <c r="G58" s="825" t="s">
        <v>3627</v>
      </c>
      <c r="H58" s="825" t="s">
        <v>3628</v>
      </c>
      <c r="I58" s="831">
        <v>11.146999835968018</v>
      </c>
      <c r="J58" s="831">
        <v>680</v>
      </c>
      <c r="K58" s="832">
        <v>7580.5</v>
      </c>
    </row>
    <row r="59" spans="1:11" ht="14.45" customHeight="1" x14ac:dyDescent="0.2">
      <c r="A59" s="821" t="s">
        <v>570</v>
      </c>
      <c r="B59" s="822" t="s">
        <v>571</v>
      </c>
      <c r="C59" s="825" t="s">
        <v>584</v>
      </c>
      <c r="D59" s="839" t="s">
        <v>585</v>
      </c>
      <c r="E59" s="825" t="s">
        <v>3621</v>
      </c>
      <c r="F59" s="839" t="s">
        <v>3622</v>
      </c>
      <c r="G59" s="825" t="s">
        <v>3629</v>
      </c>
      <c r="H59" s="825" t="s">
        <v>3630</v>
      </c>
      <c r="I59" s="831">
        <v>5.2650001049041748</v>
      </c>
      <c r="J59" s="831">
        <v>250</v>
      </c>
      <c r="K59" s="832">
        <v>1317</v>
      </c>
    </row>
    <row r="60" spans="1:11" ht="14.45" customHeight="1" x14ac:dyDescent="0.2">
      <c r="A60" s="821" t="s">
        <v>570</v>
      </c>
      <c r="B60" s="822" t="s">
        <v>571</v>
      </c>
      <c r="C60" s="825" t="s">
        <v>584</v>
      </c>
      <c r="D60" s="839" t="s">
        <v>585</v>
      </c>
      <c r="E60" s="825" t="s">
        <v>3621</v>
      </c>
      <c r="F60" s="839" t="s">
        <v>3622</v>
      </c>
      <c r="G60" s="825" t="s">
        <v>3631</v>
      </c>
      <c r="H60" s="825" t="s">
        <v>3632</v>
      </c>
      <c r="I60" s="831">
        <v>3.4866666793823242</v>
      </c>
      <c r="J60" s="831">
        <v>500</v>
      </c>
      <c r="K60" s="832">
        <v>1743</v>
      </c>
    </row>
    <row r="61" spans="1:11" ht="14.45" customHeight="1" x14ac:dyDescent="0.2">
      <c r="A61" s="821" t="s">
        <v>570</v>
      </c>
      <c r="B61" s="822" t="s">
        <v>571</v>
      </c>
      <c r="C61" s="825" t="s">
        <v>584</v>
      </c>
      <c r="D61" s="839" t="s">
        <v>585</v>
      </c>
      <c r="E61" s="825" t="s">
        <v>3621</v>
      </c>
      <c r="F61" s="839" t="s">
        <v>3622</v>
      </c>
      <c r="G61" s="825" t="s">
        <v>3633</v>
      </c>
      <c r="H61" s="825" t="s">
        <v>3634</v>
      </c>
      <c r="I61" s="831">
        <v>3.9925000071525574</v>
      </c>
      <c r="J61" s="831">
        <v>1200</v>
      </c>
      <c r="K61" s="832">
        <v>4792</v>
      </c>
    </row>
    <row r="62" spans="1:11" ht="14.45" customHeight="1" x14ac:dyDescent="0.2">
      <c r="A62" s="821" t="s">
        <v>570</v>
      </c>
      <c r="B62" s="822" t="s">
        <v>571</v>
      </c>
      <c r="C62" s="825" t="s">
        <v>584</v>
      </c>
      <c r="D62" s="839" t="s">
        <v>585</v>
      </c>
      <c r="E62" s="825" t="s">
        <v>3621</v>
      </c>
      <c r="F62" s="839" t="s">
        <v>3622</v>
      </c>
      <c r="G62" s="825" t="s">
        <v>3635</v>
      </c>
      <c r="H62" s="825" t="s">
        <v>3636</v>
      </c>
      <c r="I62" s="831">
        <v>144.14999389648438</v>
      </c>
      <c r="J62" s="831">
        <v>14</v>
      </c>
      <c r="K62" s="832">
        <v>2018.0899353027344</v>
      </c>
    </row>
    <row r="63" spans="1:11" ht="14.45" customHeight="1" x14ac:dyDescent="0.2">
      <c r="A63" s="821" t="s">
        <v>570</v>
      </c>
      <c r="B63" s="822" t="s">
        <v>571</v>
      </c>
      <c r="C63" s="825" t="s">
        <v>584</v>
      </c>
      <c r="D63" s="839" t="s">
        <v>585</v>
      </c>
      <c r="E63" s="825" t="s">
        <v>3621</v>
      </c>
      <c r="F63" s="839" t="s">
        <v>3622</v>
      </c>
      <c r="G63" s="825" t="s">
        <v>3637</v>
      </c>
      <c r="H63" s="825" t="s">
        <v>3638</v>
      </c>
      <c r="I63" s="831">
        <v>17.909999847412109</v>
      </c>
      <c r="J63" s="831">
        <v>10</v>
      </c>
      <c r="K63" s="832">
        <v>179.10000610351563</v>
      </c>
    </row>
    <row r="64" spans="1:11" ht="14.45" customHeight="1" x14ac:dyDescent="0.2">
      <c r="A64" s="821" t="s">
        <v>570</v>
      </c>
      <c r="B64" s="822" t="s">
        <v>571</v>
      </c>
      <c r="C64" s="825" t="s">
        <v>584</v>
      </c>
      <c r="D64" s="839" t="s">
        <v>585</v>
      </c>
      <c r="E64" s="825" t="s">
        <v>3621</v>
      </c>
      <c r="F64" s="839" t="s">
        <v>3622</v>
      </c>
      <c r="G64" s="825" t="s">
        <v>3639</v>
      </c>
      <c r="H64" s="825" t="s">
        <v>3640</v>
      </c>
      <c r="I64" s="831">
        <v>17.979999542236328</v>
      </c>
      <c r="J64" s="831">
        <v>150</v>
      </c>
      <c r="K64" s="832">
        <v>2697</v>
      </c>
    </row>
    <row r="65" spans="1:11" ht="14.45" customHeight="1" x14ac:dyDescent="0.2">
      <c r="A65" s="821" t="s">
        <v>570</v>
      </c>
      <c r="B65" s="822" t="s">
        <v>571</v>
      </c>
      <c r="C65" s="825" t="s">
        <v>584</v>
      </c>
      <c r="D65" s="839" t="s">
        <v>585</v>
      </c>
      <c r="E65" s="825" t="s">
        <v>3621</v>
      </c>
      <c r="F65" s="839" t="s">
        <v>3622</v>
      </c>
      <c r="G65" s="825" t="s">
        <v>3641</v>
      </c>
      <c r="H65" s="825" t="s">
        <v>3642</v>
      </c>
      <c r="I65" s="831">
        <v>17.979999542236328</v>
      </c>
      <c r="J65" s="831">
        <v>850</v>
      </c>
      <c r="K65" s="832">
        <v>15283</v>
      </c>
    </row>
    <row r="66" spans="1:11" ht="14.45" customHeight="1" x14ac:dyDescent="0.2">
      <c r="A66" s="821" t="s">
        <v>570</v>
      </c>
      <c r="B66" s="822" t="s">
        <v>571</v>
      </c>
      <c r="C66" s="825" t="s">
        <v>584</v>
      </c>
      <c r="D66" s="839" t="s">
        <v>585</v>
      </c>
      <c r="E66" s="825" t="s">
        <v>3621</v>
      </c>
      <c r="F66" s="839" t="s">
        <v>3622</v>
      </c>
      <c r="G66" s="825" t="s">
        <v>3643</v>
      </c>
      <c r="H66" s="825" t="s">
        <v>3644</v>
      </c>
      <c r="I66" s="831">
        <v>17.979999542236328</v>
      </c>
      <c r="J66" s="831">
        <v>650</v>
      </c>
      <c r="K66" s="832">
        <v>11687</v>
      </c>
    </row>
    <row r="67" spans="1:11" ht="14.45" customHeight="1" x14ac:dyDescent="0.2">
      <c r="A67" s="821" t="s">
        <v>570</v>
      </c>
      <c r="B67" s="822" t="s">
        <v>571</v>
      </c>
      <c r="C67" s="825" t="s">
        <v>584</v>
      </c>
      <c r="D67" s="839" t="s">
        <v>585</v>
      </c>
      <c r="E67" s="825" t="s">
        <v>3621</v>
      </c>
      <c r="F67" s="839" t="s">
        <v>3622</v>
      </c>
      <c r="G67" s="825" t="s">
        <v>3645</v>
      </c>
      <c r="H67" s="825" t="s">
        <v>3646</v>
      </c>
      <c r="I67" s="831">
        <v>16.340000152587891</v>
      </c>
      <c r="J67" s="831">
        <v>24</v>
      </c>
      <c r="K67" s="832">
        <v>392.04000854492188</v>
      </c>
    </row>
    <row r="68" spans="1:11" ht="14.45" customHeight="1" x14ac:dyDescent="0.2">
      <c r="A68" s="821" t="s">
        <v>570</v>
      </c>
      <c r="B68" s="822" t="s">
        <v>571</v>
      </c>
      <c r="C68" s="825" t="s">
        <v>584</v>
      </c>
      <c r="D68" s="839" t="s">
        <v>585</v>
      </c>
      <c r="E68" s="825" t="s">
        <v>3621</v>
      </c>
      <c r="F68" s="839" t="s">
        <v>3622</v>
      </c>
      <c r="G68" s="825" t="s">
        <v>3647</v>
      </c>
      <c r="H68" s="825" t="s">
        <v>3648</v>
      </c>
      <c r="I68" s="831">
        <v>13.199999809265137</v>
      </c>
      <c r="J68" s="831">
        <v>146</v>
      </c>
      <c r="K68" s="832">
        <v>1927.1999969482422</v>
      </c>
    </row>
    <row r="69" spans="1:11" ht="14.45" customHeight="1" x14ac:dyDescent="0.2">
      <c r="A69" s="821" t="s">
        <v>570</v>
      </c>
      <c r="B69" s="822" t="s">
        <v>571</v>
      </c>
      <c r="C69" s="825" t="s">
        <v>584</v>
      </c>
      <c r="D69" s="839" t="s">
        <v>585</v>
      </c>
      <c r="E69" s="825" t="s">
        <v>3621</v>
      </c>
      <c r="F69" s="839" t="s">
        <v>3622</v>
      </c>
      <c r="G69" s="825" t="s">
        <v>3649</v>
      </c>
      <c r="H69" s="825" t="s">
        <v>3650</v>
      </c>
      <c r="I69" s="831">
        <v>13.203333218892416</v>
      </c>
      <c r="J69" s="831">
        <v>104</v>
      </c>
      <c r="K69" s="832">
        <v>1373.2999992370605</v>
      </c>
    </row>
    <row r="70" spans="1:11" ht="14.45" customHeight="1" x14ac:dyDescent="0.2">
      <c r="A70" s="821" t="s">
        <v>570</v>
      </c>
      <c r="B70" s="822" t="s">
        <v>571</v>
      </c>
      <c r="C70" s="825" t="s">
        <v>584</v>
      </c>
      <c r="D70" s="839" t="s">
        <v>585</v>
      </c>
      <c r="E70" s="825" t="s">
        <v>3621</v>
      </c>
      <c r="F70" s="839" t="s">
        <v>3622</v>
      </c>
      <c r="G70" s="825" t="s">
        <v>3651</v>
      </c>
      <c r="H70" s="825" t="s">
        <v>3652</v>
      </c>
      <c r="I70" s="831">
        <v>13.199999809265137</v>
      </c>
      <c r="J70" s="831">
        <v>30</v>
      </c>
      <c r="K70" s="832">
        <v>396</v>
      </c>
    </row>
    <row r="71" spans="1:11" ht="14.45" customHeight="1" x14ac:dyDescent="0.2">
      <c r="A71" s="821" t="s">
        <v>570</v>
      </c>
      <c r="B71" s="822" t="s">
        <v>571</v>
      </c>
      <c r="C71" s="825" t="s">
        <v>584</v>
      </c>
      <c r="D71" s="839" t="s">
        <v>585</v>
      </c>
      <c r="E71" s="825" t="s">
        <v>3621</v>
      </c>
      <c r="F71" s="839" t="s">
        <v>3622</v>
      </c>
      <c r="G71" s="825" t="s">
        <v>3653</v>
      </c>
      <c r="H71" s="825" t="s">
        <v>3654</v>
      </c>
      <c r="I71" s="831">
        <v>13.199999809265137</v>
      </c>
      <c r="J71" s="831">
        <v>10</v>
      </c>
      <c r="K71" s="832">
        <v>132</v>
      </c>
    </row>
    <row r="72" spans="1:11" ht="14.45" customHeight="1" x14ac:dyDescent="0.2">
      <c r="A72" s="821" t="s">
        <v>570</v>
      </c>
      <c r="B72" s="822" t="s">
        <v>571</v>
      </c>
      <c r="C72" s="825" t="s">
        <v>584</v>
      </c>
      <c r="D72" s="839" t="s">
        <v>585</v>
      </c>
      <c r="E72" s="825" t="s">
        <v>3621</v>
      </c>
      <c r="F72" s="839" t="s">
        <v>3622</v>
      </c>
      <c r="G72" s="825" t="s">
        <v>3655</v>
      </c>
      <c r="H72" s="825" t="s">
        <v>3656</v>
      </c>
      <c r="I72" s="831">
        <v>22.989999771118164</v>
      </c>
      <c r="J72" s="831">
        <v>40</v>
      </c>
      <c r="K72" s="832">
        <v>919.5999755859375</v>
      </c>
    </row>
    <row r="73" spans="1:11" ht="14.45" customHeight="1" x14ac:dyDescent="0.2">
      <c r="A73" s="821" t="s">
        <v>570</v>
      </c>
      <c r="B73" s="822" t="s">
        <v>571</v>
      </c>
      <c r="C73" s="825" t="s">
        <v>584</v>
      </c>
      <c r="D73" s="839" t="s">
        <v>585</v>
      </c>
      <c r="E73" s="825" t="s">
        <v>3621</v>
      </c>
      <c r="F73" s="839" t="s">
        <v>3622</v>
      </c>
      <c r="G73" s="825" t="s">
        <v>3657</v>
      </c>
      <c r="H73" s="825" t="s">
        <v>3658</v>
      </c>
      <c r="I73" s="831">
        <v>22.989999771118164</v>
      </c>
      <c r="J73" s="831">
        <v>30</v>
      </c>
      <c r="K73" s="832">
        <v>689.70001220703125</v>
      </c>
    </row>
    <row r="74" spans="1:11" ht="14.45" customHeight="1" x14ac:dyDescent="0.2">
      <c r="A74" s="821" t="s">
        <v>570</v>
      </c>
      <c r="B74" s="822" t="s">
        <v>571</v>
      </c>
      <c r="C74" s="825" t="s">
        <v>584</v>
      </c>
      <c r="D74" s="839" t="s">
        <v>585</v>
      </c>
      <c r="E74" s="825" t="s">
        <v>3621</v>
      </c>
      <c r="F74" s="839" t="s">
        <v>3622</v>
      </c>
      <c r="G74" s="825" t="s">
        <v>3659</v>
      </c>
      <c r="H74" s="825" t="s">
        <v>3660</v>
      </c>
      <c r="I74" s="831">
        <v>22.870000839233398</v>
      </c>
      <c r="J74" s="831">
        <v>24</v>
      </c>
      <c r="K74" s="832">
        <v>548.8800048828125</v>
      </c>
    </row>
    <row r="75" spans="1:11" ht="14.45" customHeight="1" x14ac:dyDescent="0.2">
      <c r="A75" s="821" t="s">
        <v>570</v>
      </c>
      <c r="B75" s="822" t="s">
        <v>571</v>
      </c>
      <c r="C75" s="825" t="s">
        <v>584</v>
      </c>
      <c r="D75" s="839" t="s">
        <v>585</v>
      </c>
      <c r="E75" s="825" t="s">
        <v>3621</v>
      </c>
      <c r="F75" s="839" t="s">
        <v>3622</v>
      </c>
      <c r="G75" s="825" t="s">
        <v>3661</v>
      </c>
      <c r="H75" s="825" t="s">
        <v>3662</v>
      </c>
      <c r="I75" s="831">
        <v>22.739999771118164</v>
      </c>
      <c r="J75" s="831">
        <v>12</v>
      </c>
      <c r="K75" s="832">
        <v>272.92999267578125</v>
      </c>
    </row>
    <row r="76" spans="1:11" ht="14.45" customHeight="1" x14ac:dyDescent="0.2">
      <c r="A76" s="821" t="s">
        <v>570</v>
      </c>
      <c r="B76" s="822" t="s">
        <v>571</v>
      </c>
      <c r="C76" s="825" t="s">
        <v>584</v>
      </c>
      <c r="D76" s="839" t="s">
        <v>585</v>
      </c>
      <c r="E76" s="825" t="s">
        <v>3621</v>
      </c>
      <c r="F76" s="839" t="s">
        <v>3622</v>
      </c>
      <c r="G76" s="825" t="s">
        <v>3663</v>
      </c>
      <c r="H76" s="825" t="s">
        <v>3664</v>
      </c>
      <c r="I76" s="831">
        <v>4.0300002098083496</v>
      </c>
      <c r="J76" s="831">
        <v>300</v>
      </c>
      <c r="K76" s="832">
        <v>1209</v>
      </c>
    </row>
    <row r="77" spans="1:11" ht="14.45" customHeight="1" x14ac:dyDescent="0.2">
      <c r="A77" s="821" t="s">
        <v>570</v>
      </c>
      <c r="B77" s="822" t="s">
        <v>571</v>
      </c>
      <c r="C77" s="825" t="s">
        <v>584</v>
      </c>
      <c r="D77" s="839" t="s">
        <v>585</v>
      </c>
      <c r="E77" s="825" t="s">
        <v>3621</v>
      </c>
      <c r="F77" s="839" t="s">
        <v>3622</v>
      </c>
      <c r="G77" s="825" t="s">
        <v>3665</v>
      </c>
      <c r="H77" s="825" t="s">
        <v>3666</v>
      </c>
      <c r="I77" s="831">
        <v>7.8683332602183027</v>
      </c>
      <c r="J77" s="831">
        <v>1500</v>
      </c>
      <c r="K77" s="832">
        <v>11801</v>
      </c>
    </row>
    <row r="78" spans="1:11" ht="14.45" customHeight="1" x14ac:dyDescent="0.2">
      <c r="A78" s="821" t="s">
        <v>570</v>
      </c>
      <c r="B78" s="822" t="s">
        <v>571</v>
      </c>
      <c r="C78" s="825" t="s">
        <v>584</v>
      </c>
      <c r="D78" s="839" t="s">
        <v>585</v>
      </c>
      <c r="E78" s="825" t="s">
        <v>3621</v>
      </c>
      <c r="F78" s="839" t="s">
        <v>3622</v>
      </c>
      <c r="G78" s="825" t="s">
        <v>3667</v>
      </c>
      <c r="H78" s="825" t="s">
        <v>3668</v>
      </c>
      <c r="I78" s="831">
        <v>36.299999237060547</v>
      </c>
      <c r="J78" s="831">
        <v>5</v>
      </c>
      <c r="K78" s="832">
        <v>181.5</v>
      </c>
    </row>
    <row r="79" spans="1:11" ht="14.45" customHeight="1" x14ac:dyDescent="0.2">
      <c r="A79" s="821" t="s">
        <v>570</v>
      </c>
      <c r="B79" s="822" t="s">
        <v>571</v>
      </c>
      <c r="C79" s="825" t="s">
        <v>584</v>
      </c>
      <c r="D79" s="839" t="s">
        <v>585</v>
      </c>
      <c r="E79" s="825" t="s">
        <v>3621</v>
      </c>
      <c r="F79" s="839" t="s">
        <v>3622</v>
      </c>
      <c r="G79" s="825" t="s">
        <v>3669</v>
      </c>
      <c r="H79" s="825" t="s">
        <v>3670</v>
      </c>
      <c r="I79" s="831">
        <v>1.8133333126703899</v>
      </c>
      <c r="J79" s="831">
        <v>800</v>
      </c>
      <c r="K79" s="832">
        <v>1452</v>
      </c>
    </row>
    <row r="80" spans="1:11" ht="14.45" customHeight="1" x14ac:dyDescent="0.2">
      <c r="A80" s="821" t="s">
        <v>570</v>
      </c>
      <c r="B80" s="822" t="s">
        <v>571</v>
      </c>
      <c r="C80" s="825" t="s">
        <v>584</v>
      </c>
      <c r="D80" s="839" t="s">
        <v>585</v>
      </c>
      <c r="E80" s="825" t="s">
        <v>3621</v>
      </c>
      <c r="F80" s="839" t="s">
        <v>3622</v>
      </c>
      <c r="G80" s="825" t="s">
        <v>3671</v>
      </c>
      <c r="H80" s="825" t="s">
        <v>3672</v>
      </c>
      <c r="I80" s="831">
        <v>1.8200000524520874</v>
      </c>
      <c r="J80" s="831">
        <v>600</v>
      </c>
      <c r="K80" s="832">
        <v>1092</v>
      </c>
    </row>
    <row r="81" spans="1:11" ht="14.45" customHeight="1" x14ac:dyDescent="0.2">
      <c r="A81" s="821" t="s">
        <v>570</v>
      </c>
      <c r="B81" s="822" t="s">
        <v>571</v>
      </c>
      <c r="C81" s="825" t="s">
        <v>584</v>
      </c>
      <c r="D81" s="839" t="s">
        <v>585</v>
      </c>
      <c r="E81" s="825" t="s">
        <v>3621</v>
      </c>
      <c r="F81" s="839" t="s">
        <v>3622</v>
      </c>
      <c r="G81" s="825" t="s">
        <v>3673</v>
      </c>
      <c r="H81" s="825" t="s">
        <v>3674</v>
      </c>
      <c r="I81" s="831">
        <v>0.25999999046325684</v>
      </c>
      <c r="J81" s="831">
        <v>200</v>
      </c>
      <c r="K81" s="832">
        <v>52</v>
      </c>
    </row>
    <row r="82" spans="1:11" ht="14.45" customHeight="1" x14ac:dyDescent="0.2">
      <c r="A82" s="821" t="s">
        <v>570</v>
      </c>
      <c r="B82" s="822" t="s">
        <v>571</v>
      </c>
      <c r="C82" s="825" t="s">
        <v>584</v>
      </c>
      <c r="D82" s="839" t="s">
        <v>585</v>
      </c>
      <c r="E82" s="825" t="s">
        <v>3621</v>
      </c>
      <c r="F82" s="839" t="s">
        <v>3622</v>
      </c>
      <c r="G82" s="825" t="s">
        <v>3675</v>
      </c>
      <c r="H82" s="825" t="s">
        <v>3676</v>
      </c>
      <c r="I82" s="831">
        <v>11.735713958740234</v>
      </c>
      <c r="J82" s="831">
        <v>370</v>
      </c>
      <c r="K82" s="832">
        <v>4343.0000305175781</v>
      </c>
    </row>
    <row r="83" spans="1:11" ht="14.45" customHeight="1" x14ac:dyDescent="0.2">
      <c r="A83" s="821" t="s">
        <v>570</v>
      </c>
      <c r="B83" s="822" t="s">
        <v>571</v>
      </c>
      <c r="C83" s="825" t="s">
        <v>584</v>
      </c>
      <c r="D83" s="839" t="s">
        <v>585</v>
      </c>
      <c r="E83" s="825" t="s">
        <v>3621</v>
      </c>
      <c r="F83" s="839" t="s">
        <v>3622</v>
      </c>
      <c r="G83" s="825" t="s">
        <v>3677</v>
      </c>
      <c r="H83" s="825" t="s">
        <v>3678</v>
      </c>
      <c r="I83" s="831">
        <v>5.320000171661377</v>
      </c>
      <c r="J83" s="831">
        <v>400</v>
      </c>
      <c r="K83" s="832">
        <v>2128.4000244140625</v>
      </c>
    </row>
    <row r="84" spans="1:11" ht="14.45" customHeight="1" x14ac:dyDescent="0.2">
      <c r="A84" s="821" t="s">
        <v>570</v>
      </c>
      <c r="B84" s="822" t="s">
        <v>571</v>
      </c>
      <c r="C84" s="825" t="s">
        <v>584</v>
      </c>
      <c r="D84" s="839" t="s">
        <v>585</v>
      </c>
      <c r="E84" s="825" t="s">
        <v>3621</v>
      </c>
      <c r="F84" s="839" t="s">
        <v>3622</v>
      </c>
      <c r="G84" s="825" t="s">
        <v>3679</v>
      </c>
      <c r="H84" s="825" t="s">
        <v>3680</v>
      </c>
      <c r="I84" s="831">
        <v>1.5</v>
      </c>
      <c r="J84" s="831">
        <v>200</v>
      </c>
      <c r="K84" s="832">
        <v>300</v>
      </c>
    </row>
    <row r="85" spans="1:11" ht="14.45" customHeight="1" x14ac:dyDescent="0.2">
      <c r="A85" s="821" t="s">
        <v>570</v>
      </c>
      <c r="B85" s="822" t="s">
        <v>571</v>
      </c>
      <c r="C85" s="825" t="s">
        <v>584</v>
      </c>
      <c r="D85" s="839" t="s">
        <v>585</v>
      </c>
      <c r="E85" s="825" t="s">
        <v>3621</v>
      </c>
      <c r="F85" s="839" t="s">
        <v>3622</v>
      </c>
      <c r="G85" s="825" t="s">
        <v>3681</v>
      </c>
      <c r="H85" s="825" t="s">
        <v>3682</v>
      </c>
      <c r="I85" s="831">
        <v>9.1999998092651367</v>
      </c>
      <c r="J85" s="831">
        <v>2000</v>
      </c>
      <c r="K85" s="832">
        <v>18400</v>
      </c>
    </row>
    <row r="86" spans="1:11" ht="14.45" customHeight="1" x14ac:dyDescent="0.2">
      <c r="A86" s="821" t="s">
        <v>570</v>
      </c>
      <c r="B86" s="822" t="s">
        <v>571</v>
      </c>
      <c r="C86" s="825" t="s">
        <v>584</v>
      </c>
      <c r="D86" s="839" t="s">
        <v>585</v>
      </c>
      <c r="E86" s="825" t="s">
        <v>3621</v>
      </c>
      <c r="F86" s="839" t="s">
        <v>3622</v>
      </c>
      <c r="G86" s="825" t="s">
        <v>3683</v>
      </c>
      <c r="H86" s="825" t="s">
        <v>3684</v>
      </c>
      <c r="I86" s="831">
        <v>35.090000152587891</v>
      </c>
      <c r="J86" s="831">
        <v>40</v>
      </c>
      <c r="K86" s="832">
        <v>1403.5999755859375</v>
      </c>
    </row>
    <row r="87" spans="1:11" ht="14.45" customHeight="1" x14ac:dyDescent="0.2">
      <c r="A87" s="821" t="s">
        <v>570</v>
      </c>
      <c r="B87" s="822" t="s">
        <v>571</v>
      </c>
      <c r="C87" s="825" t="s">
        <v>584</v>
      </c>
      <c r="D87" s="839" t="s">
        <v>585</v>
      </c>
      <c r="E87" s="825" t="s">
        <v>3621</v>
      </c>
      <c r="F87" s="839" t="s">
        <v>3622</v>
      </c>
      <c r="G87" s="825" t="s">
        <v>3685</v>
      </c>
      <c r="H87" s="825" t="s">
        <v>3686</v>
      </c>
      <c r="I87" s="831">
        <v>7.4149999618530273</v>
      </c>
      <c r="J87" s="831">
        <v>210</v>
      </c>
      <c r="K87" s="832">
        <v>1549.5</v>
      </c>
    </row>
    <row r="88" spans="1:11" ht="14.45" customHeight="1" x14ac:dyDescent="0.2">
      <c r="A88" s="821" t="s">
        <v>570</v>
      </c>
      <c r="B88" s="822" t="s">
        <v>571</v>
      </c>
      <c r="C88" s="825" t="s">
        <v>584</v>
      </c>
      <c r="D88" s="839" t="s">
        <v>585</v>
      </c>
      <c r="E88" s="825" t="s">
        <v>3621</v>
      </c>
      <c r="F88" s="839" t="s">
        <v>3622</v>
      </c>
      <c r="G88" s="825" t="s">
        <v>3687</v>
      </c>
      <c r="H88" s="825" t="s">
        <v>3688</v>
      </c>
      <c r="I88" s="831">
        <v>172.5</v>
      </c>
      <c r="J88" s="831">
        <v>6</v>
      </c>
      <c r="K88" s="832">
        <v>1035</v>
      </c>
    </row>
    <row r="89" spans="1:11" ht="14.45" customHeight="1" x14ac:dyDescent="0.2">
      <c r="A89" s="821" t="s">
        <v>570</v>
      </c>
      <c r="B89" s="822" t="s">
        <v>571</v>
      </c>
      <c r="C89" s="825" t="s">
        <v>584</v>
      </c>
      <c r="D89" s="839" t="s">
        <v>585</v>
      </c>
      <c r="E89" s="825" t="s">
        <v>3621</v>
      </c>
      <c r="F89" s="839" t="s">
        <v>3622</v>
      </c>
      <c r="G89" s="825" t="s">
        <v>3689</v>
      </c>
      <c r="H89" s="825" t="s">
        <v>3690</v>
      </c>
      <c r="I89" s="831">
        <v>8.9499998092651367</v>
      </c>
      <c r="J89" s="831">
        <v>300</v>
      </c>
      <c r="K89" s="832">
        <v>2685</v>
      </c>
    </row>
    <row r="90" spans="1:11" ht="14.45" customHeight="1" x14ac:dyDescent="0.2">
      <c r="A90" s="821" t="s">
        <v>570</v>
      </c>
      <c r="B90" s="822" t="s">
        <v>571</v>
      </c>
      <c r="C90" s="825" t="s">
        <v>584</v>
      </c>
      <c r="D90" s="839" t="s">
        <v>585</v>
      </c>
      <c r="E90" s="825" t="s">
        <v>3621</v>
      </c>
      <c r="F90" s="839" t="s">
        <v>3622</v>
      </c>
      <c r="G90" s="825" t="s">
        <v>3691</v>
      </c>
      <c r="H90" s="825" t="s">
        <v>3692</v>
      </c>
      <c r="I90" s="831">
        <v>6.1700000762939453</v>
      </c>
      <c r="J90" s="831">
        <v>300</v>
      </c>
      <c r="K90" s="832">
        <v>1851</v>
      </c>
    </row>
    <row r="91" spans="1:11" ht="14.45" customHeight="1" x14ac:dyDescent="0.2">
      <c r="A91" s="821" t="s">
        <v>570</v>
      </c>
      <c r="B91" s="822" t="s">
        <v>571</v>
      </c>
      <c r="C91" s="825" t="s">
        <v>584</v>
      </c>
      <c r="D91" s="839" t="s">
        <v>585</v>
      </c>
      <c r="E91" s="825" t="s">
        <v>3621</v>
      </c>
      <c r="F91" s="839" t="s">
        <v>3622</v>
      </c>
      <c r="G91" s="825" t="s">
        <v>3693</v>
      </c>
      <c r="H91" s="825" t="s">
        <v>3694</v>
      </c>
      <c r="I91" s="831">
        <v>0.82181817293167114</v>
      </c>
      <c r="J91" s="831">
        <v>3700</v>
      </c>
      <c r="K91" s="832">
        <v>3039</v>
      </c>
    </row>
    <row r="92" spans="1:11" ht="14.45" customHeight="1" x14ac:dyDescent="0.2">
      <c r="A92" s="821" t="s">
        <v>570</v>
      </c>
      <c r="B92" s="822" t="s">
        <v>571</v>
      </c>
      <c r="C92" s="825" t="s">
        <v>584</v>
      </c>
      <c r="D92" s="839" t="s">
        <v>585</v>
      </c>
      <c r="E92" s="825" t="s">
        <v>3621</v>
      </c>
      <c r="F92" s="839" t="s">
        <v>3622</v>
      </c>
      <c r="G92" s="825" t="s">
        <v>3695</v>
      </c>
      <c r="H92" s="825" t="s">
        <v>3696</v>
      </c>
      <c r="I92" s="831">
        <v>0.434285717351096</v>
      </c>
      <c r="J92" s="831">
        <v>1800</v>
      </c>
      <c r="K92" s="832">
        <v>783</v>
      </c>
    </row>
    <row r="93" spans="1:11" ht="14.45" customHeight="1" x14ac:dyDescent="0.2">
      <c r="A93" s="821" t="s">
        <v>570</v>
      </c>
      <c r="B93" s="822" t="s">
        <v>571</v>
      </c>
      <c r="C93" s="825" t="s">
        <v>584</v>
      </c>
      <c r="D93" s="839" t="s">
        <v>585</v>
      </c>
      <c r="E93" s="825" t="s">
        <v>3621</v>
      </c>
      <c r="F93" s="839" t="s">
        <v>3622</v>
      </c>
      <c r="G93" s="825" t="s">
        <v>3697</v>
      </c>
      <c r="H93" s="825" t="s">
        <v>3698</v>
      </c>
      <c r="I93" s="831">
        <v>1.1299999952316284</v>
      </c>
      <c r="J93" s="831">
        <v>80</v>
      </c>
      <c r="K93" s="832">
        <v>90.400001525878906</v>
      </c>
    </row>
    <row r="94" spans="1:11" ht="14.45" customHeight="1" x14ac:dyDescent="0.2">
      <c r="A94" s="821" t="s">
        <v>570</v>
      </c>
      <c r="B94" s="822" t="s">
        <v>571</v>
      </c>
      <c r="C94" s="825" t="s">
        <v>584</v>
      </c>
      <c r="D94" s="839" t="s">
        <v>585</v>
      </c>
      <c r="E94" s="825" t="s">
        <v>3621</v>
      </c>
      <c r="F94" s="839" t="s">
        <v>3622</v>
      </c>
      <c r="G94" s="825" t="s">
        <v>3699</v>
      </c>
      <c r="H94" s="825" t="s">
        <v>3700</v>
      </c>
      <c r="I94" s="831">
        <v>7.1588887638515892</v>
      </c>
      <c r="J94" s="831">
        <v>2400</v>
      </c>
      <c r="K94" s="832">
        <v>17176.270690917969</v>
      </c>
    </row>
    <row r="95" spans="1:11" ht="14.45" customHeight="1" x14ac:dyDescent="0.2">
      <c r="A95" s="821" t="s">
        <v>570</v>
      </c>
      <c r="B95" s="822" t="s">
        <v>571</v>
      </c>
      <c r="C95" s="825" t="s">
        <v>584</v>
      </c>
      <c r="D95" s="839" t="s">
        <v>585</v>
      </c>
      <c r="E95" s="825" t="s">
        <v>3621</v>
      </c>
      <c r="F95" s="839" t="s">
        <v>3622</v>
      </c>
      <c r="G95" s="825" t="s">
        <v>3701</v>
      </c>
      <c r="H95" s="825" t="s">
        <v>3702</v>
      </c>
      <c r="I95" s="831">
        <v>0.58181816339492798</v>
      </c>
      <c r="J95" s="831">
        <v>2900</v>
      </c>
      <c r="K95" s="832">
        <v>1688</v>
      </c>
    </row>
    <row r="96" spans="1:11" ht="14.45" customHeight="1" x14ac:dyDescent="0.2">
      <c r="A96" s="821" t="s">
        <v>570</v>
      </c>
      <c r="B96" s="822" t="s">
        <v>571</v>
      </c>
      <c r="C96" s="825" t="s">
        <v>584</v>
      </c>
      <c r="D96" s="839" t="s">
        <v>585</v>
      </c>
      <c r="E96" s="825" t="s">
        <v>3621</v>
      </c>
      <c r="F96" s="839" t="s">
        <v>3622</v>
      </c>
      <c r="G96" s="825" t="s">
        <v>3703</v>
      </c>
      <c r="H96" s="825" t="s">
        <v>3704</v>
      </c>
      <c r="I96" s="831">
        <v>1.5466666221618652</v>
      </c>
      <c r="J96" s="831">
        <v>800</v>
      </c>
      <c r="K96" s="832">
        <v>1238</v>
      </c>
    </row>
    <row r="97" spans="1:11" ht="14.45" customHeight="1" x14ac:dyDescent="0.2">
      <c r="A97" s="821" t="s">
        <v>570</v>
      </c>
      <c r="B97" s="822" t="s">
        <v>571</v>
      </c>
      <c r="C97" s="825" t="s">
        <v>584</v>
      </c>
      <c r="D97" s="839" t="s">
        <v>585</v>
      </c>
      <c r="E97" s="825" t="s">
        <v>3621</v>
      </c>
      <c r="F97" s="839" t="s">
        <v>3622</v>
      </c>
      <c r="G97" s="825" t="s">
        <v>3705</v>
      </c>
      <c r="H97" s="825" t="s">
        <v>3706</v>
      </c>
      <c r="I97" s="831">
        <v>8.3491669098536168</v>
      </c>
      <c r="J97" s="831">
        <v>3000</v>
      </c>
      <c r="K97" s="832">
        <v>24714.000366210938</v>
      </c>
    </row>
    <row r="98" spans="1:11" ht="14.45" customHeight="1" x14ac:dyDescent="0.2">
      <c r="A98" s="821" t="s">
        <v>570</v>
      </c>
      <c r="B98" s="822" t="s">
        <v>571</v>
      </c>
      <c r="C98" s="825" t="s">
        <v>584</v>
      </c>
      <c r="D98" s="839" t="s">
        <v>585</v>
      </c>
      <c r="E98" s="825" t="s">
        <v>3621</v>
      </c>
      <c r="F98" s="839" t="s">
        <v>3622</v>
      </c>
      <c r="G98" s="825" t="s">
        <v>3707</v>
      </c>
      <c r="H98" s="825" t="s">
        <v>3708</v>
      </c>
      <c r="I98" s="831">
        <v>2.1800000667572021</v>
      </c>
      <c r="J98" s="831">
        <v>200</v>
      </c>
      <c r="K98" s="832">
        <v>435.48001098632813</v>
      </c>
    </row>
    <row r="99" spans="1:11" ht="14.45" customHeight="1" x14ac:dyDescent="0.2">
      <c r="A99" s="821" t="s">
        <v>570</v>
      </c>
      <c r="B99" s="822" t="s">
        <v>571</v>
      </c>
      <c r="C99" s="825" t="s">
        <v>584</v>
      </c>
      <c r="D99" s="839" t="s">
        <v>585</v>
      </c>
      <c r="E99" s="825" t="s">
        <v>3621</v>
      </c>
      <c r="F99" s="839" t="s">
        <v>3622</v>
      </c>
      <c r="G99" s="825" t="s">
        <v>3709</v>
      </c>
      <c r="H99" s="825" t="s">
        <v>3710</v>
      </c>
      <c r="I99" s="831">
        <v>1.2100000381469727</v>
      </c>
      <c r="J99" s="831">
        <v>450</v>
      </c>
      <c r="K99" s="832">
        <v>544.5</v>
      </c>
    </row>
    <row r="100" spans="1:11" ht="14.45" customHeight="1" x14ac:dyDescent="0.2">
      <c r="A100" s="821" t="s">
        <v>570</v>
      </c>
      <c r="B100" s="822" t="s">
        <v>571</v>
      </c>
      <c r="C100" s="825" t="s">
        <v>584</v>
      </c>
      <c r="D100" s="839" t="s">
        <v>585</v>
      </c>
      <c r="E100" s="825" t="s">
        <v>3621</v>
      </c>
      <c r="F100" s="839" t="s">
        <v>3622</v>
      </c>
      <c r="G100" s="825" t="s">
        <v>3711</v>
      </c>
      <c r="H100" s="825" t="s">
        <v>3712</v>
      </c>
      <c r="I100" s="831">
        <v>0.4699999988079071</v>
      </c>
      <c r="J100" s="831">
        <v>500</v>
      </c>
      <c r="K100" s="832">
        <v>235</v>
      </c>
    </row>
    <row r="101" spans="1:11" ht="14.45" customHeight="1" x14ac:dyDescent="0.2">
      <c r="A101" s="821" t="s">
        <v>570</v>
      </c>
      <c r="B101" s="822" t="s">
        <v>571</v>
      </c>
      <c r="C101" s="825" t="s">
        <v>584</v>
      </c>
      <c r="D101" s="839" t="s">
        <v>585</v>
      </c>
      <c r="E101" s="825" t="s">
        <v>3621</v>
      </c>
      <c r="F101" s="839" t="s">
        <v>3622</v>
      </c>
      <c r="G101" s="825" t="s">
        <v>3713</v>
      </c>
      <c r="H101" s="825" t="s">
        <v>3714</v>
      </c>
      <c r="I101" s="831">
        <v>0.4699999988079071</v>
      </c>
      <c r="J101" s="831">
        <v>400</v>
      </c>
      <c r="K101" s="832">
        <v>188</v>
      </c>
    </row>
    <row r="102" spans="1:11" ht="14.45" customHeight="1" x14ac:dyDescent="0.2">
      <c r="A102" s="821" t="s">
        <v>570</v>
      </c>
      <c r="B102" s="822" t="s">
        <v>571</v>
      </c>
      <c r="C102" s="825" t="s">
        <v>584</v>
      </c>
      <c r="D102" s="839" t="s">
        <v>585</v>
      </c>
      <c r="E102" s="825" t="s">
        <v>3621</v>
      </c>
      <c r="F102" s="839" t="s">
        <v>3622</v>
      </c>
      <c r="G102" s="825" t="s">
        <v>3715</v>
      </c>
      <c r="H102" s="825" t="s">
        <v>3716</v>
      </c>
      <c r="I102" s="831">
        <v>3.75</v>
      </c>
      <c r="J102" s="831">
        <v>100</v>
      </c>
      <c r="K102" s="832">
        <v>375</v>
      </c>
    </row>
    <row r="103" spans="1:11" ht="14.45" customHeight="1" x14ac:dyDescent="0.2">
      <c r="A103" s="821" t="s">
        <v>570</v>
      </c>
      <c r="B103" s="822" t="s">
        <v>571</v>
      </c>
      <c r="C103" s="825" t="s">
        <v>584</v>
      </c>
      <c r="D103" s="839" t="s">
        <v>585</v>
      </c>
      <c r="E103" s="825" t="s">
        <v>3621</v>
      </c>
      <c r="F103" s="839" t="s">
        <v>3622</v>
      </c>
      <c r="G103" s="825" t="s">
        <v>3717</v>
      </c>
      <c r="H103" s="825" t="s">
        <v>3718</v>
      </c>
      <c r="I103" s="831">
        <v>1.9833333492279053</v>
      </c>
      <c r="J103" s="831">
        <v>350</v>
      </c>
      <c r="K103" s="832">
        <v>694</v>
      </c>
    </row>
    <row r="104" spans="1:11" ht="14.45" customHeight="1" x14ac:dyDescent="0.2">
      <c r="A104" s="821" t="s">
        <v>570</v>
      </c>
      <c r="B104" s="822" t="s">
        <v>571</v>
      </c>
      <c r="C104" s="825" t="s">
        <v>584</v>
      </c>
      <c r="D104" s="839" t="s">
        <v>585</v>
      </c>
      <c r="E104" s="825" t="s">
        <v>3621</v>
      </c>
      <c r="F104" s="839" t="s">
        <v>3622</v>
      </c>
      <c r="G104" s="825" t="s">
        <v>3719</v>
      </c>
      <c r="H104" s="825" t="s">
        <v>3720</v>
      </c>
      <c r="I104" s="831">
        <v>2.0499999523162842</v>
      </c>
      <c r="J104" s="831">
        <v>50</v>
      </c>
      <c r="K104" s="832">
        <v>102.5</v>
      </c>
    </row>
    <row r="105" spans="1:11" ht="14.45" customHeight="1" x14ac:dyDescent="0.2">
      <c r="A105" s="821" t="s">
        <v>570</v>
      </c>
      <c r="B105" s="822" t="s">
        <v>571</v>
      </c>
      <c r="C105" s="825" t="s">
        <v>584</v>
      </c>
      <c r="D105" s="839" t="s">
        <v>585</v>
      </c>
      <c r="E105" s="825" t="s">
        <v>3621</v>
      </c>
      <c r="F105" s="839" t="s">
        <v>3622</v>
      </c>
      <c r="G105" s="825" t="s">
        <v>3721</v>
      </c>
      <c r="H105" s="825" t="s">
        <v>3722</v>
      </c>
      <c r="I105" s="831">
        <v>3.0733332633972168</v>
      </c>
      <c r="J105" s="831">
        <v>400</v>
      </c>
      <c r="K105" s="832">
        <v>1228.5</v>
      </c>
    </row>
    <row r="106" spans="1:11" ht="14.45" customHeight="1" x14ac:dyDescent="0.2">
      <c r="A106" s="821" t="s">
        <v>570</v>
      </c>
      <c r="B106" s="822" t="s">
        <v>571</v>
      </c>
      <c r="C106" s="825" t="s">
        <v>584</v>
      </c>
      <c r="D106" s="839" t="s">
        <v>585</v>
      </c>
      <c r="E106" s="825" t="s">
        <v>3621</v>
      </c>
      <c r="F106" s="839" t="s">
        <v>3622</v>
      </c>
      <c r="G106" s="825" t="s">
        <v>3723</v>
      </c>
      <c r="H106" s="825" t="s">
        <v>3724</v>
      </c>
      <c r="I106" s="831">
        <v>1.9299999475479126</v>
      </c>
      <c r="J106" s="831">
        <v>100</v>
      </c>
      <c r="K106" s="832">
        <v>193</v>
      </c>
    </row>
    <row r="107" spans="1:11" ht="14.45" customHeight="1" x14ac:dyDescent="0.2">
      <c r="A107" s="821" t="s">
        <v>570</v>
      </c>
      <c r="B107" s="822" t="s">
        <v>571</v>
      </c>
      <c r="C107" s="825" t="s">
        <v>584</v>
      </c>
      <c r="D107" s="839" t="s">
        <v>585</v>
      </c>
      <c r="E107" s="825" t="s">
        <v>3621</v>
      </c>
      <c r="F107" s="839" t="s">
        <v>3622</v>
      </c>
      <c r="G107" s="825" t="s">
        <v>3725</v>
      </c>
      <c r="H107" s="825" t="s">
        <v>3726</v>
      </c>
      <c r="I107" s="831">
        <v>8.5</v>
      </c>
      <c r="J107" s="831">
        <v>50</v>
      </c>
      <c r="K107" s="832">
        <v>425</v>
      </c>
    </row>
    <row r="108" spans="1:11" ht="14.45" customHeight="1" x14ac:dyDescent="0.2">
      <c r="A108" s="821" t="s">
        <v>570</v>
      </c>
      <c r="B108" s="822" t="s">
        <v>571</v>
      </c>
      <c r="C108" s="825" t="s">
        <v>584</v>
      </c>
      <c r="D108" s="839" t="s">
        <v>585</v>
      </c>
      <c r="E108" s="825" t="s">
        <v>3621</v>
      </c>
      <c r="F108" s="839" t="s">
        <v>3622</v>
      </c>
      <c r="G108" s="825" t="s">
        <v>3727</v>
      </c>
      <c r="H108" s="825" t="s">
        <v>3728</v>
      </c>
      <c r="I108" s="831">
        <v>2.1633334159851074</v>
      </c>
      <c r="J108" s="831">
        <v>450</v>
      </c>
      <c r="K108" s="832">
        <v>973.5</v>
      </c>
    </row>
    <row r="109" spans="1:11" ht="14.45" customHeight="1" x14ac:dyDescent="0.2">
      <c r="A109" s="821" t="s">
        <v>570</v>
      </c>
      <c r="B109" s="822" t="s">
        <v>571</v>
      </c>
      <c r="C109" s="825" t="s">
        <v>584</v>
      </c>
      <c r="D109" s="839" t="s">
        <v>585</v>
      </c>
      <c r="E109" s="825" t="s">
        <v>3621</v>
      </c>
      <c r="F109" s="839" t="s">
        <v>3622</v>
      </c>
      <c r="G109" s="825" t="s">
        <v>3729</v>
      </c>
      <c r="H109" s="825" t="s">
        <v>3730</v>
      </c>
      <c r="I109" s="831">
        <v>21.233332951863606</v>
      </c>
      <c r="J109" s="831">
        <v>60</v>
      </c>
      <c r="K109" s="832">
        <v>1274</v>
      </c>
    </row>
    <row r="110" spans="1:11" ht="14.45" customHeight="1" x14ac:dyDescent="0.2">
      <c r="A110" s="821" t="s">
        <v>570</v>
      </c>
      <c r="B110" s="822" t="s">
        <v>571</v>
      </c>
      <c r="C110" s="825" t="s">
        <v>584</v>
      </c>
      <c r="D110" s="839" t="s">
        <v>585</v>
      </c>
      <c r="E110" s="825" t="s">
        <v>3621</v>
      </c>
      <c r="F110" s="839" t="s">
        <v>3622</v>
      </c>
      <c r="G110" s="825" t="s">
        <v>3731</v>
      </c>
      <c r="H110" s="825" t="s">
        <v>3732</v>
      </c>
      <c r="I110" s="831">
        <v>2.5199999809265137</v>
      </c>
      <c r="J110" s="831">
        <v>220</v>
      </c>
      <c r="K110" s="832">
        <v>554.40000152587891</v>
      </c>
    </row>
    <row r="111" spans="1:11" ht="14.45" customHeight="1" x14ac:dyDescent="0.2">
      <c r="A111" s="821" t="s">
        <v>570</v>
      </c>
      <c r="B111" s="822" t="s">
        <v>571</v>
      </c>
      <c r="C111" s="825" t="s">
        <v>584</v>
      </c>
      <c r="D111" s="839" t="s">
        <v>585</v>
      </c>
      <c r="E111" s="825" t="s">
        <v>3621</v>
      </c>
      <c r="F111" s="839" t="s">
        <v>3622</v>
      </c>
      <c r="G111" s="825" t="s">
        <v>3733</v>
      </c>
      <c r="H111" s="825" t="s">
        <v>3734</v>
      </c>
      <c r="I111" s="831">
        <v>2.6700000762939453</v>
      </c>
      <c r="J111" s="831">
        <v>50</v>
      </c>
      <c r="K111" s="832">
        <v>133.5</v>
      </c>
    </row>
    <row r="112" spans="1:11" ht="14.45" customHeight="1" x14ac:dyDescent="0.2">
      <c r="A112" s="821" t="s">
        <v>570</v>
      </c>
      <c r="B112" s="822" t="s">
        <v>571</v>
      </c>
      <c r="C112" s="825" t="s">
        <v>584</v>
      </c>
      <c r="D112" s="839" t="s">
        <v>585</v>
      </c>
      <c r="E112" s="825" t="s">
        <v>3621</v>
      </c>
      <c r="F112" s="839" t="s">
        <v>3622</v>
      </c>
      <c r="G112" s="825" t="s">
        <v>3723</v>
      </c>
      <c r="H112" s="825" t="s">
        <v>3735</v>
      </c>
      <c r="I112" s="831">
        <v>1.9199999570846558</v>
      </c>
      <c r="J112" s="831">
        <v>100</v>
      </c>
      <c r="K112" s="832">
        <v>192</v>
      </c>
    </row>
    <row r="113" spans="1:11" ht="14.45" customHeight="1" x14ac:dyDescent="0.2">
      <c r="A113" s="821" t="s">
        <v>570</v>
      </c>
      <c r="B113" s="822" t="s">
        <v>571</v>
      </c>
      <c r="C113" s="825" t="s">
        <v>584</v>
      </c>
      <c r="D113" s="839" t="s">
        <v>585</v>
      </c>
      <c r="E113" s="825" t="s">
        <v>3621</v>
      </c>
      <c r="F113" s="839" t="s">
        <v>3622</v>
      </c>
      <c r="G113" s="825" t="s">
        <v>3736</v>
      </c>
      <c r="H113" s="825" t="s">
        <v>3737</v>
      </c>
      <c r="I113" s="831">
        <v>3.0999999046325684</v>
      </c>
      <c r="J113" s="831">
        <v>100</v>
      </c>
      <c r="K113" s="832">
        <v>310</v>
      </c>
    </row>
    <row r="114" spans="1:11" ht="14.45" customHeight="1" x14ac:dyDescent="0.2">
      <c r="A114" s="821" t="s">
        <v>570</v>
      </c>
      <c r="B114" s="822" t="s">
        <v>571</v>
      </c>
      <c r="C114" s="825" t="s">
        <v>584</v>
      </c>
      <c r="D114" s="839" t="s">
        <v>585</v>
      </c>
      <c r="E114" s="825" t="s">
        <v>3621</v>
      </c>
      <c r="F114" s="839" t="s">
        <v>3622</v>
      </c>
      <c r="G114" s="825" t="s">
        <v>3738</v>
      </c>
      <c r="H114" s="825" t="s">
        <v>3739</v>
      </c>
      <c r="I114" s="831">
        <v>2.369999885559082</v>
      </c>
      <c r="J114" s="831">
        <v>100</v>
      </c>
      <c r="K114" s="832">
        <v>237</v>
      </c>
    </row>
    <row r="115" spans="1:11" ht="14.45" customHeight="1" x14ac:dyDescent="0.2">
      <c r="A115" s="821" t="s">
        <v>570</v>
      </c>
      <c r="B115" s="822" t="s">
        <v>571</v>
      </c>
      <c r="C115" s="825" t="s">
        <v>584</v>
      </c>
      <c r="D115" s="839" t="s">
        <v>585</v>
      </c>
      <c r="E115" s="825" t="s">
        <v>3621</v>
      </c>
      <c r="F115" s="839" t="s">
        <v>3622</v>
      </c>
      <c r="G115" s="825" t="s">
        <v>3717</v>
      </c>
      <c r="H115" s="825" t="s">
        <v>3740</v>
      </c>
      <c r="I115" s="831">
        <v>1.9800000190734863</v>
      </c>
      <c r="J115" s="831">
        <v>100</v>
      </c>
      <c r="K115" s="832">
        <v>198</v>
      </c>
    </row>
    <row r="116" spans="1:11" ht="14.45" customHeight="1" x14ac:dyDescent="0.2">
      <c r="A116" s="821" t="s">
        <v>570</v>
      </c>
      <c r="B116" s="822" t="s">
        <v>571</v>
      </c>
      <c r="C116" s="825" t="s">
        <v>584</v>
      </c>
      <c r="D116" s="839" t="s">
        <v>585</v>
      </c>
      <c r="E116" s="825" t="s">
        <v>3621</v>
      </c>
      <c r="F116" s="839" t="s">
        <v>3622</v>
      </c>
      <c r="G116" s="825" t="s">
        <v>3719</v>
      </c>
      <c r="H116" s="825" t="s">
        <v>3741</v>
      </c>
      <c r="I116" s="831">
        <v>2.0399999618530273</v>
      </c>
      <c r="J116" s="831">
        <v>100</v>
      </c>
      <c r="K116" s="832">
        <v>204</v>
      </c>
    </row>
    <row r="117" spans="1:11" ht="14.45" customHeight="1" x14ac:dyDescent="0.2">
      <c r="A117" s="821" t="s">
        <v>570</v>
      </c>
      <c r="B117" s="822" t="s">
        <v>571</v>
      </c>
      <c r="C117" s="825" t="s">
        <v>584</v>
      </c>
      <c r="D117" s="839" t="s">
        <v>585</v>
      </c>
      <c r="E117" s="825" t="s">
        <v>3621</v>
      </c>
      <c r="F117" s="839" t="s">
        <v>3622</v>
      </c>
      <c r="G117" s="825" t="s">
        <v>3727</v>
      </c>
      <c r="H117" s="825" t="s">
        <v>3742</v>
      </c>
      <c r="I117" s="831">
        <v>2.1600000858306885</v>
      </c>
      <c r="J117" s="831">
        <v>100</v>
      </c>
      <c r="K117" s="832">
        <v>216</v>
      </c>
    </row>
    <row r="118" spans="1:11" ht="14.45" customHeight="1" x14ac:dyDescent="0.2">
      <c r="A118" s="821" t="s">
        <v>570</v>
      </c>
      <c r="B118" s="822" t="s">
        <v>571</v>
      </c>
      <c r="C118" s="825" t="s">
        <v>584</v>
      </c>
      <c r="D118" s="839" t="s">
        <v>585</v>
      </c>
      <c r="E118" s="825" t="s">
        <v>3621</v>
      </c>
      <c r="F118" s="839" t="s">
        <v>3622</v>
      </c>
      <c r="G118" s="825" t="s">
        <v>3731</v>
      </c>
      <c r="H118" s="825" t="s">
        <v>3743</v>
      </c>
      <c r="I118" s="831">
        <v>2.5199999809265137</v>
      </c>
      <c r="J118" s="831">
        <v>100</v>
      </c>
      <c r="K118" s="832">
        <v>252</v>
      </c>
    </row>
    <row r="119" spans="1:11" ht="14.45" customHeight="1" x14ac:dyDescent="0.2">
      <c r="A119" s="821" t="s">
        <v>570</v>
      </c>
      <c r="B119" s="822" t="s">
        <v>571</v>
      </c>
      <c r="C119" s="825" t="s">
        <v>584</v>
      </c>
      <c r="D119" s="839" t="s">
        <v>585</v>
      </c>
      <c r="E119" s="825" t="s">
        <v>3621</v>
      </c>
      <c r="F119" s="839" t="s">
        <v>3622</v>
      </c>
      <c r="G119" s="825" t="s">
        <v>3744</v>
      </c>
      <c r="H119" s="825" t="s">
        <v>3745</v>
      </c>
      <c r="I119" s="831">
        <v>23.709999084472656</v>
      </c>
      <c r="J119" s="831">
        <v>50</v>
      </c>
      <c r="K119" s="832">
        <v>1185.5</v>
      </c>
    </row>
    <row r="120" spans="1:11" ht="14.45" customHeight="1" x14ac:dyDescent="0.2">
      <c r="A120" s="821" t="s">
        <v>570</v>
      </c>
      <c r="B120" s="822" t="s">
        <v>571</v>
      </c>
      <c r="C120" s="825" t="s">
        <v>584</v>
      </c>
      <c r="D120" s="839" t="s">
        <v>585</v>
      </c>
      <c r="E120" s="825" t="s">
        <v>3621</v>
      </c>
      <c r="F120" s="839" t="s">
        <v>3622</v>
      </c>
      <c r="G120" s="825" t="s">
        <v>3744</v>
      </c>
      <c r="H120" s="825" t="s">
        <v>3746</v>
      </c>
      <c r="I120" s="831">
        <v>23.719999313354492</v>
      </c>
      <c r="J120" s="831">
        <v>50</v>
      </c>
      <c r="K120" s="832">
        <v>1186</v>
      </c>
    </row>
    <row r="121" spans="1:11" ht="14.45" customHeight="1" x14ac:dyDescent="0.2">
      <c r="A121" s="821" t="s">
        <v>570</v>
      </c>
      <c r="B121" s="822" t="s">
        <v>571</v>
      </c>
      <c r="C121" s="825" t="s">
        <v>584</v>
      </c>
      <c r="D121" s="839" t="s">
        <v>585</v>
      </c>
      <c r="E121" s="825" t="s">
        <v>3747</v>
      </c>
      <c r="F121" s="839" t="s">
        <v>3748</v>
      </c>
      <c r="G121" s="825" t="s">
        <v>3749</v>
      </c>
      <c r="H121" s="825" t="s">
        <v>3750</v>
      </c>
      <c r="I121" s="831">
        <v>10.163333257039389</v>
      </c>
      <c r="J121" s="831">
        <v>3220</v>
      </c>
      <c r="K121" s="832">
        <v>32727.89990234375</v>
      </c>
    </row>
    <row r="122" spans="1:11" ht="14.45" customHeight="1" x14ac:dyDescent="0.2">
      <c r="A122" s="821" t="s">
        <v>570</v>
      </c>
      <c r="B122" s="822" t="s">
        <v>571</v>
      </c>
      <c r="C122" s="825" t="s">
        <v>584</v>
      </c>
      <c r="D122" s="839" t="s">
        <v>585</v>
      </c>
      <c r="E122" s="825" t="s">
        <v>3751</v>
      </c>
      <c r="F122" s="839" t="s">
        <v>3752</v>
      </c>
      <c r="G122" s="825" t="s">
        <v>3753</v>
      </c>
      <c r="H122" s="825" t="s">
        <v>3754</v>
      </c>
      <c r="I122" s="831">
        <v>28.059999465942383</v>
      </c>
      <c r="J122" s="831">
        <v>36</v>
      </c>
      <c r="K122" s="832">
        <v>1010.1599731445313</v>
      </c>
    </row>
    <row r="123" spans="1:11" ht="14.45" customHeight="1" x14ac:dyDescent="0.2">
      <c r="A123" s="821" t="s">
        <v>570</v>
      </c>
      <c r="B123" s="822" t="s">
        <v>571</v>
      </c>
      <c r="C123" s="825" t="s">
        <v>584</v>
      </c>
      <c r="D123" s="839" t="s">
        <v>585</v>
      </c>
      <c r="E123" s="825" t="s">
        <v>3755</v>
      </c>
      <c r="F123" s="839" t="s">
        <v>3756</v>
      </c>
      <c r="G123" s="825" t="s">
        <v>3757</v>
      </c>
      <c r="H123" s="825" t="s">
        <v>3758</v>
      </c>
      <c r="I123" s="831">
        <v>0.47999998927116394</v>
      </c>
      <c r="J123" s="831">
        <v>2000</v>
      </c>
      <c r="K123" s="832">
        <v>960</v>
      </c>
    </row>
    <row r="124" spans="1:11" ht="14.45" customHeight="1" x14ac:dyDescent="0.2">
      <c r="A124" s="821" t="s">
        <v>570</v>
      </c>
      <c r="B124" s="822" t="s">
        <v>571</v>
      </c>
      <c r="C124" s="825" t="s">
        <v>584</v>
      </c>
      <c r="D124" s="839" t="s">
        <v>585</v>
      </c>
      <c r="E124" s="825" t="s">
        <v>3755</v>
      </c>
      <c r="F124" s="839" t="s">
        <v>3756</v>
      </c>
      <c r="G124" s="825" t="s">
        <v>3759</v>
      </c>
      <c r="H124" s="825" t="s">
        <v>3760</v>
      </c>
      <c r="I124" s="831">
        <v>0.30500000715255737</v>
      </c>
      <c r="J124" s="831">
        <v>400</v>
      </c>
      <c r="K124" s="832">
        <v>122</v>
      </c>
    </row>
    <row r="125" spans="1:11" ht="14.45" customHeight="1" x14ac:dyDescent="0.2">
      <c r="A125" s="821" t="s">
        <v>570</v>
      </c>
      <c r="B125" s="822" t="s">
        <v>571</v>
      </c>
      <c r="C125" s="825" t="s">
        <v>584</v>
      </c>
      <c r="D125" s="839" t="s">
        <v>585</v>
      </c>
      <c r="E125" s="825" t="s">
        <v>3755</v>
      </c>
      <c r="F125" s="839" t="s">
        <v>3756</v>
      </c>
      <c r="G125" s="825" t="s">
        <v>3761</v>
      </c>
      <c r="H125" s="825" t="s">
        <v>3762</v>
      </c>
      <c r="I125" s="831">
        <v>0.30500000715255737</v>
      </c>
      <c r="J125" s="831">
        <v>300</v>
      </c>
      <c r="K125" s="832">
        <v>92</v>
      </c>
    </row>
    <row r="126" spans="1:11" ht="14.45" customHeight="1" x14ac:dyDescent="0.2">
      <c r="A126" s="821" t="s">
        <v>570</v>
      </c>
      <c r="B126" s="822" t="s">
        <v>571</v>
      </c>
      <c r="C126" s="825" t="s">
        <v>584</v>
      </c>
      <c r="D126" s="839" t="s">
        <v>585</v>
      </c>
      <c r="E126" s="825" t="s">
        <v>3755</v>
      </c>
      <c r="F126" s="839" t="s">
        <v>3756</v>
      </c>
      <c r="G126" s="825" t="s">
        <v>3763</v>
      </c>
      <c r="H126" s="825" t="s">
        <v>3764</v>
      </c>
      <c r="I126" s="831">
        <v>0.30000001192092896</v>
      </c>
      <c r="J126" s="831">
        <v>600</v>
      </c>
      <c r="K126" s="832">
        <v>180</v>
      </c>
    </row>
    <row r="127" spans="1:11" ht="14.45" customHeight="1" x14ac:dyDescent="0.2">
      <c r="A127" s="821" t="s">
        <v>570</v>
      </c>
      <c r="B127" s="822" t="s">
        <v>571</v>
      </c>
      <c r="C127" s="825" t="s">
        <v>584</v>
      </c>
      <c r="D127" s="839" t="s">
        <v>585</v>
      </c>
      <c r="E127" s="825" t="s">
        <v>3755</v>
      </c>
      <c r="F127" s="839" t="s">
        <v>3756</v>
      </c>
      <c r="G127" s="825" t="s">
        <v>3765</v>
      </c>
      <c r="H127" s="825" t="s">
        <v>3766</v>
      </c>
      <c r="I127" s="831">
        <v>0.54222224156061805</v>
      </c>
      <c r="J127" s="831">
        <v>6500</v>
      </c>
      <c r="K127" s="832">
        <v>3525</v>
      </c>
    </row>
    <row r="128" spans="1:11" ht="14.45" customHeight="1" x14ac:dyDescent="0.2">
      <c r="A128" s="821" t="s">
        <v>570</v>
      </c>
      <c r="B128" s="822" t="s">
        <v>571</v>
      </c>
      <c r="C128" s="825" t="s">
        <v>584</v>
      </c>
      <c r="D128" s="839" t="s">
        <v>585</v>
      </c>
      <c r="E128" s="825" t="s">
        <v>3755</v>
      </c>
      <c r="F128" s="839" t="s">
        <v>3756</v>
      </c>
      <c r="G128" s="825" t="s">
        <v>3767</v>
      </c>
      <c r="H128" s="825" t="s">
        <v>3768</v>
      </c>
      <c r="I128" s="831">
        <v>0.97000002861022949</v>
      </c>
      <c r="J128" s="831">
        <v>600</v>
      </c>
      <c r="K128" s="832">
        <v>582</v>
      </c>
    </row>
    <row r="129" spans="1:11" ht="14.45" customHeight="1" x14ac:dyDescent="0.2">
      <c r="A129" s="821" t="s">
        <v>570</v>
      </c>
      <c r="B129" s="822" t="s">
        <v>571</v>
      </c>
      <c r="C129" s="825" t="s">
        <v>584</v>
      </c>
      <c r="D129" s="839" t="s">
        <v>585</v>
      </c>
      <c r="E129" s="825" t="s">
        <v>3755</v>
      </c>
      <c r="F129" s="839" t="s">
        <v>3756</v>
      </c>
      <c r="G129" s="825" t="s">
        <v>3769</v>
      </c>
      <c r="H129" s="825" t="s">
        <v>3770</v>
      </c>
      <c r="I129" s="831">
        <v>1.7999999523162842</v>
      </c>
      <c r="J129" s="831">
        <v>500</v>
      </c>
      <c r="K129" s="832">
        <v>900</v>
      </c>
    </row>
    <row r="130" spans="1:11" ht="14.45" customHeight="1" x14ac:dyDescent="0.2">
      <c r="A130" s="821" t="s">
        <v>570</v>
      </c>
      <c r="B130" s="822" t="s">
        <v>571</v>
      </c>
      <c r="C130" s="825" t="s">
        <v>584</v>
      </c>
      <c r="D130" s="839" t="s">
        <v>585</v>
      </c>
      <c r="E130" s="825" t="s">
        <v>3755</v>
      </c>
      <c r="F130" s="839" t="s">
        <v>3756</v>
      </c>
      <c r="G130" s="825" t="s">
        <v>3771</v>
      </c>
      <c r="H130" s="825" t="s">
        <v>3772</v>
      </c>
      <c r="I130" s="831">
        <v>1.7999999523162842</v>
      </c>
      <c r="J130" s="831">
        <v>300</v>
      </c>
      <c r="K130" s="832">
        <v>540</v>
      </c>
    </row>
    <row r="131" spans="1:11" ht="14.45" customHeight="1" x14ac:dyDescent="0.2">
      <c r="A131" s="821" t="s">
        <v>570</v>
      </c>
      <c r="B131" s="822" t="s">
        <v>571</v>
      </c>
      <c r="C131" s="825" t="s">
        <v>584</v>
      </c>
      <c r="D131" s="839" t="s">
        <v>585</v>
      </c>
      <c r="E131" s="825" t="s">
        <v>3755</v>
      </c>
      <c r="F131" s="839" t="s">
        <v>3756</v>
      </c>
      <c r="G131" s="825" t="s">
        <v>3773</v>
      </c>
      <c r="H131" s="825" t="s">
        <v>3774</v>
      </c>
      <c r="I131" s="831">
        <v>1.8049999475479126</v>
      </c>
      <c r="J131" s="831">
        <v>600</v>
      </c>
      <c r="K131" s="832">
        <v>1083</v>
      </c>
    </row>
    <row r="132" spans="1:11" ht="14.45" customHeight="1" x14ac:dyDescent="0.2">
      <c r="A132" s="821" t="s">
        <v>570</v>
      </c>
      <c r="B132" s="822" t="s">
        <v>571</v>
      </c>
      <c r="C132" s="825" t="s">
        <v>584</v>
      </c>
      <c r="D132" s="839" t="s">
        <v>585</v>
      </c>
      <c r="E132" s="825" t="s">
        <v>3775</v>
      </c>
      <c r="F132" s="839" t="s">
        <v>3776</v>
      </c>
      <c r="G132" s="825" t="s">
        <v>3777</v>
      </c>
      <c r="H132" s="825" t="s">
        <v>3778</v>
      </c>
      <c r="I132" s="831">
        <v>12.100000381469727</v>
      </c>
      <c r="J132" s="831">
        <v>40</v>
      </c>
      <c r="K132" s="832">
        <v>484</v>
      </c>
    </row>
    <row r="133" spans="1:11" ht="14.45" customHeight="1" x14ac:dyDescent="0.2">
      <c r="A133" s="821" t="s">
        <v>570</v>
      </c>
      <c r="B133" s="822" t="s">
        <v>571</v>
      </c>
      <c r="C133" s="825" t="s">
        <v>584</v>
      </c>
      <c r="D133" s="839" t="s">
        <v>585</v>
      </c>
      <c r="E133" s="825" t="s">
        <v>3775</v>
      </c>
      <c r="F133" s="839" t="s">
        <v>3776</v>
      </c>
      <c r="G133" s="825" t="s">
        <v>3779</v>
      </c>
      <c r="H133" s="825" t="s">
        <v>3780</v>
      </c>
      <c r="I133" s="831">
        <v>7.0199999809265137</v>
      </c>
      <c r="J133" s="831">
        <v>20</v>
      </c>
      <c r="K133" s="832">
        <v>140.39999389648438</v>
      </c>
    </row>
    <row r="134" spans="1:11" ht="14.45" customHeight="1" x14ac:dyDescent="0.2">
      <c r="A134" s="821" t="s">
        <v>570</v>
      </c>
      <c r="B134" s="822" t="s">
        <v>571</v>
      </c>
      <c r="C134" s="825" t="s">
        <v>584</v>
      </c>
      <c r="D134" s="839" t="s">
        <v>585</v>
      </c>
      <c r="E134" s="825" t="s">
        <v>3775</v>
      </c>
      <c r="F134" s="839" t="s">
        <v>3776</v>
      </c>
      <c r="G134" s="825" t="s">
        <v>3781</v>
      </c>
      <c r="H134" s="825" t="s">
        <v>3782</v>
      </c>
      <c r="I134" s="831">
        <v>7.0199999809265137</v>
      </c>
      <c r="J134" s="831">
        <v>20</v>
      </c>
      <c r="K134" s="832">
        <v>140.39999389648438</v>
      </c>
    </row>
    <row r="135" spans="1:11" ht="14.45" customHeight="1" x14ac:dyDescent="0.2">
      <c r="A135" s="821" t="s">
        <v>570</v>
      </c>
      <c r="B135" s="822" t="s">
        <v>571</v>
      </c>
      <c r="C135" s="825" t="s">
        <v>584</v>
      </c>
      <c r="D135" s="839" t="s">
        <v>585</v>
      </c>
      <c r="E135" s="825" t="s">
        <v>3775</v>
      </c>
      <c r="F135" s="839" t="s">
        <v>3776</v>
      </c>
      <c r="G135" s="825" t="s">
        <v>3783</v>
      </c>
      <c r="H135" s="825" t="s">
        <v>3784</v>
      </c>
      <c r="I135" s="831">
        <v>7.0199999809265137</v>
      </c>
      <c r="J135" s="831">
        <v>20</v>
      </c>
      <c r="K135" s="832">
        <v>140.39999389648438</v>
      </c>
    </row>
    <row r="136" spans="1:11" ht="14.45" customHeight="1" x14ac:dyDescent="0.2">
      <c r="A136" s="821" t="s">
        <v>570</v>
      </c>
      <c r="B136" s="822" t="s">
        <v>571</v>
      </c>
      <c r="C136" s="825" t="s">
        <v>584</v>
      </c>
      <c r="D136" s="839" t="s">
        <v>585</v>
      </c>
      <c r="E136" s="825" t="s">
        <v>3775</v>
      </c>
      <c r="F136" s="839" t="s">
        <v>3776</v>
      </c>
      <c r="G136" s="825" t="s">
        <v>3785</v>
      </c>
      <c r="H136" s="825" t="s">
        <v>3786</v>
      </c>
      <c r="I136" s="831">
        <v>0.73666665951410926</v>
      </c>
      <c r="J136" s="831">
        <v>2000</v>
      </c>
      <c r="K136" s="832">
        <v>1422</v>
      </c>
    </row>
    <row r="137" spans="1:11" ht="14.45" customHeight="1" x14ac:dyDescent="0.2">
      <c r="A137" s="821" t="s">
        <v>570</v>
      </c>
      <c r="B137" s="822" t="s">
        <v>571</v>
      </c>
      <c r="C137" s="825" t="s">
        <v>584</v>
      </c>
      <c r="D137" s="839" t="s">
        <v>585</v>
      </c>
      <c r="E137" s="825" t="s">
        <v>3775</v>
      </c>
      <c r="F137" s="839" t="s">
        <v>3776</v>
      </c>
      <c r="G137" s="825" t="s">
        <v>3787</v>
      </c>
      <c r="H137" s="825" t="s">
        <v>3788</v>
      </c>
      <c r="I137" s="831">
        <v>0.73166667421658838</v>
      </c>
      <c r="J137" s="831">
        <v>7800</v>
      </c>
      <c r="K137" s="832">
        <v>5776</v>
      </c>
    </row>
    <row r="138" spans="1:11" ht="14.45" customHeight="1" x14ac:dyDescent="0.2">
      <c r="A138" s="821" t="s">
        <v>570</v>
      </c>
      <c r="B138" s="822" t="s">
        <v>571</v>
      </c>
      <c r="C138" s="825" t="s">
        <v>584</v>
      </c>
      <c r="D138" s="839" t="s">
        <v>585</v>
      </c>
      <c r="E138" s="825" t="s">
        <v>3775</v>
      </c>
      <c r="F138" s="839" t="s">
        <v>3776</v>
      </c>
      <c r="G138" s="825" t="s">
        <v>3789</v>
      </c>
      <c r="H138" s="825" t="s">
        <v>3790</v>
      </c>
      <c r="I138" s="831">
        <v>0.77999997138977051</v>
      </c>
      <c r="J138" s="831">
        <v>600</v>
      </c>
      <c r="K138" s="832">
        <v>468</v>
      </c>
    </row>
    <row r="139" spans="1:11" ht="14.45" customHeight="1" x14ac:dyDescent="0.2">
      <c r="A139" s="821" t="s">
        <v>570</v>
      </c>
      <c r="B139" s="822" t="s">
        <v>571</v>
      </c>
      <c r="C139" s="825" t="s">
        <v>584</v>
      </c>
      <c r="D139" s="839" t="s">
        <v>585</v>
      </c>
      <c r="E139" s="825" t="s">
        <v>3775</v>
      </c>
      <c r="F139" s="839" t="s">
        <v>3776</v>
      </c>
      <c r="G139" s="825" t="s">
        <v>3791</v>
      </c>
      <c r="H139" s="825" t="s">
        <v>3792</v>
      </c>
      <c r="I139" s="831">
        <v>0.62999999523162842</v>
      </c>
      <c r="J139" s="831">
        <v>510</v>
      </c>
      <c r="K139" s="832">
        <v>321.29998779296875</v>
      </c>
    </row>
    <row r="140" spans="1:11" ht="14.45" customHeight="1" x14ac:dyDescent="0.2">
      <c r="A140" s="821" t="s">
        <v>570</v>
      </c>
      <c r="B140" s="822" t="s">
        <v>571</v>
      </c>
      <c r="C140" s="825" t="s">
        <v>584</v>
      </c>
      <c r="D140" s="839" t="s">
        <v>585</v>
      </c>
      <c r="E140" s="825" t="s">
        <v>3775</v>
      </c>
      <c r="F140" s="839" t="s">
        <v>3776</v>
      </c>
      <c r="G140" s="825" t="s">
        <v>3793</v>
      </c>
      <c r="H140" s="825" t="s">
        <v>3794</v>
      </c>
      <c r="I140" s="831">
        <v>0.86000001430511475</v>
      </c>
      <c r="J140" s="831">
        <v>400</v>
      </c>
      <c r="K140" s="832">
        <v>344</v>
      </c>
    </row>
    <row r="141" spans="1:11" ht="14.45" customHeight="1" x14ac:dyDescent="0.2">
      <c r="A141" s="821" t="s">
        <v>570</v>
      </c>
      <c r="B141" s="822" t="s">
        <v>571</v>
      </c>
      <c r="C141" s="825" t="s">
        <v>584</v>
      </c>
      <c r="D141" s="839" t="s">
        <v>585</v>
      </c>
      <c r="E141" s="825" t="s">
        <v>3775</v>
      </c>
      <c r="F141" s="839" t="s">
        <v>3776</v>
      </c>
      <c r="G141" s="825" t="s">
        <v>3785</v>
      </c>
      <c r="H141" s="825" t="s">
        <v>3795</v>
      </c>
      <c r="I141" s="831">
        <v>1.2100000381469727</v>
      </c>
      <c r="J141" s="831">
        <v>1200</v>
      </c>
      <c r="K141" s="832">
        <v>1452</v>
      </c>
    </row>
    <row r="142" spans="1:11" ht="14.45" customHeight="1" x14ac:dyDescent="0.2">
      <c r="A142" s="821" t="s">
        <v>570</v>
      </c>
      <c r="B142" s="822" t="s">
        <v>571</v>
      </c>
      <c r="C142" s="825" t="s">
        <v>584</v>
      </c>
      <c r="D142" s="839" t="s">
        <v>585</v>
      </c>
      <c r="E142" s="825" t="s">
        <v>3775</v>
      </c>
      <c r="F142" s="839" t="s">
        <v>3776</v>
      </c>
      <c r="G142" s="825" t="s">
        <v>3787</v>
      </c>
      <c r="H142" s="825" t="s">
        <v>3796</v>
      </c>
      <c r="I142" s="831">
        <v>1.1825000047683716</v>
      </c>
      <c r="J142" s="831">
        <v>3000</v>
      </c>
      <c r="K142" s="832">
        <v>3450</v>
      </c>
    </row>
    <row r="143" spans="1:11" ht="14.45" customHeight="1" x14ac:dyDescent="0.2">
      <c r="A143" s="821" t="s">
        <v>570</v>
      </c>
      <c r="B143" s="822" t="s">
        <v>571</v>
      </c>
      <c r="C143" s="825" t="s">
        <v>584</v>
      </c>
      <c r="D143" s="839" t="s">
        <v>585</v>
      </c>
      <c r="E143" s="825" t="s">
        <v>3775</v>
      </c>
      <c r="F143" s="839" t="s">
        <v>3776</v>
      </c>
      <c r="G143" s="825" t="s">
        <v>3789</v>
      </c>
      <c r="H143" s="825" t="s">
        <v>3797</v>
      </c>
      <c r="I143" s="831">
        <v>0.85000002384185791</v>
      </c>
      <c r="J143" s="831">
        <v>600</v>
      </c>
      <c r="K143" s="832">
        <v>510</v>
      </c>
    </row>
    <row r="144" spans="1:11" ht="14.45" customHeight="1" x14ac:dyDescent="0.2">
      <c r="A144" s="821" t="s">
        <v>570</v>
      </c>
      <c r="B144" s="822" t="s">
        <v>571</v>
      </c>
      <c r="C144" s="825" t="s">
        <v>584</v>
      </c>
      <c r="D144" s="839" t="s">
        <v>585</v>
      </c>
      <c r="E144" s="825" t="s">
        <v>3775</v>
      </c>
      <c r="F144" s="839" t="s">
        <v>3776</v>
      </c>
      <c r="G144" s="825" t="s">
        <v>3798</v>
      </c>
      <c r="H144" s="825" t="s">
        <v>3799</v>
      </c>
      <c r="I144" s="831">
        <v>3.630000114440918</v>
      </c>
      <c r="J144" s="831">
        <v>400</v>
      </c>
      <c r="K144" s="832">
        <v>1452</v>
      </c>
    </row>
    <row r="145" spans="1:11" ht="14.45" customHeight="1" x14ac:dyDescent="0.2">
      <c r="A145" s="821" t="s">
        <v>570</v>
      </c>
      <c r="B145" s="822" t="s">
        <v>571</v>
      </c>
      <c r="C145" s="825" t="s">
        <v>584</v>
      </c>
      <c r="D145" s="839" t="s">
        <v>585</v>
      </c>
      <c r="E145" s="825" t="s">
        <v>3775</v>
      </c>
      <c r="F145" s="839" t="s">
        <v>3776</v>
      </c>
      <c r="G145" s="825" t="s">
        <v>3800</v>
      </c>
      <c r="H145" s="825" t="s">
        <v>3801</v>
      </c>
      <c r="I145" s="831">
        <v>4.4499998092651367</v>
      </c>
      <c r="J145" s="831">
        <v>600</v>
      </c>
      <c r="K145" s="832">
        <v>2670</v>
      </c>
    </row>
    <row r="146" spans="1:11" ht="14.45" customHeight="1" x14ac:dyDescent="0.2">
      <c r="A146" s="821" t="s">
        <v>570</v>
      </c>
      <c r="B146" s="822" t="s">
        <v>571</v>
      </c>
      <c r="C146" s="825" t="s">
        <v>584</v>
      </c>
      <c r="D146" s="839" t="s">
        <v>585</v>
      </c>
      <c r="E146" s="825" t="s">
        <v>3802</v>
      </c>
      <c r="F146" s="839" t="s">
        <v>3803</v>
      </c>
      <c r="G146" s="825" t="s">
        <v>3804</v>
      </c>
      <c r="H146" s="825" t="s">
        <v>3805</v>
      </c>
      <c r="I146" s="831">
        <v>435.60000610351563</v>
      </c>
      <c r="J146" s="831">
        <v>20</v>
      </c>
      <c r="K146" s="832">
        <v>8712</v>
      </c>
    </row>
    <row r="147" spans="1:11" ht="14.45" customHeight="1" x14ac:dyDescent="0.2">
      <c r="A147" s="821" t="s">
        <v>570</v>
      </c>
      <c r="B147" s="822" t="s">
        <v>571</v>
      </c>
      <c r="C147" s="825" t="s">
        <v>589</v>
      </c>
      <c r="D147" s="839" t="s">
        <v>590</v>
      </c>
      <c r="E147" s="825" t="s">
        <v>3522</v>
      </c>
      <c r="F147" s="839" t="s">
        <v>3523</v>
      </c>
      <c r="G147" s="825" t="s">
        <v>3524</v>
      </c>
      <c r="H147" s="825" t="s">
        <v>3525</v>
      </c>
      <c r="I147" s="831">
        <v>21.239999771118164</v>
      </c>
      <c r="J147" s="831">
        <v>95</v>
      </c>
      <c r="K147" s="832">
        <v>2017.800048828125</v>
      </c>
    </row>
    <row r="148" spans="1:11" ht="14.45" customHeight="1" x14ac:dyDescent="0.2">
      <c r="A148" s="821" t="s">
        <v>570</v>
      </c>
      <c r="B148" s="822" t="s">
        <v>571</v>
      </c>
      <c r="C148" s="825" t="s">
        <v>589</v>
      </c>
      <c r="D148" s="839" t="s">
        <v>590</v>
      </c>
      <c r="E148" s="825" t="s">
        <v>3526</v>
      </c>
      <c r="F148" s="839" t="s">
        <v>3527</v>
      </c>
      <c r="G148" s="825" t="s">
        <v>3806</v>
      </c>
      <c r="H148" s="825" t="s">
        <v>3807</v>
      </c>
      <c r="I148" s="831">
        <v>0.60000002384185791</v>
      </c>
      <c r="J148" s="831">
        <v>1000</v>
      </c>
      <c r="K148" s="832">
        <v>600</v>
      </c>
    </row>
    <row r="149" spans="1:11" ht="14.45" customHeight="1" x14ac:dyDescent="0.2">
      <c r="A149" s="821" t="s">
        <v>570</v>
      </c>
      <c r="B149" s="822" t="s">
        <v>571</v>
      </c>
      <c r="C149" s="825" t="s">
        <v>589</v>
      </c>
      <c r="D149" s="839" t="s">
        <v>590</v>
      </c>
      <c r="E149" s="825" t="s">
        <v>3526</v>
      </c>
      <c r="F149" s="839" t="s">
        <v>3527</v>
      </c>
      <c r="G149" s="825" t="s">
        <v>3808</v>
      </c>
      <c r="H149" s="825" t="s">
        <v>3809</v>
      </c>
      <c r="I149" s="831">
        <v>0.64083331823348999</v>
      </c>
      <c r="J149" s="831">
        <v>10800</v>
      </c>
      <c r="K149" s="832">
        <v>6929</v>
      </c>
    </row>
    <row r="150" spans="1:11" ht="14.45" customHeight="1" x14ac:dyDescent="0.2">
      <c r="A150" s="821" t="s">
        <v>570</v>
      </c>
      <c r="B150" s="822" t="s">
        <v>571</v>
      </c>
      <c r="C150" s="825" t="s">
        <v>589</v>
      </c>
      <c r="D150" s="839" t="s">
        <v>590</v>
      </c>
      <c r="E150" s="825" t="s">
        <v>3526</v>
      </c>
      <c r="F150" s="839" t="s">
        <v>3527</v>
      </c>
      <c r="G150" s="825" t="s">
        <v>3537</v>
      </c>
      <c r="H150" s="825" t="s">
        <v>3538</v>
      </c>
      <c r="I150" s="831">
        <v>1.4311111105812921</v>
      </c>
      <c r="J150" s="831">
        <v>4300</v>
      </c>
      <c r="K150" s="832">
        <v>6087</v>
      </c>
    </row>
    <row r="151" spans="1:11" ht="14.45" customHeight="1" x14ac:dyDescent="0.2">
      <c r="A151" s="821" t="s">
        <v>570</v>
      </c>
      <c r="B151" s="822" t="s">
        <v>571</v>
      </c>
      <c r="C151" s="825" t="s">
        <v>589</v>
      </c>
      <c r="D151" s="839" t="s">
        <v>590</v>
      </c>
      <c r="E151" s="825" t="s">
        <v>3526</v>
      </c>
      <c r="F151" s="839" t="s">
        <v>3527</v>
      </c>
      <c r="G151" s="825" t="s">
        <v>3810</v>
      </c>
      <c r="H151" s="825" t="s">
        <v>3811</v>
      </c>
      <c r="I151" s="831">
        <v>0.16800000071525573</v>
      </c>
      <c r="J151" s="831">
        <v>4900</v>
      </c>
      <c r="K151" s="832">
        <v>821.85000610351563</v>
      </c>
    </row>
    <row r="152" spans="1:11" ht="14.45" customHeight="1" x14ac:dyDescent="0.2">
      <c r="A152" s="821" t="s">
        <v>570</v>
      </c>
      <c r="B152" s="822" t="s">
        <v>571</v>
      </c>
      <c r="C152" s="825" t="s">
        <v>589</v>
      </c>
      <c r="D152" s="839" t="s">
        <v>590</v>
      </c>
      <c r="E152" s="825" t="s">
        <v>3526</v>
      </c>
      <c r="F152" s="839" t="s">
        <v>3527</v>
      </c>
      <c r="G152" s="825" t="s">
        <v>3539</v>
      </c>
      <c r="H152" s="825" t="s">
        <v>3540</v>
      </c>
      <c r="I152" s="831">
        <v>0.47499999403953552</v>
      </c>
      <c r="J152" s="831">
        <v>2400</v>
      </c>
      <c r="K152" s="832">
        <v>1132</v>
      </c>
    </row>
    <row r="153" spans="1:11" ht="14.45" customHeight="1" x14ac:dyDescent="0.2">
      <c r="A153" s="821" t="s">
        <v>570</v>
      </c>
      <c r="B153" s="822" t="s">
        <v>571</v>
      </c>
      <c r="C153" s="825" t="s">
        <v>589</v>
      </c>
      <c r="D153" s="839" t="s">
        <v>590</v>
      </c>
      <c r="E153" s="825" t="s">
        <v>3526</v>
      </c>
      <c r="F153" s="839" t="s">
        <v>3527</v>
      </c>
      <c r="G153" s="825" t="s">
        <v>3812</v>
      </c>
      <c r="H153" s="825" t="s">
        <v>3813</v>
      </c>
      <c r="I153" s="831">
        <v>0.43999999761581421</v>
      </c>
      <c r="J153" s="831">
        <v>8200</v>
      </c>
      <c r="K153" s="832">
        <v>3608</v>
      </c>
    </row>
    <row r="154" spans="1:11" ht="14.45" customHeight="1" x14ac:dyDescent="0.2">
      <c r="A154" s="821" t="s">
        <v>570</v>
      </c>
      <c r="B154" s="822" t="s">
        <v>571</v>
      </c>
      <c r="C154" s="825" t="s">
        <v>589</v>
      </c>
      <c r="D154" s="839" t="s">
        <v>590</v>
      </c>
      <c r="E154" s="825" t="s">
        <v>3526</v>
      </c>
      <c r="F154" s="839" t="s">
        <v>3527</v>
      </c>
      <c r="G154" s="825" t="s">
        <v>3543</v>
      </c>
      <c r="H154" s="825" t="s">
        <v>3544</v>
      </c>
      <c r="I154" s="831">
        <v>2.0524999499320984</v>
      </c>
      <c r="J154" s="831">
        <v>550</v>
      </c>
      <c r="K154" s="832">
        <v>1128.3800048828125</v>
      </c>
    </row>
    <row r="155" spans="1:11" ht="14.45" customHeight="1" x14ac:dyDescent="0.2">
      <c r="A155" s="821" t="s">
        <v>570</v>
      </c>
      <c r="B155" s="822" t="s">
        <v>571</v>
      </c>
      <c r="C155" s="825" t="s">
        <v>589</v>
      </c>
      <c r="D155" s="839" t="s">
        <v>590</v>
      </c>
      <c r="E155" s="825" t="s">
        <v>3526</v>
      </c>
      <c r="F155" s="839" t="s">
        <v>3527</v>
      </c>
      <c r="G155" s="825" t="s">
        <v>3553</v>
      </c>
      <c r="H155" s="825" t="s">
        <v>3554</v>
      </c>
      <c r="I155" s="831">
        <v>30.177272970026191</v>
      </c>
      <c r="J155" s="831">
        <v>810</v>
      </c>
      <c r="K155" s="832">
        <v>24442.900268554688</v>
      </c>
    </row>
    <row r="156" spans="1:11" ht="14.45" customHeight="1" x14ac:dyDescent="0.2">
      <c r="A156" s="821" t="s">
        <v>570</v>
      </c>
      <c r="B156" s="822" t="s">
        <v>571</v>
      </c>
      <c r="C156" s="825" t="s">
        <v>589</v>
      </c>
      <c r="D156" s="839" t="s">
        <v>590</v>
      </c>
      <c r="E156" s="825" t="s">
        <v>3526</v>
      </c>
      <c r="F156" s="839" t="s">
        <v>3527</v>
      </c>
      <c r="G156" s="825" t="s">
        <v>3555</v>
      </c>
      <c r="H156" s="825" t="s">
        <v>3556</v>
      </c>
      <c r="I156" s="831">
        <v>5.2760001182556149</v>
      </c>
      <c r="J156" s="831">
        <v>420</v>
      </c>
      <c r="K156" s="832">
        <v>2216</v>
      </c>
    </row>
    <row r="157" spans="1:11" ht="14.45" customHeight="1" x14ac:dyDescent="0.2">
      <c r="A157" s="821" t="s">
        <v>570</v>
      </c>
      <c r="B157" s="822" t="s">
        <v>571</v>
      </c>
      <c r="C157" s="825" t="s">
        <v>589</v>
      </c>
      <c r="D157" s="839" t="s">
        <v>590</v>
      </c>
      <c r="E157" s="825" t="s">
        <v>3526</v>
      </c>
      <c r="F157" s="839" t="s">
        <v>3527</v>
      </c>
      <c r="G157" s="825" t="s">
        <v>3561</v>
      </c>
      <c r="H157" s="825" t="s">
        <v>3562</v>
      </c>
      <c r="I157" s="831">
        <v>0.85400002002716069</v>
      </c>
      <c r="J157" s="831">
        <v>1000</v>
      </c>
      <c r="K157" s="832">
        <v>854</v>
      </c>
    </row>
    <row r="158" spans="1:11" ht="14.45" customHeight="1" x14ac:dyDescent="0.2">
      <c r="A158" s="821" t="s">
        <v>570</v>
      </c>
      <c r="B158" s="822" t="s">
        <v>571</v>
      </c>
      <c r="C158" s="825" t="s">
        <v>589</v>
      </c>
      <c r="D158" s="839" t="s">
        <v>590</v>
      </c>
      <c r="E158" s="825" t="s">
        <v>3526</v>
      </c>
      <c r="F158" s="839" t="s">
        <v>3527</v>
      </c>
      <c r="G158" s="825" t="s">
        <v>3814</v>
      </c>
      <c r="H158" s="825" t="s">
        <v>3815</v>
      </c>
      <c r="I158" s="831">
        <v>1.5199999809265137</v>
      </c>
      <c r="J158" s="831">
        <v>100</v>
      </c>
      <c r="K158" s="832">
        <v>152</v>
      </c>
    </row>
    <row r="159" spans="1:11" ht="14.45" customHeight="1" x14ac:dyDescent="0.2">
      <c r="A159" s="821" t="s">
        <v>570</v>
      </c>
      <c r="B159" s="822" t="s">
        <v>571</v>
      </c>
      <c r="C159" s="825" t="s">
        <v>589</v>
      </c>
      <c r="D159" s="839" t="s">
        <v>590</v>
      </c>
      <c r="E159" s="825" t="s">
        <v>3526</v>
      </c>
      <c r="F159" s="839" t="s">
        <v>3527</v>
      </c>
      <c r="G159" s="825" t="s">
        <v>3816</v>
      </c>
      <c r="H159" s="825" t="s">
        <v>3817</v>
      </c>
      <c r="I159" s="831">
        <v>2.0699999332427979</v>
      </c>
      <c r="J159" s="831">
        <v>100</v>
      </c>
      <c r="K159" s="832">
        <v>207</v>
      </c>
    </row>
    <row r="160" spans="1:11" ht="14.45" customHeight="1" x14ac:dyDescent="0.2">
      <c r="A160" s="821" t="s">
        <v>570</v>
      </c>
      <c r="B160" s="822" t="s">
        <v>571</v>
      </c>
      <c r="C160" s="825" t="s">
        <v>589</v>
      </c>
      <c r="D160" s="839" t="s">
        <v>590</v>
      </c>
      <c r="E160" s="825" t="s">
        <v>3526</v>
      </c>
      <c r="F160" s="839" t="s">
        <v>3527</v>
      </c>
      <c r="G160" s="825" t="s">
        <v>3818</v>
      </c>
      <c r="H160" s="825" t="s">
        <v>3819</v>
      </c>
      <c r="I160" s="831">
        <v>7.9025000333786011</v>
      </c>
      <c r="J160" s="831">
        <v>168</v>
      </c>
      <c r="K160" s="832">
        <v>1325.0399932861328</v>
      </c>
    </row>
    <row r="161" spans="1:11" ht="14.45" customHeight="1" x14ac:dyDescent="0.2">
      <c r="A161" s="821" t="s">
        <v>570</v>
      </c>
      <c r="B161" s="822" t="s">
        <v>571</v>
      </c>
      <c r="C161" s="825" t="s">
        <v>589</v>
      </c>
      <c r="D161" s="839" t="s">
        <v>590</v>
      </c>
      <c r="E161" s="825" t="s">
        <v>3526</v>
      </c>
      <c r="F161" s="839" t="s">
        <v>3527</v>
      </c>
      <c r="G161" s="825" t="s">
        <v>3583</v>
      </c>
      <c r="H161" s="825" t="s">
        <v>3584</v>
      </c>
      <c r="I161" s="831">
        <v>13.079999923706055</v>
      </c>
      <c r="J161" s="831">
        <v>72</v>
      </c>
      <c r="K161" s="832">
        <v>941.76004028320313</v>
      </c>
    </row>
    <row r="162" spans="1:11" ht="14.45" customHeight="1" x14ac:dyDescent="0.2">
      <c r="A162" s="821" t="s">
        <v>570</v>
      </c>
      <c r="B162" s="822" t="s">
        <v>571</v>
      </c>
      <c r="C162" s="825" t="s">
        <v>589</v>
      </c>
      <c r="D162" s="839" t="s">
        <v>590</v>
      </c>
      <c r="E162" s="825" t="s">
        <v>3526</v>
      </c>
      <c r="F162" s="839" t="s">
        <v>3527</v>
      </c>
      <c r="G162" s="825" t="s">
        <v>3820</v>
      </c>
      <c r="H162" s="825" t="s">
        <v>3821</v>
      </c>
      <c r="I162" s="831">
        <v>19.319999694824219</v>
      </c>
      <c r="J162" s="831">
        <v>12</v>
      </c>
      <c r="K162" s="832">
        <v>231.83999633789063</v>
      </c>
    </row>
    <row r="163" spans="1:11" ht="14.45" customHeight="1" x14ac:dyDescent="0.2">
      <c r="A163" s="821" t="s">
        <v>570</v>
      </c>
      <c r="B163" s="822" t="s">
        <v>571</v>
      </c>
      <c r="C163" s="825" t="s">
        <v>589</v>
      </c>
      <c r="D163" s="839" t="s">
        <v>590</v>
      </c>
      <c r="E163" s="825" t="s">
        <v>3526</v>
      </c>
      <c r="F163" s="839" t="s">
        <v>3527</v>
      </c>
      <c r="G163" s="825" t="s">
        <v>3822</v>
      </c>
      <c r="H163" s="825" t="s">
        <v>3823</v>
      </c>
      <c r="I163" s="831">
        <v>2.5799999237060547</v>
      </c>
      <c r="J163" s="831">
        <v>100</v>
      </c>
      <c r="K163" s="832">
        <v>258</v>
      </c>
    </row>
    <row r="164" spans="1:11" ht="14.45" customHeight="1" x14ac:dyDescent="0.2">
      <c r="A164" s="821" t="s">
        <v>570</v>
      </c>
      <c r="B164" s="822" t="s">
        <v>571</v>
      </c>
      <c r="C164" s="825" t="s">
        <v>589</v>
      </c>
      <c r="D164" s="839" t="s">
        <v>590</v>
      </c>
      <c r="E164" s="825" t="s">
        <v>3526</v>
      </c>
      <c r="F164" s="839" t="s">
        <v>3527</v>
      </c>
      <c r="G164" s="825" t="s">
        <v>3599</v>
      </c>
      <c r="H164" s="825" t="s">
        <v>3600</v>
      </c>
      <c r="I164" s="831">
        <v>4.0433333317438764</v>
      </c>
      <c r="J164" s="831">
        <v>1500</v>
      </c>
      <c r="K164" s="832">
        <v>6053</v>
      </c>
    </row>
    <row r="165" spans="1:11" ht="14.45" customHeight="1" x14ac:dyDescent="0.2">
      <c r="A165" s="821" t="s">
        <v>570</v>
      </c>
      <c r="B165" s="822" t="s">
        <v>571</v>
      </c>
      <c r="C165" s="825" t="s">
        <v>589</v>
      </c>
      <c r="D165" s="839" t="s">
        <v>590</v>
      </c>
      <c r="E165" s="825" t="s">
        <v>3526</v>
      </c>
      <c r="F165" s="839" t="s">
        <v>3527</v>
      </c>
      <c r="G165" s="825" t="s">
        <v>3601</v>
      </c>
      <c r="H165" s="825" t="s">
        <v>3602</v>
      </c>
      <c r="I165" s="831">
        <v>4.5799999237060547</v>
      </c>
      <c r="J165" s="831">
        <v>620</v>
      </c>
      <c r="K165" s="832">
        <v>2817.5999755859375</v>
      </c>
    </row>
    <row r="166" spans="1:11" ht="14.45" customHeight="1" x14ac:dyDescent="0.2">
      <c r="A166" s="821" t="s">
        <v>570</v>
      </c>
      <c r="B166" s="822" t="s">
        <v>571</v>
      </c>
      <c r="C166" s="825" t="s">
        <v>589</v>
      </c>
      <c r="D166" s="839" t="s">
        <v>590</v>
      </c>
      <c r="E166" s="825" t="s">
        <v>3526</v>
      </c>
      <c r="F166" s="839" t="s">
        <v>3527</v>
      </c>
      <c r="G166" s="825" t="s">
        <v>3607</v>
      </c>
      <c r="H166" s="825" t="s">
        <v>3608</v>
      </c>
      <c r="I166" s="831">
        <v>72.220001220703125</v>
      </c>
      <c r="J166" s="831">
        <v>37</v>
      </c>
      <c r="K166" s="832">
        <v>2672.1400451660156</v>
      </c>
    </row>
    <row r="167" spans="1:11" ht="14.45" customHeight="1" x14ac:dyDescent="0.2">
      <c r="A167" s="821" t="s">
        <v>570</v>
      </c>
      <c r="B167" s="822" t="s">
        <v>571</v>
      </c>
      <c r="C167" s="825" t="s">
        <v>589</v>
      </c>
      <c r="D167" s="839" t="s">
        <v>590</v>
      </c>
      <c r="E167" s="825" t="s">
        <v>3526</v>
      </c>
      <c r="F167" s="839" t="s">
        <v>3527</v>
      </c>
      <c r="G167" s="825" t="s">
        <v>3824</v>
      </c>
      <c r="H167" s="825" t="s">
        <v>3825</v>
      </c>
      <c r="I167" s="831">
        <v>0.50499999523162842</v>
      </c>
      <c r="J167" s="831">
        <v>1400</v>
      </c>
      <c r="K167" s="832">
        <v>708</v>
      </c>
    </row>
    <row r="168" spans="1:11" ht="14.45" customHeight="1" x14ac:dyDescent="0.2">
      <c r="A168" s="821" t="s">
        <v>570</v>
      </c>
      <c r="B168" s="822" t="s">
        <v>571</v>
      </c>
      <c r="C168" s="825" t="s">
        <v>589</v>
      </c>
      <c r="D168" s="839" t="s">
        <v>590</v>
      </c>
      <c r="E168" s="825" t="s">
        <v>3526</v>
      </c>
      <c r="F168" s="839" t="s">
        <v>3527</v>
      </c>
      <c r="G168" s="825" t="s">
        <v>3615</v>
      </c>
      <c r="H168" s="825" t="s">
        <v>3616</v>
      </c>
      <c r="I168" s="831">
        <v>0.76999998092651367</v>
      </c>
      <c r="J168" s="831">
        <v>400</v>
      </c>
      <c r="K168" s="832">
        <v>308</v>
      </c>
    </row>
    <row r="169" spans="1:11" ht="14.45" customHeight="1" x14ac:dyDescent="0.2">
      <c r="A169" s="821" t="s">
        <v>570</v>
      </c>
      <c r="B169" s="822" t="s">
        <v>571</v>
      </c>
      <c r="C169" s="825" t="s">
        <v>589</v>
      </c>
      <c r="D169" s="839" t="s">
        <v>590</v>
      </c>
      <c r="E169" s="825" t="s">
        <v>3526</v>
      </c>
      <c r="F169" s="839" t="s">
        <v>3527</v>
      </c>
      <c r="G169" s="825" t="s">
        <v>3826</v>
      </c>
      <c r="H169" s="825" t="s">
        <v>3827</v>
      </c>
      <c r="I169" s="831">
        <v>1.2100000381469727</v>
      </c>
      <c r="J169" s="831">
        <v>1070</v>
      </c>
      <c r="K169" s="832">
        <v>1294.699951171875</v>
      </c>
    </row>
    <row r="170" spans="1:11" ht="14.45" customHeight="1" x14ac:dyDescent="0.2">
      <c r="A170" s="821" t="s">
        <v>570</v>
      </c>
      <c r="B170" s="822" t="s">
        <v>571</v>
      </c>
      <c r="C170" s="825" t="s">
        <v>589</v>
      </c>
      <c r="D170" s="839" t="s">
        <v>590</v>
      </c>
      <c r="E170" s="825" t="s">
        <v>3526</v>
      </c>
      <c r="F170" s="839" t="s">
        <v>3527</v>
      </c>
      <c r="G170" s="825" t="s">
        <v>3619</v>
      </c>
      <c r="H170" s="825" t="s">
        <v>3620</v>
      </c>
      <c r="I170" s="831">
        <v>30.552500247955322</v>
      </c>
      <c r="J170" s="831">
        <v>54</v>
      </c>
      <c r="K170" s="832">
        <v>1648.4199905395508</v>
      </c>
    </row>
    <row r="171" spans="1:11" ht="14.45" customHeight="1" x14ac:dyDescent="0.2">
      <c r="A171" s="821" t="s">
        <v>570</v>
      </c>
      <c r="B171" s="822" t="s">
        <v>571</v>
      </c>
      <c r="C171" s="825" t="s">
        <v>589</v>
      </c>
      <c r="D171" s="839" t="s">
        <v>590</v>
      </c>
      <c r="E171" s="825" t="s">
        <v>3621</v>
      </c>
      <c r="F171" s="839" t="s">
        <v>3622</v>
      </c>
      <c r="G171" s="825" t="s">
        <v>3675</v>
      </c>
      <c r="H171" s="825" t="s">
        <v>3676</v>
      </c>
      <c r="I171" s="831">
        <v>11.739999771118164</v>
      </c>
      <c r="J171" s="831">
        <v>20</v>
      </c>
      <c r="K171" s="832">
        <v>234.80000305175781</v>
      </c>
    </row>
    <row r="172" spans="1:11" ht="14.45" customHeight="1" x14ac:dyDescent="0.2">
      <c r="A172" s="821" t="s">
        <v>570</v>
      </c>
      <c r="B172" s="822" t="s">
        <v>571</v>
      </c>
      <c r="C172" s="825" t="s">
        <v>589</v>
      </c>
      <c r="D172" s="839" t="s">
        <v>590</v>
      </c>
      <c r="E172" s="825" t="s">
        <v>3621</v>
      </c>
      <c r="F172" s="839" t="s">
        <v>3622</v>
      </c>
      <c r="G172" s="825" t="s">
        <v>3675</v>
      </c>
      <c r="H172" s="825" t="s">
        <v>3828</v>
      </c>
      <c r="I172" s="831">
        <v>11.739999771118164</v>
      </c>
      <c r="J172" s="831">
        <v>50</v>
      </c>
      <c r="K172" s="832">
        <v>587</v>
      </c>
    </row>
    <row r="173" spans="1:11" ht="14.45" customHeight="1" x14ac:dyDescent="0.2">
      <c r="A173" s="821" t="s">
        <v>570</v>
      </c>
      <c r="B173" s="822" t="s">
        <v>571</v>
      </c>
      <c r="C173" s="825" t="s">
        <v>589</v>
      </c>
      <c r="D173" s="839" t="s">
        <v>590</v>
      </c>
      <c r="E173" s="825" t="s">
        <v>3621</v>
      </c>
      <c r="F173" s="839" t="s">
        <v>3622</v>
      </c>
      <c r="G173" s="825" t="s">
        <v>3677</v>
      </c>
      <c r="H173" s="825" t="s">
        <v>3678</v>
      </c>
      <c r="I173" s="831">
        <v>5.3225001096725464</v>
      </c>
      <c r="J173" s="831">
        <v>400</v>
      </c>
      <c r="K173" s="832">
        <v>2129.4000244140625</v>
      </c>
    </row>
    <row r="174" spans="1:11" ht="14.45" customHeight="1" x14ac:dyDescent="0.2">
      <c r="A174" s="821" t="s">
        <v>570</v>
      </c>
      <c r="B174" s="822" t="s">
        <v>571</v>
      </c>
      <c r="C174" s="825" t="s">
        <v>589</v>
      </c>
      <c r="D174" s="839" t="s">
        <v>590</v>
      </c>
      <c r="E174" s="825" t="s">
        <v>3621</v>
      </c>
      <c r="F174" s="839" t="s">
        <v>3622</v>
      </c>
      <c r="G174" s="825" t="s">
        <v>3681</v>
      </c>
      <c r="H174" s="825" t="s">
        <v>3682</v>
      </c>
      <c r="I174" s="831">
        <v>9.1999998092651367</v>
      </c>
      <c r="J174" s="831">
        <v>100</v>
      </c>
      <c r="K174" s="832">
        <v>920</v>
      </c>
    </row>
    <row r="175" spans="1:11" ht="14.45" customHeight="1" x14ac:dyDescent="0.2">
      <c r="A175" s="821" t="s">
        <v>570</v>
      </c>
      <c r="B175" s="822" t="s">
        <v>571</v>
      </c>
      <c r="C175" s="825" t="s">
        <v>589</v>
      </c>
      <c r="D175" s="839" t="s">
        <v>590</v>
      </c>
      <c r="E175" s="825" t="s">
        <v>3621</v>
      </c>
      <c r="F175" s="839" t="s">
        <v>3622</v>
      </c>
      <c r="G175" s="825" t="s">
        <v>3687</v>
      </c>
      <c r="H175" s="825" t="s">
        <v>3688</v>
      </c>
      <c r="I175" s="831">
        <v>172.5</v>
      </c>
      <c r="J175" s="831">
        <v>2</v>
      </c>
      <c r="K175" s="832">
        <v>345</v>
      </c>
    </row>
    <row r="176" spans="1:11" ht="14.45" customHeight="1" x14ac:dyDescent="0.2">
      <c r="A176" s="821" t="s">
        <v>570</v>
      </c>
      <c r="B176" s="822" t="s">
        <v>571</v>
      </c>
      <c r="C176" s="825" t="s">
        <v>589</v>
      </c>
      <c r="D176" s="839" t="s">
        <v>590</v>
      </c>
      <c r="E176" s="825" t="s">
        <v>3621</v>
      </c>
      <c r="F176" s="839" t="s">
        <v>3622</v>
      </c>
      <c r="G176" s="825" t="s">
        <v>3829</v>
      </c>
      <c r="H176" s="825" t="s">
        <v>3830</v>
      </c>
      <c r="I176" s="831">
        <v>14.159999847412109</v>
      </c>
      <c r="J176" s="831">
        <v>30</v>
      </c>
      <c r="K176" s="832">
        <v>424.74002075195313</v>
      </c>
    </row>
    <row r="177" spans="1:11" ht="14.45" customHeight="1" x14ac:dyDescent="0.2">
      <c r="A177" s="821" t="s">
        <v>570</v>
      </c>
      <c r="B177" s="822" t="s">
        <v>571</v>
      </c>
      <c r="C177" s="825" t="s">
        <v>589</v>
      </c>
      <c r="D177" s="839" t="s">
        <v>590</v>
      </c>
      <c r="E177" s="825" t="s">
        <v>3621</v>
      </c>
      <c r="F177" s="839" t="s">
        <v>3622</v>
      </c>
      <c r="G177" s="825" t="s">
        <v>3693</v>
      </c>
      <c r="H177" s="825" t="s">
        <v>3694</v>
      </c>
      <c r="I177" s="831">
        <v>0.82666665315628052</v>
      </c>
      <c r="J177" s="831">
        <v>600</v>
      </c>
      <c r="K177" s="832">
        <v>496</v>
      </c>
    </row>
    <row r="178" spans="1:11" ht="14.45" customHeight="1" x14ac:dyDescent="0.2">
      <c r="A178" s="821" t="s">
        <v>570</v>
      </c>
      <c r="B178" s="822" t="s">
        <v>571</v>
      </c>
      <c r="C178" s="825" t="s">
        <v>589</v>
      </c>
      <c r="D178" s="839" t="s">
        <v>590</v>
      </c>
      <c r="E178" s="825" t="s">
        <v>3621</v>
      </c>
      <c r="F178" s="839" t="s">
        <v>3622</v>
      </c>
      <c r="G178" s="825" t="s">
        <v>3831</v>
      </c>
      <c r="H178" s="825" t="s">
        <v>3832</v>
      </c>
      <c r="I178" s="831">
        <v>5.3400001525878906</v>
      </c>
      <c r="J178" s="831">
        <v>100</v>
      </c>
      <c r="K178" s="832">
        <v>534.27001953125</v>
      </c>
    </row>
    <row r="179" spans="1:11" ht="14.45" customHeight="1" x14ac:dyDescent="0.2">
      <c r="A179" s="821" t="s">
        <v>570</v>
      </c>
      <c r="B179" s="822" t="s">
        <v>571</v>
      </c>
      <c r="C179" s="825" t="s">
        <v>589</v>
      </c>
      <c r="D179" s="839" t="s">
        <v>590</v>
      </c>
      <c r="E179" s="825" t="s">
        <v>3621</v>
      </c>
      <c r="F179" s="839" t="s">
        <v>3622</v>
      </c>
      <c r="G179" s="825" t="s">
        <v>3695</v>
      </c>
      <c r="H179" s="825" t="s">
        <v>3696</v>
      </c>
      <c r="I179" s="831">
        <v>0.43000000715255737</v>
      </c>
      <c r="J179" s="831">
        <v>200</v>
      </c>
      <c r="K179" s="832">
        <v>86</v>
      </c>
    </row>
    <row r="180" spans="1:11" ht="14.45" customHeight="1" x14ac:dyDescent="0.2">
      <c r="A180" s="821" t="s">
        <v>570</v>
      </c>
      <c r="B180" s="822" t="s">
        <v>571</v>
      </c>
      <c r="C180" s="825" t="s">
        <v>589</v>
      </c>
      <c r="D180" s="839" t="s">
        <v>590</v>
      </c>
      <c r="E180" s="825" t="s">
        <v>3621</v>
      </c>
      <c r="F180" s="839" t="s">
        <v>3622</v>
      </c>
      <c r="G180" s="825" t="s">
        <v>3697</v>
      </c>
      <c r="H180" s="825" t="s">
        <v>3698</v>
      </c>
      <c r="I180" s="831">
        <v>1.1399999856948853</v>
      </c>
      <c r="J180" s="831">
        <v>80</v>
      </c>
      <c r="K180" s="832">
        <v>91.199996948242188</v>
      </c>
    </row>
    <row r="181" spans="1:11" ht="14.45" customHeight="1" x14ac:dyDescent="0.2">
      <c r="A181" s="821" t="s">
        <v>570</v>
      </c>
      <c r="B181" s="822" t="s">
        <v>571</v>
      </c>
      <c r="C181" s="825" t="s">
        <v>589</v>
      </c>
      <c r="D181" s="839" t="s">
        <v>590</v>
      </c>
      <c r="E181" s="825" t="s">
        <v>3621</v>
      </c>
      <c r="F181" s="839" t="s">
        <v>3622</v>
      </c>
      <c r="G181" s="825" t="s">
        <v>3701</v>
      </c>
      <c r="H181" s="825" t="s">
        <v>3702</v>
      </c>
      <c r="I181" s="831">
        <v>0.57999998331069946</v>
      </c>
      <c r="J181" s="831">
        <v>200</v>
      </c>
      <c r="K181" s="832">
        <v>116</v>
      </c>
    </row>
    <row r="182" spans="1:11" ht="14.45" customHeight="1" x14ac:dyDescent="0.2">
      <c r="A182" s="821" t="s">
        <v>570</v>
      </c>
      <c r="B182" s="822" t="s">
        <v>571</v>
      </c>
      <c r="C182" s="825" t="s">
        <v>589</v>
      </c>
      <c r="D182" s="839" t="s">
        <v>590</v>
      </c>
      <c r="E182" s="825" t="s">
        <v>3621</v>
      </c>
      <c r="F182" s="839" t="s">
        <v>3622</v>
      </c>
      <c r="G182" s="825" t="s">
        <v>3833</v>
      </c>
      <c r="H182" s="825" t="s">
        <v>3834</v>
      </c>
      <c r="I182" s="831">
        <v>1.5499999523162842</v>
      </c>
      <c r="J182" s="831">
        <v>100</v>
      </c>
      <c r="K182" s="832">
        <v>155</v>
      </c>
    </row>
    <row r="183" spans="1:11" ht="14.45" customHeight="1" x14ac:dyDescent="0.2">
      <c r="A183" s="821" t="s">
        <v>570</v>
      </c>
      <c r="B183" s="822" t="s">
        <v>571</v>
      </c>
      <c r="C183" s="825" t="s">
        <v>589</v>
      </c>
      <c r="D183" s="839" t="s">
        <v>590</v>
      </c>
      <c r="E183" s="825" t="s">
        <v>3621</v>
      </c>
      <c r="F183" s="839" t="s">
        <v>3622</v>
      </c>
      <c r="G183" s="825" t="s">
        <v>3835</v>
      </c>
      <c r="H183" s="825" t="s">
        <v>3836</v>
      </c>
      <c r="I183" s="831">
        <v>6.1700000762939453</v>
      </c>
      <c r="J183" s="831">
        <v>150</v>
      </c>
      <c r="K183" s="832">
        <v>925.5</v>
      </c>
    </row>
    <row r="184" spans="1:11" ht="14.45" customHeight="1" x14ac:dyDescent="0.2">
      <c r="A184" s="821" t="s">
        <v>570</v>
      </c>
      <c r="B184" s="822" t="s">
        <v>571</v>
      </c>
      <c r="C184" s="825" t="s">
        <v>589</v>
      </c>
      <c r="D184" s="839" t="s">
        <v>590</v>
      </c>
      <c r="E184" s="825" t="s">
        <v>3621</v>
      </c>
      <c r="F184" s="839" t="s">
        <v>3622</v>
      </c>
      <c r="G184" s="825" t="s">
        <v>3717</v>
      </c>
      <c r="H184" s="825" t="s">
        <v>3718</v>
      </c>
      <c r="I184" s="831">
        <v>1.9800000190734863</v>
      </c>
      <c r="J184" s="831">
        <v>200</v>
      </c>
      <c r="K184" s="832">
        <v>396</v>
      </c>
    </row>
    <row r="185" spans="1:11" ht="14.45" customHeight="1" x14ac:dyDescent="0.2">
      <c r="A185" s="821" t="s">
        <v>570</v>
      </c>
      <c r="B185" s="822" t="s">
        <v>571</v>
      </c>
      <c r="C185" s="825" t="s">
        <v>589</v>
      </c>
      <c r="D185" s="839" t="s">
        <v>590</v>
      </c>
      <c r="E185" s="825" t="s">
        <v>3621</v>
      </c>
      <c r="F185" s="839" t="s">
        <v>3622</v>
      </c>
      <c r="G185" s="825" t="s">
        <v>3736</v>
      </c>
      <c r="H185" s="825" t="s">
        <v>3837</v>
      </c>
      <c r="I185" s="831">
        <v>3.0899999141693115</v>
      </c>
      <c r="J185" s="831">
        <v>200</v>
      </c>
      <c r="K185" s="832">
        <v>618</v>
      </c>
    </row>
    <row r="186" spans="1:11" ht="14.45" customHeight="1" x14ac:dyDescent="0.2">
      <c r="A186" s="821" t="s">
        <v>570</v>
      </c>
      <c r="B186" s="822" t="s">
        <v>571</v>
      </c>
      <c r="C186" s="825" t="s">
        <v>589</v>
      </c>
      <c r="D186" s="839" t="s">
        <v>590</v>
      </c>
      <c r="E186" s="825" t="s">
        <v>3621</v>
      </c>
      <c r="F186" s="839" t="s">
        <v>3622</v>
      </c>
      <c r="G186" s="825" t="s">
        <v>3727</v>
      </c>
      <c r="H186" s="825" t="s">
        <v>3728</v>
      </c>
      <c r="I186" s="831">
        <v>2.1700000762939453</v>
      </c>
      <c r="J186" s="831">
        <v>250</v>
      </c>
      <c r="K186" s="832">
        <v>542.5</v>
      </c>
    </row>
    <row r="187" spans="1:11" ht="14.45" customHeight="1" x14ac:dyDescent="0.2">
      <c r="A187" s="821" t="s">
        <v>570</v>
      </c>
      <c r="B187" s="822" t="s">
        <v>571</v>
      </c>
      <c r="C187" s="825" t="s">
        <v>589</v>
      </c>
      <c r="D187" s="839" t="s">
        <v>590</v>
      </c>
      <c r="E187" s="825" t="s">
        <v>3621</v>
      </c>
      <c r="F187" s="839" t="s">
        <v>3622</v>
      </c>
      <c r="G187" s="825" t="s">
        <v>3731</v>
      </c>
      <c r="H187" s="825" t="s">
        <v>3732</v>
      </c>
      <c r="I187" s="831">
        <v>2.5199999809265137</v>
      </c>
      <c r="J187" s="831">
        <v>200</v>
      </c>
      <c r="K187" s="832">
        <v>504</v>
      </c>
    </row>
    <row r="188" spans="1:11" ht="14.45" customHeight="1" x14ac:dyDescent="0.2">
      <c r="A188" s="821" t="s">
        <v>570</v>
      </c>
      <c r="B188" s="822" t="s">
        <v>571</v>
      </c>
      <c r="C188" s="825" t="s">
        <v>589</v>
      </c>
      <c r="D188" s="839" t="s">
        <v>590</v>
      </c>
      <c r="E188" s="825" t="s">
        <v>3621</v>
      </c>
      <c r="F188" s="839" t="s">
        <v>3622</v>
      </c>
      <c r="G188" s="825" t="s">
        <v>3736</v>
      </c>
      <c r="H188" s="825" t="s">
        <v>3737</v>
      </c>
      <c r="I188" s="831">
        <v>3.0999999046325684</v>
      </c>
      <c r="J188" s="831">
        <v>100</v>
      </c>
      <c r="K188" s="832">
        <v>310</v>
      </c>
    </row>
    <row r="189" spans="1:11" ht="14.45" customHeight="1" x14ac:dyDescent="0.2">
      <c r="A189" s="821" t="s">
        <v>570</v>
      </c>
      <c r="B189" s="822" t="s">
        <v>571</v>
      </c>
      <c r="C189" s="825" t="s">
        <v>589</v>
      </c>
      <c r="D189" s="839" t="s">
        <v>590</v>
      </c>
      <c r="E189" s="825" t="s">
        <v>3621</v>
      </c>
      <c r="F189" s="839" t="s">
        <v>3622</v>
      </c>
      <c r="G189" s="825" t="s">
        <v>3717</v>
      </c>
      <c r="H189" s="825" t="s">
        <v>3740</v>
      </c>
      <c r="I189" s="831">
        <v>1.9900000095367432</v>
      </c>
      <c r="J189" s="831">
        <v>100</v>
      </c>
      <c r="K189" s="832">
        <v>199</v>
      </c>
    </row>
    <row r="190" spans="1:11" ht="14.45" customHeight="1" x14ac:dyDescent="0.2">
      <c r="A190" s="821" t="s">
        <v>570</v>
      </c>
      <c r="B190" s="822" t="s">
        <v>571</v>
      </c>
      <c r="C190" s="825" t="s">
        <v>589</v>
      </c>
      <c r="D190" s="839" t="s">
        <v>590</v>
      </c>
      <c r="E190" s="825" t="s">
        <v>3621</v>
      </c>
      <c r="F190" s="839" t="s">
        <v>3622</v>
      </c>
      <c r="G190" s="825" t="s">
        <v>3744</v>
      </c>
      <c r="H190" s="825" t="s">
        <v>3745</v>
      </c>
      <c r="I190" s="831">
        <v>23.719999313354492</v>
      </c>
      <c r="J190" s="831">
        <v>50</v>
      </c>
      <c r="K190" s="832">
        <v>1186</v>
      </c>
    </row>
    <row r="191" spans="1:11" ht="14.45" customHeight="1" x14ac:dyDescent="0.2">
      <c r="A191" s="821" t="s">
        <v>570</v>
      </c>
      <c r="B191" s="822" t="s">
        <v>571</v>
      </c>
      <c r="C191" s="825" t="s">
        <v>589</v>
      </c>
      <c r="D191" s="839" t="s">
        <v>590</v>
      </c>
      <c r="E191" s="825" t="s">
        <v>3621</v>
      </c>
      <c r="F191" s="839" t="s">
        <v>3622</v>
      </c>
      <c r="G191" s="825" t="s">
        <v>3744</v>
      </c>
      <c r="H191" s="825" t="s">
        <v>3746</v>
      </c>
      <c r="I191" s="831">
        <v>22.41249942779541</v>
      </c>
      <c r="J191" s="831">
        <v>200</v>
      </c>
      <c r="K191" s="832">
        <v>4482.5</v>
      </c>
    </row>
    <row r="192" spans="1:11" ht="14.45" customHeight="1" x14ac:dyDescent="0.2">
      <c r="A192" s="821" t="s">
        <v>570</v>
      </c>
      <c r="B192" s="822" t="s">
        <v>571</v>
      </c>
      <c r="C192" s="825" t="s">
        <v>589</v>
      </c>
      <c r="D192" s="839" t="s">
        <v>590</v>
      </c>
      <c r="E192" s="825" t="s">
        <v>3755</v>
      </c>
      <c r="F192" s="839" t="s">
        <v>3756</v>
      </c>
      <c r="G192" s="825" t="s">
        <v>3765</v>
      </c>
      <c r="H192" s="825" t="s">
        <v>3766</v>
      </c>
      <c r="I192" s="831">
        <v>0.54333335161209106</v>
      </c>
      <c r="J192" s="831">
        <v>800</v>
      </c>
      <c r="K192" s="832">
        <v>434</v>
      </c>
    </row>
    <row r="193" spans="1:11" ht="14.45" customHeight="1" x14ac:dyDescent="0.2">
      <c r="A193" s="821" t="s">
        <v>570</v>
      </c>
      <c r="B193" s="822" t="s">
        <v>571</v>
      </c>
      <c r="C193" s="825" t="s">
        <v>589</v>
      </c>
      <c r="D193" s="839" t="s">
        <v>590</v>
      </c>
      <c r="E193" s="825" t="s">
        <v>3755</v>
      </c>
      <c r="F193" s="839" t="s">
        <v>3756</v>
      </c>
      <c r="G193" s="825" t="s">
        <v>3771</v>
      </c>
      <c r="H193" s="825" t="s">
        <v>3772</v>
      </c>
      <c r="I193" s="831">
        <v>1.8049999475479126</v>
      </c>
      <c r="J193" s="831">
        <v>300</v>
      </c>
      <c r="K193" s="832">
        <v>542</v>
      </c>
    </row>
    <row r="194" spans="1:11" ht="14.45" customHeight="1" x14ac:dyDescent="0.2">
      <c r="A194" s="821" t="s">
        <v>570</v>
      </c>
      <c r="B194" s="822" t="s">
        <v>571</v>
      </c>
      <c r="C194" s="825" t="s">
        <v>589</v>
      </c>
      <c r="D194" s="839" t="s">
        <v>590</v>
      </c>
      <c r="E194" s="825" t="s">
        <v>3775</v>
      </c>
      <c r="F194" s="839" t="s">
        <v>3776</v>
      </c>
      <c r="G194" s="825" t="s">
        <v>3785</v>
      </c>
      <c r="H194" s="825" t="s">
        <v>3786</v>
      </c>
      <c r="I194" s="831">
        <v>0.70428571530750816</v>
      </c>
      <c r="J194" s="831">
        <v>4800</v>
      </c>
      <c r="K194" s="832">
        <v>3366</v>
      </c>
    </row>
    <row r="195" spans="1:11" ht="14.45" customHeight="1" x14ac:dyDescent="0.2">
      <c r="A195" s="821" t="s">
        <v>570</v>
      </c>
      <c r="B195" s="822" t="s">
        <v>571</v>
      </c>
      <c r="C195" s="825" t="s">
        <v>589</v>
      </c>
      <c r="D195" s="839" t="s">
        <v>590</v>
      </c>
      <c r="E195" s="825" t="s">
        <v>3775</v>
      </c>
      <c r="F195" s="839" t="s">
        <v>3776</v>
      </c>
      <c r="G195" s="825" t="s">
        <v>3787</v>
      </c>
      <c r="H195" s="825" t="s">
        <v>3788</v>
      </c>
      <c r="I195" s="831">
        <v>0.70800000429153442</v>
      </c>
      <c r="J195" s="831">
        <v>2200</v>
      </c>
      <c r="K195" s="832">
        <v>1542</v>
      </c>
    </row>
    <row r="196" spans="1:11" ht="14.45" customHeight="1" x14ac:dyDescent="0.2">
      <c r="A196" s="821" t="s">
        <v>570</v>
      </c>
      <c r="B196" s="822" t="s">
        <v>571</v>
      </c>
      <c r="C196" s="825" t="s">
        <v>589</v>
      </c>
      <c r="D196" s="839" t="s">
        <v>590</v>
      </c>
      <c r="E196" s="825" t="s">
        <v>3775</v>
      </c>
      <c r="F196" s="839" t="s">
        <v>3776</v>
      </c>
      <c r="G196" s="825" t="s">
        <v>3789</v>
      </c>
      <c r="H196" s="825" t="s">
        <v>3790</v>
      </c>
      <c r="I196" s="831">
        <v>0.71599999666213987</v>
      </c>
      <c r="J196" s="831">
        <v>2600</v>
      </c>
      <c r="K196" s="832">
        <v>1868</v>
      </c>
    </row>
    <row r="197" spans="1:11" ht="14.45" customHeight="1" x14ac:dyDescent="0.2">
      <c r="A197" s="821" t="s">
        <v>570</v>
      </c>
      <c r="B197" s="822" t="s">
        <v>571</v>
      </c>
      <c r="C197" s="825" t="s">
        <v>589</v>
      </c>
      <c r="D197" s="839" t="s">
        <v>590</v>
      </c>
      <c r="E197" s="825" t="s">
        <v>3775</v>
      </c>
      <c r="F197" s="839" t="s">
        <v>3776</v>
      </c>
      <c r="G197" s="825" t="s">
        <v>3838</v>
      </c>
      <c r="H197" s="825" t="s">
        <v>3839</v>
      </c>
      <c r="I197" s="831">
        <v>4.8299999237060547</v>
      </c>
      <c r="J197" s="831">
        <v>1200</v>
      </c>
      <c r="K197" s="832">
        <v>5796</v>
      </c>
    </row>
    <row r="198" spans="1:11" ht="14.45" customHeight="1" x14ac:dyDescent="0.2">
      <c r="A198" s="821" t="s">
        <v>570</v>
      </c>
      <c r="B198" s="822" t="s">
        <v>571</v>
      </c>
      <c r="C198" s="825" t="s">
        <v>589</v>
      </c>
      <c r="D198" s="839" t="s">
        <v>590</v>
      </c>
      <c r="E198" s="825" t="s">
        <v>3775</v>
      </c>
      <c r="F198" s="839" t="s">
        <v>3776</v>
      </c>
      <c r="G198" s="825" t="s">
        <v>3785</v>
      </c>
      <c r="H198" s="825" t="s">
        <v>3795</v>
      </c>
      <c r="I198" s="831">
        <v>1.1175000220537186</v>
      </c>
      <c r="J198" s="831">
        <v>2000</v>
      </c>
      <c r="K198" s="832">
        <v>2316</v>
      </c>
    </row>
    <row r="199" spans="1:11" ht="14.45" customHeight="1" x14ac:dyDescent="0.2">
      <c r="A199" s="821" t="s">
        <v>570</v>
      </c>
      <c r="B199" s="822" t="s">
        <v>571</v>
      </c>
      <c r="C199" s="825" t="s">
        <v>589</v>
      </c>
      <c r="D199" s="839" t="s">
        <v>590</v>
      </c>
      <c r="E199" s="825" t="s">
        <v>3775</v>
      </c>
      <c r="F199" s="839" t="s">
        <v>3776</v>
      </c>
      <c r="G199" s="825" t="s">
        <v>3789</v>
      </c>
      <c r="H199" s="825" t="s">
        <v>3797</v>
      </c>
      <c r="I199" s="831">
        <v>1.0200000405311584</v>
      </c>
      <c r="J199" s="831">
        <v>600</v>
      </c>
      <c r="K199" s="832">
        <v>578</v>
      </c>
    </row>
    <row r="200" spans="1:11" ht="14.45" customHeight="1" x14ac:dyDescent="0.2">
      <c r="A200" s="821" t="s">
        <v>570</v>
      </c>
      <c r="B200" s="822" t="s">
        <v>571</v>
      </c>
      <c r="C200" s="825" t="s">
        <v>592</v>
      </c>
      <c r="D200" s="839" t="s">
        <v>593</v>
      </c>
      <c r="E200" s="825" t="s">
        <v>3514</v>
      </c>
      <c r="F200" s="839" t="s">
        <v>3515</v>
      </c>
      <c r="G200" s="825" t="s">
        <v>3516</v>
      </c>
      <c r="H200" s="825" t="s">
        <v>3517</v>
      </c>
      <c r="I200" s="831">
        <v>147.1824951171875</v>
      </c>
      <c r="J200" s="831">
        <v>15</v>
      </c>
      <c r="K200" s="832">
        <v>2207.7399291992188</v>
      </c>
    </row>
    <row r="201" spans="1:11" ht="14.45" customHeight="1" x14ac:dyDescent="0.2">
      <c r="A201" s="821" t="s">
        <v>570</v>
      </c>
      <c r="B201" s="822" t="s">
        <v>571</v>
      </c>
      <c r="C201" s="825" t="s">
        <v>592</v>
      </c>
      <c r="D201" s="839" t="s">
        <v>593</v>
      </c>
      <c r="E201" s="825" t="s">
        <v>3514</v>
      </c>
      <c r="F201" s="839" t="s">
        <v>3515</v>
      </c>
      <c r="G201" s="825" t="s">
        <v>3518</v>
      </c>
      <c r="H201" s="825" t="s">
        <v>3519</v>
      </c>
      <c r="I201" s="831">
        <v>147.17999267578125</v>
      </c>
      <c r="J201" s="831">
        <v>15</v>
      </c>
      <c r="K201" s="832">
        <v>2207.7099304199219</v>
      </c>
    </row>
    <row r="202" spans="1:11" ht="14.45" customHeight="1" x14ac:dyDescent="0.2">
      <c r="A202" s="821" t="s">
        <v>570</v>
      </c>
      <c r="B202" s="822" t="s">
        <v>571</v>
      </c>
      <c r="C202" s="825" t="s">
        <v>592</v>
      </c>
      <c r="D202" s="839" t="s">
        <v>593</v>
      </c>
      <c r="E202" s="825" t="s">
        <v>3514</v>
      </c>
      <c r="F202" s="839" t="s">
        <v>3515</v>
      </c>
      <c r="G202" s="825" t="s">
        <v>3520</v>
      </c>
      <c r="H202" s="825" t="s">
        <v>3521</v>
      </c>
      <c r="I202" s="831">
        <v>168.18999938964845</v>
      </c>
      <c r="J202" s="831">
        <v>12</v>
      </c>
      <c r="K202" s="832">
        <v>2029.1699829101563</v>
      </c>
    </row>
    <row r="203" spans="1:11" ht="14.45" customHeight="1" x14ac:dyDescent="0.2">
      <c r="A203" s="821" t="s">
        <v>570</v>
      </c>
      <c r="B203" s="822" t="s">
        <v>571</v>
      </c>
      <c r="C203" s="825" t="s">
        <v>592</v>
      </c>
      <c r="D203" s="839" t="s">
        <v>593</v>
      </c>
      <c r="E203" s="825" t="s">
        <v>3526</v>
      </c>
      <c r="F203" s="839" t="s">
        <v>3527</v>
      </c>
      <c r="G203" s="825" t="s">
        <v>3528</v>
      </c>
      <c r="H203" s="825" t="s">
        <v>3529</v>
      </c>
      <c r="I203" s="831">
        <v>4.1999999284744263</v>
      </c>
      <c r="J203" s="831">
        <v>1088</v>
      </c>
      <c r="K203" s="832">
        <v>4552.3900146484375</v>
      </c>
    </row>
    <row r="204" spans="1:11" ht="14.45" customHeight="1" x14ac:dyDescent="0.2">
      <c r="A204" s="821" t="s">
        <v>570</v>
      </c>
      <c r="B204" s="822" t="s">
        <v>571</v>
      </c>
      <c r="C204" s="825" t="s">
        <v>592</v>
      </c>
      <c r="D204" s="839" t="s">
        <v>593</v>
      </c>
      <c r="E204" s="825" t="s">
        <v>3526</v>
      </c>
      <c r="F204" s="839" t="s">
        <v>3527</v>
      </c>
      <c r="G204" s="825" t="s">
        <v>3530</v>
      </c>
      <c r="H204" s="825" t="s">
        <v>3531</v>
      </c>
      <c r="I204" s="831">
        <v>6.4200000762939453</v>
      </c>
      <c r="J204" s="831">
        <v>300</v>
      </c>
      <c r="K204" s="832">
        <v>1926</v>
      </c>
    </row>
    <row r="205" spans="1:11" ht="14.45" customHeight="1" x14ac:dyDescent="0.2">
      <c r="A205" s="821" t="s">
        <v>570</v>
      </c>
      <c r="B205" s="822" t="s">
        <v>571</v>
      </c>
      <c r="C205" s="825" t="s">
        <v>592</v>
      </c>
      <c r="D205" s="839" t="s">
        <v>593</v>
      </c>
      <c r="E205" s="825" t="s">
        <v>3526</v>
      </c>
      <c r="F205" s="839" t="s">
        <v>3527</v>
      </c>
      <c r="G205" s="825" t="s">
        <v>3530</v>
      </c>
      <c r="H205" s="825" t="s">
        <v>3532</v>
      </c>
      <c r="I205" s="831">
        <v>6.4200000762939453</v>
      </c>
      <c r="J205" s="831">
        <v>400</v>
      </c>
      <c r="K205" s="832">
        <v>2568</v>
      </c>
    </row>
    <row r="206" spans="1:11" ht="14.45" customHeight="1" x14ac:dyDescent="0.2">
      <c r="A206" s="821" t="s">
        <v>570</v>
      </c>
      <c r="B206" s="822" t="s">
        <v>571</v>
      </c>
      <c r="C206" s="825" t="s">
        <v>592</v>
      </c>
      <c r="D206" s="839" t="s">
        <v>593</v>
      </c>
      <c r="E206" s="825" t="s">
        <v>3526</v>
      </c>
      <c r="F206" s="839" t="s">
        <v>3527</v>
      </c>
      <c r="G206" s="825" t="s">
        <v>3533</v>
      </c>
      <c r="H206" s="825" t="s">
        <v>3534</v>
      </c>
      <c r="I206" s="831">
        <v>1.0099999904632568</v>
      </c>
      <c r="J206" s="831">
        <v>2000</v>
      </c>
      <c r="K206" s="832">
        <v>2020</v>
      </c>
    </row>
    <row r="207" spans="1:11" ht="14.45" customHeight="1" x14ac:dyDescent="0.2">
      <c r="A207" s="821" t="s">
        <v>570</v>
      </c>
      <c r="B207" s="822" t="s">
        <v>571</v>
      </c>
      <c r="C207" s="825" t="s">
        <v>592</v>
      </c>
      <c r="D207" s="839" t="s">
        <v>593</v>
      </c>
      <c r="E207" s="825" t="s">
        <v>3526</v>
      </c>
      <c r="F207" s="839" t="s">
        <v>3527</v>
      </c>
      <c r="G207" s="825" t="s">
        <v>3535</v>
      </c>
      <c r="H207" s="825" t="s">
        <v>3536</v>
      </c>
      <c r="I207" s="831">
        <v>3.288571459906442</v>
      </c>
      <c r="J207" s="831">
        <v>4720</v>
      </c>
      <c r="K207" s="832">
        <v>15688.800048828125</v>
      </c>
    </row>
    <row r="208" spans="1:11" ht="14.45" customHeight="1" x14ac:dyDescent="0.2">
      <c r="A208" s="821" t="s">
        <v>570</v>
      </c>
      <c r="B208" s="822" t="s">
        <v>571</v>
      </c>
      <c r="C208" s="825" t="s">
        <v>592</v>
      </c>
      <c r="D208" s="839" t="s">
        <v>593</v>
      </c>
      <c r="E208" s="825" t="s">
        <v>3526</v>
      </c>
      <c r="F208" s="839" t="s">
        <v>3527</v>
      </c>
      <c r="G208" s="825" t="s">
        <v>3541</v>
      </c>
      <c r="H208" s="825" t="s">
        <v>3542</v>
      </c>
      <c r="I208" s="831">
        <v>1.2900000015894573</v>
      </c>
      <c r="J208" s="831">
        <v>700</v>
      </c>
      <c r="K208" s="832">
        <v>909</v>
      </c>
    </row>
    <row r="209" spans="1:11" ht="14.45" customHeight="1" x14ac:dyDescent="0.2">
      <c r="A209" s="821" t="s">
        <v>570</v>
      </c>
      <c r="B209" s="822" t="s">
        <v>571</v>
      </c>
      <c r="C209" s="825" t="s">
        <v>592</v>
      </c>
      <c r="D209" s="839" t="s">
        <v>593</v>
      </c>
      <c r="E209" s="825" t="s">
        <v>3526</v>
      </c>
      <c r="F209" s="839" t="s">
        <v>3527</v>
      </c>
      <c r="G209" s="825" t="s">
        <v>3840</v>
      </c>
      <c r="H209" s="825" t="s">
        <v>3841</v>
      </c>
      <c r="I209" s="831">
        <v>6.440000057220459</v>
      </c>
      <c r="J209" s="831">
        <v>200</v>
      </c>
      <c r="K209" s="832">
        <v>1288</v>
      </c>
    </row>
    <row r="210" spans="1:11" ht="14.45" customHeight="1" x14ac:dyDescent="0.2">
      <c r="A210" s="821" t="s">
        <v>570</v>
      </c>
      <c r="B210" s="822" t="s">
        <v>571</v>
      </c>
      <c r="C210" s="825" t="s">
        <v>592</v>
      </c>
      <c r="D210" s="839" t="s">
        <v>593</v>
      </c>
      <c r="E210" s="825" t="s">
        <v>3526</v>
      </c>
      <c r="F210" s="839" t="s">
        <v>3527</v>
      </c>
      <c r="G210" s="825" t="s">
        <v>3549</v>
      </c>
      <c r="H210" s="825" t="s">
        <v>3550</v>
      </c>
      <c r="I210" s="831">
        <v>109.61000061035156</v>
      </c>
      <c r="J210" s="831">
        <v>1</v>
      </c>
      <c r="K210" s="832">
        <v>109.61000061035156</v>
      </c>
    </row>
    <row r="211" spans="1:11" ht="14.45" customHeight="1" x14ac:dyDescent="0.2">
      <c r="A211" s="821" t="s">
        <v>570</v>
      </c>
      <c r="B211" s="822" t="s">
        <v>571</v>
      </c>
      <c r="C211" s="825" t="s">
        <v>592</v>
      </c>
      <c r="D211" s="839" t="s">
        <v>593</v>
      </c>
      <c r="E211" s="825" t="s">
        <v>3526</v>
      </c>
      <c r="F211" s="839" t="s">
        <v>3527</v>
      </c>
      <c r="G211" s="825" t="s">
        <v>3551</v>
      </c>
      <c r="H211" s="825" t="s">
        <v>3552</v>
      </c>
      <c r="I211" s="831">
        <v>116.29000091552734</v>
      </c>
      <c r="J211" s="831">
        <v>5</v>
      </c>
      <c r="K211" s="832">
        <v>581.45001220703125</v>
      </c>
    </row>
    <row r="212" spans="1:11" ht="14.45" customHeight="1" x14ac:dyDescent="0.2">
      <c r="A212" s="821" t="s">
        <v>570</v>
      </c>
      <c r="B212" s="822" t="s">
        <v>571</v>
      </c>
      <c r="C212" s="825" t="s">
        <v>592</v>
      </c>
      <c r="D212" s="839" t="s">
        <v>593</v>
      </c>
      <c r="E212" s="825" t="s">
        <v>3526</v>
      </c>
      <c r="F212" s="839" t="s">
        <v>3527</v>
      </c>
      <c r="G212" s="825" t="s">
        <v>3842</v>
      </c>
      <c r="H212" s="825" t="s">
        <v>3843</v>
      </c>
      <c r="I212" s="831">
        <v>483</v>
      </c>
      <c r="J212" s="831">
        <v>10</v>
      </c>
      <c r="K212" s="832">
        <v>4830</v>
      </c>
    </row>
    <row r="213" spans="1:11" ht="14.45" customHeight="1" x14ac:dyDescent="0.2">
      <c r="A213" s="821" t="s">
        <v>570</v>
      </c>
      <c r="B213" s="822" t="s">
        <v>571</v>
      </c>
      <c r="C213" s="825" t="s">
        <v>592</v>
      </c>
      <c r="D213" s="839" t="s">
        <v>593</v>
      </c>
      <c r="E213" s="825" t="s">
        <v>3526</v>
      </c>
      <c r="F213" s="839" t="s">
        <v>3527</v>
      </c>
      <c r="G213" s="825" t="s">
        <v>3559</v>
      </c>
      <c r="H213" s="825" t="s">
        <v>3560</v>
      </c>
      <c r="I213" s="831">
        <v>1.3799999952316284</v>
      </c>
      <c r="J213" s="831">
        <v>900</v>
      </c>
      <c r="K213" s="832">
        <v>1242</v>
      </c>
    </row>
    <row r="214" spans="1:11" ht="14.45" customHeight="1" x14ac:dyDescent="0.2">
      <c r="A214" s="821" t="s">
        <v>570</v>
      </c>
      <c r="B214" s="822" t="s">
        <v>571</v>
      </c>
      <c r="C214" s="825" t="s">
        <v>592</v>
      </c>
      <c r="D214" s="839" t="s">
        <v>593</v>
      </c>
      <c r="E214" s="825" t="s">
        <v>3526</v>
      </c>
      <c r="F214" s="839" t="s">
        <v>3527</v>
      </c>
      <c r="G214" s="825" t="s">
        <v>3567</v>
      </c>
      <c r="H214" s="825" t="s">
        <v>3568</v>
      </c>
      <c r="I214" s="831">
        <v>7.309999942779541</v>
      </c>
      <c r="J214" s="831">
        <v>24</v>
      </c>
      <c r="K214" s="832">
        <v>175.44000244140625</v>
      </c>
    </row>
    <row r="215" spans="1:11" ht="14.45" customHeight="1" x14ac:dyDescent="0.2">
      <c r="A215" s="821" t="s">
        <v>570</v>
      </c>
      <c r="B215" s="822" t="s">
        <v>571</v>
      </c>
      <c r="C215" s="825" t="s">
        <v>592</v>
      </c>
      <c r="D215" s="839" t="s">
        <v>593</v>
      </c>
      <c r="E215" s="825" t="s">
        <v>3526</v>
      </c>
      <c r="F215" s="839" t="s">
        <v>3527</v>
      </c>
      <c r="G215" s="825" t="s">
        <v>3575</v>
      </c>
      <c r="H215" s="825" t="s">
        <v>3576</v>
      </c>
      <c r="I215" s="831">
        <v>46.317500114440918</v>
      </c>
      <c r="J215" s="831">
        <v>33</v>
      </c>
      <c r="K215" s="832">
        <v>1528.530029296875</v>
      </c>
    </row>
    <row r="216" spans="1:11" ht="14.45" customHeight="1" x14ac:dyDescent="0.2">
      <c r="A216" s="821" t="s">
        <v>570</v>
      </c>
      <c r="B216" s="822" t="s">
        <v>571</v>
      </c>
      <c r="C216" s="825" t="s">
        <v>592</v>
      </c>
      <c r="D216" s="839" t="s">
        <v>593</v>
      </c>
      <c r="E216" s="825" t="s">
        <v>3526</v>
      </c>
      <c r="F216" s="839" t="s">
        <v>3527</v>
      </c>
      <c r="G216" s="825" t="s">
        <v>3579</v>
      </c>
      <c r="H216" s="825" t="s">
        <v>3580</v>
      </c>
      <c r="I216" s="831">
        <v>4.5999999046325684</v>
      </c>
      <c r="J216" s="831">
        <v>320</v>
      </c>
      <c r="K216" s="832">
        <v>1472</v>
      </c>
    </row>
    <row r="217" spans="1:11" ht="14.45" customHeight="1" x14ac:dyDescent="0.2">
      <c r="A217" s="821" t="s">
        <v>570</v>
      </c>
      <c r="B217" s="822" t="s">
        <v>571</v>
      </c>
      <c r="C217" s="825" t="s">
        <v>592</v>
      </c>
      <c r="D217" s="839" t="s">
        <v>593</v>
      </c>
      <c r="E217" s="825" t="s">
        <v>3526</v>
      </c>
      <c r="F217" s="839" t="s">
        <v>3527</v>
      </c>
      <c r="G217" s="825" t="s">
        <v>3587</v>
      </c>
      <c r="H217" s="825" t="s">
        <v>3588</v>
      </c>
      <c r="I217" s="831">
        <v>15.760000228881836</v>
      </c>
      <c r="J217" s="831">
        <v>80</v>
      </c>
      <c r="K217" s="832">
        <v>1260.6499938964844</v>
      </c>
    </row>
    <row r="218" spans="1:11" ht="14.45" customHeight="1" x14ac:dyDescent="0.2">
      <c r="A218" s="821" t="s">
        <v>570</v>
      </c>
      <c r="B218" s="822" t="s">
        <v>571</v>
      </c>
      <c r="C218" s="825" t="s">
        <v>592</v>
      </c>
      <c r="D218" s="839" t="s">
        <v>593</v>
      </c>
      <c r="E218" s="825" t="s">
        <v>3526</v>
      </c>
      <c r="F218" s="839" t="s">
        <v>3527</v>
      </c>
      <c r="G218" s="825" t="s">
        <v>3589</v>
      </c>
      <c r="H218" s="825" t="s">
        <v>3590</v>
      </c>
      <c r="I218" s="831">
        <v>18.860000610351563</v>
      </c>
      <c r="J218" s="831">
        <v>60</v>
      </c>
      <c r="K218" s="832">
        <v>1131.5999755859375</v>
      </c>
    </row>
    <row r="219" spans="1:11" ht="14.45" customHeight="1" x14ac:dyDescent="0.2">
      <c r="A219" s="821" t="s">
        <v>570</v>
      </c>
      <c r="B219" s="822" t="s">
        <v>571</v>
      </c>
      <c r="C219" s="825" t="s">
        <v>592</v>
      </c>
      <c r="D219" s="839" t="s">
        <v>593</v>
      </c>
      <c r="E219" s="825" t="s">
        <v>3526</v>
      </c>
      <c r="F219" s="839" t="s">
        <v>3527</v>
      </c>
      <c r="G219" s="825" t="s">
        <v>3595</v>
      </c>
      <c r="H219" s="825" t="s">
        <v>3596</v>
      </c>
      <c r="I219" s="831">
        <v>10.803333282470703</v>
      </c>
      <c r="J219" s="831">
        <v>110</v>
      </c>
      <c r="K219" s="832">
        <v>1188.8999938964844</v>
      </c>
    </row>
    <row r="220" spans="1:11" ht="14.45" customHeight="1" x14ac:dyDescent="0.2">
      <c r="A220" s="821" t="s">
        <v>570</v>
      </c>
      <c r="B220" s="822" t="s">
        <v>571</v>
      </c>
      <c r="C220" s="825" t="s">
        <v>592</v>
      </c>
      <c r="D220" s="839" t="s">
        <v>593</v>
      </c>
      <c r="E220" s="825" t="s">
        <v>3526</v>
      </c>
      <c r="F220" s="839" t="s">
        <v>3527</v>
      </c>
      <c r="G220" s="825" t="s">
        <v>3601</v>
      </c>
      <c r="H220" s="825" t="s">
        <v>3602</v>
      </c>
      <c r="I220" s="831">
        <v>4.59428562436785</v>
      </c>
      <c r="J220" s="831">
        <v>280</v>
      </c>
      <c r="K220" s="832">
        <v>1286.5999984741211</v>
      </c>
    </row>
    <row r="221" spans="1:11" ht="14.45" customHeight="1" x14ac:dyDescent="0.2">
      <c r="A221" s="821" t="s">
        <v>570</v>
      </c>
      <c r="B221" s="822" t="s">
        <v>571</v>
      </c>
      <c r="C221" s="825" t="s">
        <v>592</v>
      </c>
      <c r="D221" s="839" t="s">
        <v>593</v>
      </c>
      <c r="E221" s="825" t="s">
        <v>3526</v>
      </c>
      <c r="F221" s="839" t="s">
        <v>3527</v>
      </c>
      <c r="G221" s="825" t="s">
        <v>3603</v>
      </c>
      <c r="H221" s="825" t="s">
        <v>3604</v>
      </c>
      <c r="I221" s="831">
        <v>12.649999618530273</v>
      </c>
      <c r="J221" s="831">
        <v>165</v>
      </c>
      <c r="K221" s="832">
        <v>2087.25</v>
      </c>
    </row>
    <row r="222" spans="1:11" ht="14.45" customHeight="1" x14ac:dyDescent="0.2">
      <c r="A222" s="821" t="s">
        <v>570</v>
      </c>
      <c r="B222" s="822" t="s">
        <v>571</v>
      </c>
      <c r="C222" s="825" t="s">
        <v>592</v>
      </c>
      <c r="D222" s="839" t="s">
        <v>593</v>
      </c>
      <c r="E222" s="825" t="s">
        <v>3526</v>
      </c>
      <c r="F222" s="839" t="s">
        <v>3527</v>
      </c>
      <c r="G222" s="825" t="s">
        <v>3607</v>
      </c>
      <c r="H222" s="825" t="s">
        <v>3608</v>
      </c>
      <c r="I222" s="831">
        <v>72.220001220703125</v>
      </c>
      <c r="J222" s="831">
        <v>3</v>
      </c>
      <c r="K222" s="832">
        <v>216.66000366210938</v>
      </c>
    </row>
    <row r="223" spans="1:11" ht="14.45" customHeight="1" x14ac:dyDescent="0.2">
      <c r="A223" s="821" t="s">
        <v>570</v>
      </c>
      <c r="B223" s="822" t="s">
        <v>571</v>
      </c>
      <c r="C223" s="825" t="s">
        <v>592</v>
      </c>
      <c r="D223" s="839" t="s">
        <v>593</v>
      </c>
      <c r="E223" s="825" t="s">
        <v>3526</v>
      </c>
      <c r="F223" s="839" t="s">
        <v>3527</v>
      </c>
      <c r="G223" s="825" t="s">
        <v>3844</v>
      </c>
      <c r="H223" s="825" t="s">
        <v>3845</v>
      </c>
      <c r="I223" s="831">
        <v>105.44999694824219</v>
      </c>
      <c r="J223" s="831">
        <v>1</v>
      </c>
      <c r="K223" s="832">
        <v>105.44999694824219</v>
      </c>
    </row>
    <row r="224" spans="1:11" ht="14.45" customHeight="1" x14ac:dyDescent="0.2">
      <c r="A224" s="821" t="s">
        <v>570</v>
      </c>
      <c r="B224" s="822" t="s">
        <v>571</v>
      </c>
      <c r="C224" s="825" t="s">
        <v>592</v>
      </c>
      <c r="D224" s="839" t="s">
        <v>593</v>
      </c>
      <c r="E224" s="825" t="s">
        <v>3526</v>
      </c>
      <c r="F224" s="839" t="s">
        <v>3527</v>
      </c>
      <c r="G224" s="825" t="s">
        <v>3846</v>
      </c>
      <c r="H224" s="825" t="s">
        <v>3847</v>
      </c>
      <c r="I224" s="831">
        <v>112.52999877929688</v>
      </c>
      <c r="J224" s="831">
        <v>19</v>
      </c>
      <c r="K224" s="832">
        <v>2138.0700073242188</v>
      </c>
    </row>
    <row r="225" spans="1:11" ht="14.45" customHeight="1" x14ac:dyDescent="0.2">
      <c r="A225" s="821" t="s">
        <v>570</v>
      </c>
      <c r="B225" s="822" t="s">
        <v>571</v>
      </c>
      <c r="C225" s="825" t="s">
        <v>592</v>
      </c>
      <c r="D225" s="839" t="s">
        <v>593</v>
      </c>
      <c r="E225" s="825" t="s">
        <v>3526</v>
      </c>
      <c r="F225" s="839" t="s">
        <v>3527</v>
      </c>
      <c r="G225" s="825" t="s">
        <v>3848</v>
      </c>
      <c r="H225" s="825" t="s">
        <v>3849</v>
      </c>
      <c r="I225" s="831">
        <v>42.630001068115234</v>
      </c>
      <c r="J225" s="831">
        <v>5</v>
      </c>
      <c r="K225" s="832">
        <v>213.14999389648438</v>
      </c>
    </row>
    <row r="226" spans="1:11" ht="14.45" customHeight="1" x14ac:dyDescent="0.2">
      <c r="A226" s="821" t="s">
        <v>570</v>
      </c>
      <c r="B226" s="822" t="s">
        <v>571</v>
      </c>
      <c r="C226" s="825" t="s">
        <v>592</v>
      </c>
      <c r="D226" s="839" t="s">
        <v>593</v>
      </c>
      <c r="E226" s="825" t="s">
        <v>3526</v>
      </c>
      <c r="F226" s="839" t="s">
        <v>3527</v>
      </c>
      <c r="G226" s="825" t="s">
        <v>3615</v>
      </c>
      <c r="H226" s="825" t="s">
        <v>3616</v>
      </c>
      <c r="I226" s="831">
        <v>0.72500000397364295</v>
      </c>
      <c r="J226" s="831">
        <v>3000</v>
      </c>
      <c r="K226" s="832">
        <v>2175</v>
      </c>
    </row>
    <row r="227" spans="1:11" ht="14.45" customHeight="1" x14ac:dyDescent="0.2">
      <c r="A227" s="821" t="s">
        <v>570</v>
      </c>
      <c r="B227" s="822" t="s">
        <v>571</v>
      </c>
      <c r="C227" s="825" t="s">
        <v>592</v>
      </c>
      <c r="D227" s="839" t="s">
        <v>593</v>
      </c>
      <c r="E227" s="825" t="s">
        <v>3526</v>
      </c>
      <c r="F227" s="839" t="s">
        <v>3527</v>
      </c>
      <c r="G227" s="825" t="s">
        <v>3617</v>
      </c>
      <c r="H227" s="825" t="s">
        <v>3618</v>
      </c>
      <c r="I227" s="831">
        <v>31.271666844685871</v>
      </c>
      <c r="J227" s="831">
        <v>18</v>
      </c>
      <c r="K227" s="832">
        <v>562.89000701904297</v>
      </c>
    </row>
    <row r="228" spans="1:11" ht="14.45" customHeight="1" x14ac:dyDescent="0.2">
      <c r="A228" s="821" t="s">
        <v>570</v>
      </c>
      <c r="B228" s="822" t="s">
        <v>571</v>
      </c>
      <c r="C228" s="825" t="s">
        <v>592</v>
      </c>
      <c r="D228" s="839" t="s">
        <v>593</v>
      </c>
      <c r="E228" s="825" t="s">
        <v>3526</v>
      </c>
      <c r="F228" s="839" t="s">
        <v>3527</v>
      </c>
      <c r="G228" s="825" t="s">
        <v>3619</v>
      </c>
      <c r="H228" s="825" t="s">
        <v>3620</v>
      </c>
      <c r="I228" s="831">
        <v>30.69363680752841</v>
      </c>
      <c r="J228" s="831">
        <v>91</v>
      </c>
      <c r="K228" s="832">
        <v>2791.6799011230469</v>
      </c>
    </row>
    <row r="229" spans="1:11" ht="14.45" customHeight="1" x14ac:dyDescent="0.2">
      <c r="A229" s="821" t="s">
        <v>570</v>
      </c>
      <c r="B229" s="822" t="s">
        <v>571</v>
      </c>
      <c r="C229" s="825" t="s">
        <v>592</v>
      </c>
      <c r="D229" s="839" t="s">
        <v>593</v>
      </c>
      <c r="E229" s="825" t="s">
        <v>3621</v>
      </c>
      <c r="F229" s="839" t="s">
        <v>3622</v>
      </c>
      <c r="G229" s="825" t="s">
        <v>3850</v>
      </c>
      <c r="H229" s="825" t="s">
        <v>3851</v>
      </c>
      <c r="I229" s="831">
        <v>2.3299999237060547</v>
      </c>
      <c r="J229" s="831">
        <v>200</v>
      </c>
      <c r="K229" s="832">
        <v>466</v>
      </c>
    </row>
    <row r="230" spans="1:11" ht="14.45" customHeight="1" x14ac:dyDescent="0.2">
      <c r="A230" s="821" t="s">
        <v>570</v>
      </c>
      <c r="B230" s="822" t="s">
        <v>571</v>
      </c>
      <c r="C230" s="825" t="s">
        <v>592</v>
      </c>
      <c r="D230" s="839" t="s">
        <v>593</v>
      </c>
      <c r="E230" s="825" t="s">
        <v>3621</v>
      </c>
      <c r="F230" s="839" t="s">
        <v>3622</v>
      </c>
      <c r="G230" s="825" t="s">
        <v>3852</v>
      </c>
      <c r="H230" s="825" t="s">
        <v>3853</v>
      </c>
      <c r="I230" s="831">
        <v>2.0433332920074463</v>
      </c>
      <c r="J230" s="831">
        <v>700</v>
      </c>
      <c r="K230" s="832">
        <v>1431</v>
      </c>
    </row>
    <row r="231" spans="1:11" ht="14.45" customHeight="1" x14ac:dyDescent="0.2">
      <c r="A231" s="821" t="s">
        <v>570</v>
      </c>
      <c r="B231" s="822" t="s">
        <v>571</v>
      </c>
      <c r="C231" s="825" t="s">
        <v>592</v>
      </c>
      <c r="D231" s="839" t="s">
        <v>593</v>
      </c>
      <c r="E231" s="825" t="s">
        <v>3621</v>
      </c>
      <c r="F231" s="839" t="s">
        <v>3622</v>
      </c>
      <c r="G231" s="825" t="s">
        <v>3852</v>
      </c>
      <c r="H231" s="825" t="s">
        <v>3854</v>
      </c>
      <c r="I231" s="831">
        <v>2.0499999523162842</v>
      </c>
      <c r="J231" s="831">
        <v>200</v>
      </c>
      <c r="K231" s="832">
        <v>410</v>
      </c>
    </row>
    <row r="232" spans="1:11" ht="14.45" customHeight="1" x14ac:dyDescent="0.2">
      <c r="A232" s="821" t="s">
        <v>570</v>
      </c>
      <c r="B232" s="822" t="s">
        <v>571</v>
      </c>
      <c r="C232" s="825" t="s">
        <v>592</v>
      </c>
      <c r="D232" s="839" t="s">
        <v>593</v>
      </c>
      <c r="E232" s="825" t="s">
        <v>3621</v>
      </c>
      <c r="F232" s="839" t="s">
        <v>3622</v>
      </c>
      <c r="G232" s="825" t="s">
        <v>3855</v>
      </c>
      <c r="H232" s="825" t="s">
        <v>3856</v>
      </c>
      <c r="I232" s="831">
        <v>338.79998779296875</v>
      </c>
      <c r="J232" s="831">
        <v>2</v>
      </c>
      <c r="K232" s="832">
        <v>677.5999755859375</v>
      </c>
    </row>
    <row r="233" spans="1:11" ht="14.45" customHeight="1" x14ac:dyDescent="0.2">
      <c r="A233" s="821" t="s">
        <v>570</v>
      </c>
      <c r="B233" s="822" t="s">
        <v>571</v>
      </c>
      <c r="C233" s="825" t="s">
        <v>592</v>
      </c>
      <c r="D233" s="839" t="s">
        <v>593</v>
      </c>
      <c r="E233" s="825" t="s">
        <v>3621</v>
      </c>
      <c r="F233" s="839" t="s">
        <v>3622</v>
      </c>
      <c r="G233" s="825" t="s">
        <v>3857</v>
      </c>
      <c r="H233" s="825" t="s">
        <v>3858</v>
      </c>
      <c r="I233" s="831">
        <v>2.9100000858306885</v>
      </c>
      <c r="J233" s="831">
        <v>10</v>
      </c>
      <c r="K233" s="832">
        <v>29.100000381469727</v>
      </c>
    </row>
    <row r="234" spans="1:11" ht="14.45" customHeight="1" x14ac:dyDescent="0.2">
      <c r="A234" s="821" t="s">
        <v>570</v>
      </c>
      <c r="B234" s="822" t="s">
        <v>571</v>
      </c>
      <c r="C234" s="825" t="s">
        <v>592</v>
      </c>
      <c r="D234" s="839" t="s">
        <v>593</v>
      </c>
      <c r="E234" s="825" t="s">
        <v>3621</v>
      </c>
      <c r="F234" s="839" t="s">
        <v>3622</v>
      </c>
      <c r="G234" s="825" t="s">
        <v>3859</v>
      </c>
      <c r="H234" s="825" t="s">
        <v>3860</v>
      </c>
      <c r="I234" s="831">
        <v>2.9000000953674316</v>
      </c>
      <c r="J234" s="831">
        <v>10</v>
      </c>
      <c r="K234" s="832">
        <v>29</v>
      </c>
    </row>
    <row r="235" spans="1:11" ht="14.45" customHeight="1" x14ac:dyDescent="0.2">
      <c r="A235" s="821" t="s">
        <v>570</v>
      </c>
      <c r="B235" s="822" t="s">
        <v>571</v>
      </c>
      <c r="C235" s="825" t="s">
        <v>592</v>
      </c>
      <c r="D235" s="839" t="s">
        <v>593</v>
      </c>
      <c r="E235" s="825" t="s">
        <v>3621</v>
      </c>
      <c r="F235" s="839" t="s">
        <v>3622</v>
      </c>
      <c r="G235" s="825" t="s">
        <v>3861</v>
      </c>
      <c r="H235" s="825" t="s">
        <v>3862</v>
      </c>
      <c r="I235" s="831">
        <v>2.9000000953674316</v>
      </c>
      <c r="J235" s="831">
        <v>10</v>
      </c>
      <c r="K235" s="832">
        <v>29</v>
      </c>
    </row>
    <row r="236" spans="1:11" ht="14.45" customHeight="1" x14ac:dyDescent="0.2">
      <c r="A236" s="821" t="s">
        <v>570</v>
      </c>
      <c r="B236" s="822" t="s">
        <v>571</v>
      </c>
      <c r="C236" s="825" t="s">
        <v>592</v>
      </c>
      <c r="D236" s="839" t="s">
        <v>593</v>
      </c>
      <c r="E236" s="825" t="s">
        <v>3621</v>
      </c>
      <c r="F236" s="839" t="s">
        <v>3622</v>
      </c>
      <c r="G236" s="825" t="s">
        <v>3863</v>
      </c>
      <c r="H236" s="825" t="s">
        <v>3864</v>
      </c>
      <c r="I236" s="831">
        <v>6.2899999618530273</v>
      </c>
      <c r="J236" s="831">
        <v>70</v>
      </c>
      <c r="K236" s="832">
        <v>440.30000305175781</v>
      </c>
    </row>
    <row r="237" spans="1:11" ht="14.45" customHeight="1" x14ac:dyDescent="0.2">
      <c r="A237" s="821" t="s">
        <v>570</v>
      </c>
      <c r="B237" s="822" t="s">
        <v>571</v>
      </c>
      <c r="C237" s="825" t="s">
        <v>592</v>
      </c>
      <c r="D237" s="839" t="s">
        <v>593</v>
      </c>
      <c r="E237" s="825" t="s">
        <v>3621</v>
      </c>
      <c r="F237" s="839" t="s">
        <v>3622</v>
      </c>
      <c r="G237" s="825" t="s">
        <v>3865</v>
      </c>
      <c r="H237" s="825" t="s">
        <v>3866</v>
      </c>
      <c r="I237" s="831">
        <v>2.3599998950958252</v>
      </c>
      <c r="J237" s="831">
        <v>5</v>
      </c>
      <c r="K237" s="832">
        <v>11.800000190734863</v>
      </c>
    </row>
    <row r="238" spans="1:11" ht="14.45" customHeight="1" x14ac:dyDescent="0.2">
      <c r="A238" s="821" t="s">
        <v>570</v>
      </c>
      <c r="B238" s="822" t="s">
        <v>571</v>
      </c>
      <c r="C238" s="825" t="s">
        <v>592</v>
      </c>
      <c r="D238" s="839" t="s">
        <v>593</v>
      </c>
      <c r="E238" s="825" t="s">
        <v>3621</v>
      </c>
      <c r="F238" s="839" t="s">
        <v>3622</v>
      </c>
      <c r="G238" s="825" t="s">
        <v>3867</v>
      </c>
      <c r="H238" s="825" t="s">
        <v>3868</v>
      </c>
      <c r="I238" s="831">
        <v>2.3599998950958252</v>
      </c>
      <c r="J238" s="831">
        <v>10</v>
      </c>
      <c r="K238" s="832">
        <v>23.600000381469727</v>
      </c>
    </row>
    <row r="239" spans="1:11" ht="14.45" customHeight="1" x14ac:dyDescent="0.2">
      <c r="A239" s="821" t="s">
        <v>570</v>
      </c>
      <c r="B239" s="822" t="s">
        <v>571</v>
      </c>
      <c r="C239" s="825" t="s">
        <v>592</v>
      </c>
      <c r="D239" s="839" t="s">
        <v>593</v>
      </c>
      <c r="E239" s="825" t="s">
        <v>3621</v>
      </c>
      <c r="F239" s="839" t="s">
        <v>3622</v>
      </c>
      <c r="G239" s="825" t="s">
        <v>3869</v>
      </c>
      <c r="H239" s="825" t="s">
        <v>3870</v>
      </c>
      <c r="I239" s="831">
        <v>2.3599998950958252</v>
      </c>
      <c r="J239" s="831">
        <v>50</v>
      </c>
      <c r="K239" s="832">
        <v>118</v>
      </c>
    </row>
    <row r="240" spans="1:11" ht="14.45" customHeight="1" x14ac:dyDescent="0.2">
      <c r="A240" s="821" t="s">
        <v>570</v>
      </c>
      <c r="B240" s="822" t="s">
        <v>571</v>
      </c>
      <c r="C240" s="825" t="s">
        <v>592</v>
      </c>
      <c r="D240" s="839" t="s">
        <v>593</v>
      </c>
      <c r="E240" s="825" t="s">
        <v>3621</v>
      </c>
      <c r="F240" s="839" t="s">
        <v>3622</v>
      </c>
      <c r="G240" s="825" t="s">
        <v>3871</v>
      </c>
      <c r="H240" s="825" t="s">
        <v>3872</v>
      </c>
      <c r="I240" s="831">
        <v>2.3599998950958252</v>
      </c>
      <c r="J240" s="831">
        <v>50</v>
      </c>
      <c r="K240" s="832">
        <v>118</v>
      </c>
    </row>
    <row r="241" spans="1:11" ht="14.45" customHeight="1" x14ac:dyDescent="0.2">
      <c r="A241" s="821" t="s">
        <v>570</v>
      </c>
      <c r="B241" s="822" t="s">
        <v>571</v>
      </c>
      <c r="C241" s="825" t="s">
        <v>592</v>
      </c>
      <c r="D241" s="839" t="s">
        <v>593</v>
      </c>
      <c r="E241" s="825" t="s">
        <v>3621</v>
      </c>
      <c r="F241" s="839" t="s">
        <v>3622</v>
      </c>
      <c r="G241" s="825" t="s">
        <v>3873</v>
      </c>
      <c r="H241" s="825" t="s">
        <v>3874</v>
      </c>
      <c r="I241" s="831">
        <v>1.1999999731779098E-2</v>
      </c>
      <c r="J241" s="831">
        <v>900</v>
      </c>
      <c r="K241" s="832">
        <v>11</v>
      </c>
    </row>
    <row r="242" spans="1:11" ht="14.45" customHeight="1" x14ac:dyDescent="0.2">
      <c r="A242" s="821" t="s">
        <v>570</v>
      </c>
      <c r="B242" s="822" t="s">
        <v>571</v>
      </c>
      <c r="C242" s="825" t="s">
        <v>592</v>
      </c>
      <c r="D242" s="839" t="s">
        <v>593</v>
      </c>
      <c r="E242" s="825" t="s">
        <v>3621</v>
      </c>
      <c r="F242" s="839" t="s">
        <v>3622</v>
      </c>
      <c r="G242" s="825" t="s">
        <v>3875</v>
      </c>
      <c r="H242" s="825" t="s">
        <v>3876</v>
      </c>
      <c r="I242" s="831">
        <v>710.2700073242188</v>
      </c>
      <c r="J242" s="831">
        <v>16</v>
      </c>
      <c r="K242" s="832">
        <v>11298.980102539063</v>
      </c>
    </row>
    <row r="243" spans="1:11" ht="14.45" customHeight="1" x14ac:dyDescent="0.2">
      <c r="A243" s="821" t="s">
        <v>570</v>
      </c>
      <c r="B243" s="822" t="s">
        <v>571</v>
      </c>
      <c r="C243" s="825" t="s">
        <v>592</v>
      </c>
      <c r="D243" s="839" t="s">
        <v>593</v>
      </c>
      <c r="E243" s="825" t="s">
        <v>3621</v>
      </c>
      <c r="F243" s="839" t="s">
        <v>3622</v>
      </c>
      <c r="G243" s="825" t="s">
        <v>3877</v>
      </c>
      <c r="H243" s="825" t="s">
        <v>3878</v>
      </c>
      <c r="I243" s="831">
        <v>1.7300000190734863</v>
      </c>
      <c r="J243" s="831">
        <v>900</v>
      </c>
      <c r="K243" s="832">
        <v>1561</v>
      </c>
    </row>
    <row r="244" spans="1:11" ht="14.45" customHeight="1" x14ac:dyDescent="0.2">
      <c r="A244" s="821" t="s">
        <v>570</v>
      </c>
      <c r="B244" s="822" t="s">
        <v>571</v>
      </c>
      <c r="C244" s="825" t="s">
        <v>592</v>
      </c>
      <c r="D244" s="839" t="s">
        <v>593</v>
      </c>
      <c r="E244" s="825" t="s">
        <v>3621</v>
      </c>
      <c r="F244" s="839" t="s">
        <v>3622</v>
      </c>
      <c r="G244" s="825" t="s">
        <v>3879</v>
      </c>
      <c r="H244" s="825" t="s">
        <v>3880</v>
      </c>
      <c r="I244" s="831">
        <v>11.489999771118164</v>
      </c>
      <c r="J244" s="831">
        <v>3</v>
      </c>
      <c r="K244" s="832">
        <v>34.470001220703125</v>
      </c>
    </row>
    <row r="245" spans="1:11" ht="14.45" customHeight="1" x14ac:dyDescent="0.2">
      <c r="A245" s="821" t="s">
        <v>570</v>
      </c>
      <c r="B245" s="822" t="s">
        <v>571</v>
      </c>
      <c r="C245" s="825" t="s">
        <v>592</v>
      </c>
      <c r="D245" s="839" t="s">
        <v>593</v>
      </c>
      <c r="E245" s="825" t="s">
        <v>3621</v>
      </c>
      <c r="F245" s="839" t="s">
        <v>3622</v>
      </c>
      <c r="G245" s="825" t="s">
        <v>3881</v>
      </c>
      <c r="H245" s="825" t="s">
        <v>3882</v>
      </c>
      <c r="I245" s="831">
        <v>11.25</v>
      </c>
      <c r="J245" s="831">
        <v>10</v>
      </c>
      <c r="K245" s="832">
        <v>112.5</v>
      </c>
    </row>
    <row r="246" spans="1:11" ht="14.45" customHeight="1" x14ac:dyDescent="0.2">
      <c r="A246" s="821" t="s">
        <v>570</v>
      </c>
      <c r="B246" s="822" t="s">
        <v>571</v>
      </c>
      <c r="C246" s="825" t="s">
        <v>592</v>
      </c>
      <c r="D246" s="839" t="s">
        <v>593</v>
      </c>
      <c r="E246" s="825" t="s">
        <v>3621</v>
      </c>
      <c r="F246" s="839" t="s">
        <v>3622</v>
      </c>
      <c r="G246" s="825" t="s">
        <v>3627</v>
      </c>
      <c r="H246" s="825" t="s">
        <v>3628</v>
      </c>
      <c r="I246" s="831">
        <v>11.141666889190674</v>
      </c>
      <c r="J246" s="831">
        <v>500</v>
      </c>
      <c r="K246" s="832">
        <v>5571</v>
      </c>
    </row>
    <row r="247" spans="1:11" ht="14.45" customHeight="1" x14ac:dyDescent="0.2">
      <c r="A247" s="821" t="s">
        <v>570</v>
      </c>
      <c r="B247" s="822" t="s">
        <v>571</v>
      </c>
      <c r="C247" s="825" t="s">
        <v>592</v>
      </c>
      <c r="D247" s="839" t="s">
        <v>593</v>
      </c>
      <c r="E247" s="825" t="s">
        <v>3621</v>
      </c>
      <c r="F247" s="839" t="s">
        <v>3622</v>
      </c>
      <c r="G247" s="825" t="s">
        <v>3883</v>
      </c>
      <c r="H247" s="825" t="s">
        <v>3884</v>
      </c>
      <c r="I247" s="831">
        <v>90.75</v>
      </c>
      <c r="J247" s="831">
        <v>2</v>
      </c>
      <c r="K247" s="832">
        <v>181.5</v>
      </c>
    </row>
    <row r="248" spans="1:11" ht="14.45" customHeight="1" x14ac:dyDescent="0.2">
      <c r="A248" s="821" t="s">
        <v>570</v>
      </c>
      <c r="B248" s="822" t="s">
        <v>571</v>
      </c>
      <c r="C248" s="825" t="s">
        <v>592</v>
      </c>
      <c r="D248" s="839" t="s">
        <v>593</v>
      </c>
      <c r="E248" s="825" t="s">
        <v>3621</v>
      </c>
      <c r="F248" s="839" t="s">
        <v>3622</v>
      </c>
      <c r="G248" s="825" t="s">
        <v>3629</v>
      </c>
      <c r="H248" s="825" t="s">
        <v>3630</v>
      </c>
      <c r="I248" s="831">
        <v>5.2600002288818359</v>
      </c>
      <c r="J248" s="831">
        <v>200</v>
      </c>
      <c r="K248" s="832">
        <v>1052</v>
      </c>
    </row>
    <row r="249" spans="1:11" ht="14.45" customHeight="1" x14ac:dyDescent="0.2">
      <c r="A249" s="821" t="s">
        <v>570</v>
      </c>
      <c r="B249" s="822" t="s">
        <v>571</v>
      </c>
      <c r="C249" s="825" t="s">
        <v>592</v>
      </c>
      <c r="D249" s="839" t="s">
        <v>593</v>
      </c>
      <c r="E249" s="825" t="s">
        <v>3621</v>
      </c>
      <c r="F249" s="839" t="s">
        <v>3622</v>
      </c>
      <c r="G249" s="825" t="s">
        <v>3631</v>
      </c>
      <c r="H249" s="825" t="s">
        <v>3632</v>
      </c>
      <c r="I249" s="831">
        <v>3.4827272891998291</v>
      </c>
      <c r="J249" s="831">
        <v>1500</v>
      </c>
      <c r="K249" s="832">
        <v>5224</v>
      </c>
    </row>
    <row r="250" spans="1:11" ht="14.45" customHeight="1" x14ac:dyDescent="0.2">
      <c r="A250" s="821" t="s">
        <v>570</v>
      </c>
      <c r="B250" s="822" t="s">
        <v>571</v>
      </c>
      <c r="C250" s="825" t="s">
        <v>592</v>
      </c>
      <c r="D250" s="839" t="s">
        <v>593</v>
      </c>
      <c r="E250" s="825" t="s">
        <v>3621</v>
      </c>
      <c r="F250" s="839" t="s">
        <v>3622</v>
      </c>
      <c r="G250" s="825" t="s">
        <v>3635</v>
      </c>
      <c r="H250" s="825" t="s">
        <v>3636</v>
      </c>
      <c r="I250" s="831">
        <v>144.14999389648438</v>
      </c>
      <c r="J250" s="831">
        <v>120</v>
      </c>
      <c r="K250" s="832">
        <v>17297.6796875</v>
      </c>
    </row>
    <row r="251" spans="1:11" ht="14.45" customHeight="1" x14ac:dyDescent="0.2">
      <c r="A251" s="821" t="s">
        <v>570</v>
      </c>
      <c r="B251" s="822" t="s">
        <v>571</v>
      </c>
      <c r="C251" s="825" t="s">
        <v>592</v>
      </c>
      <c r="D251" s="839" t="s">
        <v>593</v>
      </c>
      <c r="E251" s="825" t="s">
        <v>3621</v>
      </c>
      <c r="F251" s="839" t="s">
        <v>3622</v>
      </c>
      <c r="G251" s="825" t="s">
        <v>3885</v>
      </c>
      <c r="H251" s="825" t="s">
        <v>3886</v>
      </c>
      <c r="I251" s="831">
        <v>17.909999847412109</v>
      </c>
      <c r="J251" s="831">
        <v>3</v>
      </c>
      <c r="K251" s="832">
        <v>53.729999542236328</v>
      </c>
    </row>
    <row r="252" spans="1:11" ht="14.45" customHeight="1" x14ac:dyDescent="0.2">
      <c r="A252" s="821" t="s">
        <v>570</v>
      </c>
      <c r="B252" s="822" t="s">
        <v>571</v>
      </c>
      <c r="C252" s="825" t="s">
        <v>592</v>
      </c>
      <c r="D252" s="839" t="s">
        <v>593</v>
      </c>
      <c r="E252" s="825" t="s">
        <v>3621</v>
      </c>
      <c r="F252" s="839" t="s">
        <v>3622</v>
      </c>
      <c r="G252" s="825" t="s">
        <v>3887</v>
      </c>
      <c r="H252" s="825" t="s">
        <v>3888</v>
      </c>
      <c r="I252" s="831">
        <v>17.909999847412109</v>
      </c>
      <c r="J252" s="831">
        <v>8</v>
      </c>
      <c r="K252" s="832">
        <v>143.28000259399414</v>
      </c>
    </row>
    <row r="253" spans="1:11" ht="14.45" customHeight="1" x14ac:dyDescent="0.2">
      <c r="A253" s="821" t="s">
        <v>570</v>
      </c>
      <c r="B253" s="822" t="s">
        <v>571</v>
      </c>
      <c r="C253" s="825" t="s">
        <v>592</v>
      </c>
      <c r="D253" s="839" t="s">
        <v>593</v>
      </c>
      <c r="E253" s="825" t="s">
        <v>3621</v>
      </c>
      <c r="F253" s="839" t="s">
        <v>3622</v>
      </c>
      <c r="G253" s="825" t="s">
        <v>3637</v>
      </c>
      <c r="H253" s="825" t="s">
        <v>3638</v>
      </c>
      <c r="I253" s="831">
        <v>17.899999618530273</v>
      </c>
      <c r="J253" s="831">
        <v>3</v>
      </c>
      <c r="K253" s="832">
        <v>53.700000762939453</v>
      </c>
    </row>
    <row r="254" spans="1:11" ht="14.45" customHeight="1" x14ac:dyDescent="0.2">
      <c r="A254" s="821" t="s">
        <v>570</v>
      </c>
      <c r="B254" s="822" t="s">
        <v>571</v>
      </c>
      <c r="C254" s="825" t="s">
        <v>592</v>
      </c>
      <c r="D254" s="839" t="s">
        <v>593</v>
      </c>
      <c r="E254" s="825" t="s">
        <v>3621</v>
      </c>
      <c r="F254" s="839" t="s">
        <v>3622</v>
      </c>
      <c r="G254" s="825" t="s">
        <v>3889</v>
      </c>
      <c r="H254" s="825" t="s">
        <v>3890</v>
      </c>
      <c r="I254" s="831">
        <v>17.909999847412109</v>
      </c>
      <c r="J254" s="831">
        <v>3</v>
      </c>
      <c r="K254" s="832">
        <v>53.729999542236328</v>
      </c>
    </row>
    <row r="255" spans="1:11" ht="14.45" customHeight="1" x14ac:dyDescent="0.2">
      <c r="A255" s="821" t="s">
        <v>570</v>
      </c>
      <c r="B255" s="822" t="s">
        <v>571</v>
      </c>
      <c r="C255" s="825" t="s">
        <v>592</v>
      </c>
      <c r="D255" s="839" t="s">
        <v>593</v>
      </c>
      <c r="E255" s="825" t="s">
        <v>3621</v>
      </c>
      <c r="F255" s="839" t="s">
        <v>3622</v>
      </c>
      <c r="G255" s="825" t="s">
        <v>3891</v>
      </c>
      <c r="H255" s="825" t="s">
        <v>3892</v>
      </c>
      <c r="I255" s="831">
        <v>484.04000854492188</v>
      </c>
      <c r="J255" s="831">
        <v>2</v>
      </c>
      <c r="K255" s="832">
        <v>968.08001708984375</v>
      </c>
    </row>
    <row r="256" spans="1:11" ht="14.45" customHeight="1" x14ac:dyDescent="0.2">
      <c r="A256" s="821" t="s">
        <v>570</v>
      </c>
      <c r="B256" s="822" t="s">
        <v>571</v>
      </c>
      <c r="C256" s="825" t="s">
        <v>592</v>
      </c>
      <c r="D256" s="839" t="s">
        <v>593</v>
      </c>
      <c r="E256" s="825" t="s">
        <v>3621</v>
      </c>
      <c r="F256" s="839" t="s">
        <v>3622</v>
      </c>
      <c r="G256" s="825" t="s">
        <v>3893</v>
      </c>
      <c r="H256" s="825" t="s">
        <v>3894</v>
      </c>
      <c r="I256" s="831">
        <v>484.02999877929688</v>
      </c>
      <c r="J256" s="831">
        <v>1</v>
      </c>
      <c r="K256" s="832">
        <v>484.02999877929688</v>
      </c>
    </row>
    <row r="257" spans="1:11" ht="14.45" customHeight="1" x14ac:dyDescent="0.2">
      <c r="A257" s="821" t="s">
        <v>570</v>
      </c>
      <c r="B257" s="822" t="s">
        <v>571</v>
      </c>
      <c r="C257" s="825" t="s">
        <v>592</v>
      </c>
      <c r="D257" s="839" t="s">
        <v>593</v>
      </c>
      <c r="E257" s="825" t="s">
        <v>3621</v>
      </c>
      <c r="F257" s="839" t="s">
        <v>3622</v>
      </c>
      <c r="G257" s="825" t="s">
        <v>3641</v>
      </c>
      <c r="H257" s="825" t="s">
        <v>3642</v>
      </c>
      <c r="I257" s="831">
        <v>17.979999542236328</v>
      </c>
      <c r="J257" s="831">
        <v>150</v>
      </c>
      <c r="K257" s="832">
        <v>2697</v>
      </c>
    </row>
    <row r="258" spans="1:11" ht="14.45" customHeight="1" x14ac:dyDescent="0.2">
      <c r="A258" s="821" t="s">
        <v>570</v>
      </c>
      <c r="B258" s="822" t="s">
        <v>571</v>
      </c>
      <c r="C258" s="825" t="s">
        <v>592</v>
      </c>
      <c r="D258" s="839" t="s">
        <v>593</v>
      </c>
      <c r="E258" s="825" t="s">
        <v>3621</v>
      </c>
      <c r="F258" s="839" t="s">
        <v>3622</v>
      </c>
      <c r="G258" s="825" t="s">
        <v>3643</v>
      </c>
      <c r="H258" s="825" t="s">
        <v>3644</v>
      </c>
      <c r="I258" s="831">
        <v>17.979999542236328</v>
      </c>
      <c r="J258" s="831">
        <v>150</v>
      </c>
      <c r="K258" s="832">
        <v>2697</v>
      </c>
    </row>
    <row r="259" spans="1:11" ht="14.45" customHeight="1" x14ac:dyDescent="0.2">
      <c r="A259" s="821" t="s">
        <v>570</v>
      </c>
      <c r="B259" s="822" t="s">
        <v>571</v>
      </c>
      <c r="C259" s="825" t="s">
        <v>592</v>
      </c>
      <c r="D259" s="839" t="s">
        <v>593</v>
      </c>
      <c r="E259" s="825" t="s">
        <v>3621</v>
      </c>
      <c r="F259" s="839" t="s">
        <v>3622</v>
      </c>
      <c r="G259" s="825" t="s">
        <v>3645</v>
      </c>
      <c r="H259" s="825" t="s">
        <v>3646</v>
      </c>
      <c r="I259" s="831">
        <v>16.340000152587891</v>
      </c>
      <c r="J259" s="831">
        <v>36</v>
      </c>
      <c r="K259" s="832">
        <v>588.06001281738281</v>
      </c>
    </row>
    <row r="260" spans="1:11" ht="14.45" customHeight="1" x14ac:dyDescent="0.2">
      <c r="A260" s="821" t="s">
        <v>570</v>
      </c>
      <c r="B260" s="822" t="s">
        <v>571</v>
      </c>
      <c r="C260" s="825" t="s">
        <v>592</v>
      </c>
      <c r="D260" s="839" t="s">
        <v>593</v>
      </c>
      <c r="E260" s="825" t="s">
        <v>3621</v>
      </c>
      <c r="F260" s="839" t="s">
        <v>3622</v>
      </c>
      <c r="G260" s="825" t="s">
        <v>3647</v>
      </c>
      <c r="H260" s="825" t="s">
        <v>3648</v>
      </c>
      <c r="I260" s="831">
        <v>13.199999809265137</v>
      </c>
      <c r="J260" s="831">
        <v>90</v>
      </c>
      <c r="K260" s="832">
        <v>1188</v>
      </c>
    </row>
    <row r="261" spans="1:11" ht="14.45" customHeight="1" x14ac:dyDescent="0.2">
      <c r="A261" s="821" t="s">
        <v>570</v>
      </c>
      <c r="B261" s="822" t="s">
        <v>571</v>
      </c>
      <c r="C261" s="825" t="s">
        <v>592</v>
      </c>
      <c r="D261" s="839" t="s">
        <v>593</v>
      </c>
      <c r="E261" s="825" t="s">
        <v>3621</v>
      </c>
      <c r="F261" s="839" t="s">
        <v>3622</v>
      </c>
      <c r="G261" s="825" t="s">
        <v>3649</v>
      </c>
      <c r="H261" s="825" t="s">
        <v>3650</v>
      </c>
      <c r="I261" s="831">
        <v>13.199999809265137</v>
      </c>
      <c r="J261" s="831">
        <v>60</v>
      </c>
      <c r="K261" s="832">
        <v>792</v>
      </c>
    </row>
    <row r="262" spans="1:11" ht="14.45" customHeight="1" x14ac:dyDescent="0.2">
      <c r="A262" s="821" t="s">
        <v>570</v>
      </c>
      <c r="B262" s="822" t="s">
        <v>571</v>
      </c>
      <c r="C262" s="825" t="s">
        <v>592</v>
      </c>
      <c r="D262" s="839" t="s">
        <v>593</v>
      </c>
      <c r="E262" s="825" t="s">
        <v>3621</v>
      </c>
      <c r="F262" s="839" t="s">
        <v>3622</v>
      </c>
      <c r="G262" s="825" t="s">
        <v>3651</v>
      </c>
      <c r="H262" s="825" t="s">
        <v>3652</v>
      </c>
      <c r="I262" s="831">
        <v>13.199999809265137</v>
      </c>
      <c r="J262" s="831">
        <v>30</v>
      </c>
      <c r="K262" s="832">
        <v>396</v>
      </c>
    </row>
    <row r="263" spans="1:11" ht="14.45" customHeight="1" x14ac:dyDescent="0.2">
      <c r="A263" s="821" t="s">
        <v>570</v>
      </c>
      <c r="B263" s="822" t="s">
        <v>571</v>
      </c>
      <c r="C263" s="825" t="s">
        <v>592</v>
      </c>
      <c r="D263" s="839" t="s">
        <v>593</v>
      </c>
      <c r="E263" s="825" t="s">
        <v>3621</v>
      </c>
      <c r="F263" s="839" t="s">
        <v>3622</v>
      </c>
      <c r="G263" s="825" t="s">
        <v>3653</v>
      </c>
      <c r="H263" s="825" t="s">
        <v>3654</v>
      </c>
      <c r="I263" s="831">
        <v>13.199999809265137</v>
      </c>
      <c r="J263" s="831">
        <v>20</v>
      </c>
      <c r="K263" s="832">
        <v>264</v>
      </c>
    </row>
    <row r="264" spans="1:11" ht="14.45" customHeight="1" x14ac:dyDescent="0.2">
      <c r="A264" s="821" t="s">
        <v>570</v>
      </c>
      <c r="B264" s="822" t="s">
        <v>571</v>
      </c>
      <c r="C264" s="825" t="s">
        <v>592</v>
      </c>
      <c r="D264" s="839" t="s">
        <v>593</v>
      </c>
      <c r="E264" s="825" t="s">
        <v>3621</v>
      </c>
      <c r="F264" s="839" t="s">
        <v>3622</v>
      </c>
      <c r="G264" s="825" t="s">
        <v>3663</v>
      </c>
      <c r="H264" s="825" t="s">
        <v>3664</v>
      </c>
      <c r="I264" s="831">
        <v>4.0300002098083496</v>
      </c>
      <c r="J264" s="831">
        <v>900</v>
      </c>
      <c r="K264" s="832">
        <v>3627</v>
      </c>
    </row>
    <row r="265" spans="1:11" ht="14.45" customHeight="1" x14ac:dyDescent="0.2">
      <c r="A265" s="821" t="s">
        <v>570</v>
      </c>
      <c r="B265" s="822" t="s">
        <v>571</v>
      </c>
      <c r="C265" s="825" t="s">
        <v>592</v>
      </c>
      <c r="D265" s="839" t="s">
        <v>593</v>
      </c>
      <c r="E265" s="825" t="s">
        <v>3621</v>
      </c>
      <c r="F265" s="839" t="s">
        <v>3622</v>
      </c>
      <c r="G265" s="825" t="s">
        <v>3665</v>
      </c>
      <c r="H265" s="825" t="s">
        <v>3666</v>
      </c>
      <c r="I265" s="831">
        <v>7.869999885559082</v>
      </c>
      <c r="J265" s="831">
        <v>800</v>
      </c>
      <c r="K265" s="832">
        <v>6296</v>
      </c>
    </row>
    <row r="266" spans="1:11" ht="14.45" customHeight="1" x14ac:dyDescent="0.2">
      <c r="A266" s="821" t="s">
        <v>570</v>
      </c>
      <c r="B266" s="822" t="s">
        <v>571</v>
      </c>
      <c r="C266" s="825" t="s">
        <v>592</v>
      </c>
      <c r="D266" s="839" t="s">
        <v>593</v>
      </c>
      <c r="E266" s="825" t="s">
        <v>3621</v>
      </c>
      <c r="F266" s="839" t="s">
        <v>3622</v>
      </c>
      <c r="G266" s="825" t="s">
        <v>3895</v>
      </c>
      <c r="H266" s="825" t="s">
        <v>3896</v>
      </c>
      <c r="I266" s="831">
        <v>3.1500000953674316</v>
      </c>
      <c r="J266" s="831">
        <v>20</v>
      </c>
      <c r="K266" s="832">
        <v>63</v>
      </c>
    </row>
    <row r="267" spans="1:11" ht="14.45" customHeight="1" x14ac:dyDescent="0.2">
      <c r="A267" s="821" t="s">
        <v>570</v>
      </c>
      <c r="B267" s="822" t="s">
        <v>571</v>
      </c>
      <c r="C267" s="825" t="s">
        <v>592</v>
      </c>
      <c r="D267" s="839" t="s">
        <v>593</v>
      </c>
      <c r="E267" s="825" t="s">
        <v>3621</v>
      </c>
      <c r="F267" s="839" t="s">
        <v>3622</v>
      </c>
      <c r="G267" s="825" t="s">
        <v>3897</v>
      </c>
      <c r="H267" s="825" t="s">
        <v>3898</v>
      </c>
      <c r="I267" s="831">
        <v>33.880001068115234</v>
      </c>
      <c r="J267" s="831">
        <v>1</v>
      </c>
      <c r="K267" s="832">
        <v>33.880001068115234</v>
      </c>
    </row>
    <row r="268" spans="1:11" ht="14.45" customHeight="1" x14ac:dyDescent="0.2">
      <c r="A268" s="821" t="s">
        <v>570</v>
      </c>
      <c r="B268" s="822" t="s">
        <v>571</v>
      </c>
      <c r="C268" s="825" t="s">
        <v>592</v>
      </c>
      <c r="D268" s="839" t="s">
        <v>593</v>
      </c>
      <c r="E268" s="825" t="s">
        <v>3621</v>
      </c>
      <c r="F268" s="839" t="s">
        <v>3622</v>
      </c>
      <c r="G268" s="825" t="s">
        <v>3899</v>
      </c>
      <c r="H268" s="825" t="s">
        <v>3900</v>
      </c>
      <c r="I268" s="831">
        <v>37.900001525878906</v>
      </c>
      <c r="J268" s="831">
        <v>4</v>
      </c>
      <c r="K268" s="832">
        <v>151.60000610351563</v>
      </c>
    </row>
    <row r="269" spans="1:11" ht="14.45" customHeight="1" x14ac:dyDescent="0.2">
      <c r="A269" s="821" t="s">
        <v>570</v>
      </c>
      <c r="B269" s="822" t="s">
        <v>571</v>
      </c>
      <c r="C269" s="825" t="s">
        <v>592</v>
      </c>
      <c r="D269" s="839" t="s">
        <v>593</v>
      </c>
      <c r="E269" s="825" t="s">
        <v>3621</v>
      </c>
      <c r="F269" s="839" t="s">
        <v>3622</v>
      </c>
      <c r="G269" s="825" t="s">
        <v>3901</v>
      </c>
      <c r="H269" s="825" t="s">
        <v>3902</v>
      </c>
      <c r="I269" s="831">
        <v>436.80999755859375</v>
      </c>
      <c r="J269" s="831">
        <v>2</v>
      </c>
      <c r="K269" s="832">
        <v>873.6199951171875</v>
      </c>
    </row>
    <row r="270" spans="1:11" ht="14.45" customHeight="1" x14ac:dyDescent="0.2">
      <c r="A270" s="821" t="s">
        <v>570</v>
      </c>
      <c r="B270" s="822" t="s">
        <v>571</v>
      </c>
      <c r="C270" s="825" t="s">
        <v>592</v>
      </c>
      <c r="D270" s="839" t="s">
        <v>593</v>
      </c>
      <c r="E270" s="825" t="s">
        <v>3621</v>
      </c>
      <c r="F270" s="839" t="s">
        <v>3622</v>
      </c>
      <c r="G270" s="825" t="s">
        <v>3903</v>
      </c>
      <c r="H270" s="825" t="s">
        <v>3904</v>
      </c>
      <c r="I270" s="831">
        <v>39.930000305175781</v>
      </c>
      <c r="J270" s="831">
        <v>40</v>
      </c>
      <c r="K270" s="832">
        <v>1597.199951171875</v>
      </c>
    </row>
    <row r="271" spans="1:11" ht="14.45" customHeight="1" x14ac:dyDescent="0.2">
      <c r="A271" s="821" t="s">
        <v>570</v>
      </c>
      <c r="B271" s="822" t="s">
        <v>571</v>
      </c>
      <c r="C271" s="825" t="s">
        <v>592</v>
      </c>
      <c r="D271" s="839" t="s">
        <v>593</v>
      </c>
      <c r="E271" s="825" t="s">
        <v>3621</v>
      </c>
      <c r="F271" s="839" t="s">
        <v>3622</v>
      </c>
      <c r="G271" s="825" t="s">
        <v>3669</v>
      </c>
      <c r="H271" s="825" t="s">
        <v>3670</v>
      </c>
      <c r="I271" s="831">
        <v>1.8133333126703899</v>
      </c>
      <c r="J271" s="831">
        <v>1200</v>
      </c>
      <c r="K271" s="832">
        <v>2176</v>
      </c>
    </row>
    <row r="272" spans="1:11" ht="14.45" customHeight="1" x14ac:dyDescent="0.2">
      <c r="A272" s="821" t="s">
        <v>570</v>
      </c>
      <c r="B272" s="822" t="s">
        <v>571</v>
      </c>
      <c r="C272" s="825" t="s">
        <v>592</v>
      </c>
      <c r="D272" s="839" t="s">
        <v>593</v>
      </c>
      <c r="E272" s="825" t="s">
        <v>3621</v>
      </c>
      <c r="F272" s="839" t="s">
        <v>3622</v>
      </c>
      <c r="G272" s="825" t="s">
        <v>3905</v>
      </c>
      <c r="H272" s="825" t="s">
        <v>3906</v>
      </c>
      <c r="I272" s="831">
        <v>1.8200000524520874</v>
      </c>
      <c r="J272" s="831">
        <v>400</v>
      </c>
      <c r="K272" s="832">
        <v>728</v>
      </c>
    </row>
    <row r="273" spans="1:11" ht="14.45" customHeight="1" x14ac:dyDescent="0.2">
      <c r="A273" s="821" t="s">
        <v>570</v>
      </c>
      <c r="B273" s="822" t="s">
        <v>571</v>
      </c>
      <c r="C273" s="825" t="s">
        <v>592</v>
      </c>
      <c r="D273" s="839" t="s">
        <v>593</v>
      </c>
      <c r="E273" s="825" t="s">
        <v>3621</v>
      </c>
      <c r="F273" s="839" t="s">
        <v>3622</v>
      </c>
      <c r="G273" s="825" t="s">
        <v>3673</v>
      </c>
      <c r="H273" s="825" t="s">
        <v>3674</v>
      </c>
      <c r="I273" s="831">
        <v>0.25999999046325684</v>
      </c>
      <c r="J273" s="831">
        <v>100</v>
      </c>
      <c r="K273" s="832">
        <v>26</v>
      </c>
    </row>
    <row r="274" spans="1:11" ht="14.45" customHeight="1" x14ac:dyDescent="0.2">
      <c r="A274" s="821" t="s">
        <v>570</v>
      </c>
      <c r="B274" s="822" t="s">
        <v>571</v>
      </c>
      <c r="C274" s="825" t="s">
        <v>592</v>
      </c>
      <c r="D274" s="839" t="s">
        <v>593</v>
      </c>
      <c r="E274" s="825" t="s">
        <v>3621</v>
      </c>
      <c r="F274" s="839" t="s">
        <v>3622</v>
      </c>
      <c r="G274" s="825" t="s">
        <v>3907</v>
      </c>
      <c r="H274" s="825" t="s">
        <v>3908</v>
      </c>
      <c r="I274" s="831">
        <v>385.989990234375</v>
      </c>
      <c r="J274" s="831">
        <v>2</v>
      </c>
      <c r="K274" s="832">
        <v>771.97998046875</v>
      </c>
    </row>
    <row r="275" spans="1:11" ht="14.45" customHeight="1" x14ac:dyDescent="0.2">
      <c r="A275" s="821" t="s">
        <v>570</v>
      </c>
      <c r="B275" s="822" t="s">
        <v>571</v>
      </c>
      <c r="C275" s="825" t="s">
        <v>592</v>
      </c>
      <c r="D275" s="839" t="s">
        <v>593</v>
      </c>
      <c r="E275" s="825" t="s">
        <v>3621</v>
      </c>
      <c r="F275" s="839" t="s">
        <v>3622</v>
      </c>
      <c r="G275" s="825" t="s">
        <v>3909</v>
      </c>
      <c r="H275" s="825" t="s">
        <v>3910</v>
      </c>
      <c r="I275" s="831">
        <v>393.25</v>
      </c>
      <c r="J275" s="831">
        <v>5</v>
      </c>
      <c r="K275" s="832">
        <v>1966.25</v>
      </c>
    </row>
    <row r="276" spans="1:11" ht="14.45" customHeight="1" x14ac:dyDescent="0.2">
      <c r="A276" s="821" t="s">
        <v>570</v>
      </c>
      <c r="B276" s="822" t="s">
        <v>571</v>
      </c>
      <c r="C276" s="825" t="s">
        <v>592</v>
      </c>
      <c r="D276" s="839" t="s">
        <v>593</v>
      </c>
      <c r="E276" s="825" t="s">
        <v>3621</v>
      </c>
      <c r="F276" s="839" t="s">
        <v>3622</v>
      </c>
      <c r="G276" s="825" t="s">
        <v>3911</v>
      </c>
      <c r="H276" s="825" t="s">
        <v>3912</v>
      </c>
      <c r="I276" s="831">
        <v>955.41998291015625</v>
      </c>
      <c r="J276" s="831">
        <v>1</v>
      </c>
      <c r="K276" s="832">
        <v>955.41998291015625</v>
      </c>
    </row>
    <row r="277" spans="1:11" ht="14.45" customHeight="1" x14ac:dyDescent="0.2">
      <c r="A277" s="821" t="s">
        <v>570</v>
      </c>
      <c r="B277" s="822" t="s">
        <v>571</v>
      </c>
      <c r="C277" s="825" t="s">
        <v>592</v>
      </c>
      <c r="D277" s="839" t="s">
        <v>593</v>
      </c>
      <c r="E277" s="825" t="s">
        <v>3621</v>
      </c>
      <c r="F277" s="839" t="s">
        <v>3622</v>
      </c>
      <c r="G277" s="825" t="s">
        <v>3675</v>
      </c>
      <c r="H277" s="825" t="s">
        <v>3676</v>
      </c>
      <c r="I277" s="831">
        <v>11.735999679565429</v>
      </c>
      <c r="J277" s="831">
        <v>170</v>
      </c>
      <c r="K277" s="832">
        <v>1995.0000305175781</v>
      </c>
    </row>
    <row r="278" spans="1:11" ht="14.45" customHeight="1" x14ac:dyDescent="0.2">
      <c r="A278" s="821" t="s">
        <v>570</v>
      </c>
      <c r="B278" s="822" t="s">
        <v>571</v>
      </c>
      <c r="C278" s="825" t="s">
        <v>592</v>
      </c>
      <c r="D278" s="839" t="s">
        <v>593</v>
      </c>
      <c r="E278" s="825" t="s">
        <v>3621</v>
      </c>
      <c r="F278" s="839" t="s">
        <v>3622</v>
      </c>
      <c r="G278" s="825" t="s">
        <v>3675</v>
      </c>
      <c r="H278" s="825" t="s">
        <v>3828</v>
      </c>
      <c r="I278" s="831">
        <v>11.733999633789063</v>
      </c>
      <c r="J278" s="831">
        <v>270</v>
      </c>
      <c r="K278" s="832">
        <v>3168.300048828125</v>
      </c>
    </row>
    <row r="279" spans="1:11" ht="14.45" customHeight="1" x14ac:dyDescent="0.2">
      <c r="A279" s="821" t="s">
        <v>570</v>
      </c>
      <c r="B279" s="822" t="s">
        <v>571</v>
      </c>
      <c r="C279" s="825" t="s">
        <v>592</v>
      </c>
      <c r="D279" s="839" t="s">
        <v>593</v>
      </c>
      <c r="E279" s="825" t="s">
        <v>3621</v>
      </c>
      <c r="F279" s="839" t="s">
        <v>3622</v>
      </c>
      <c r="G279" s="825" t="s">
        <v>3913</v>
      </c>
      <c r="H279" s="825" t="s">
        <v>3914</v>
      </c>
      <c r="I279" s="831">
        <v>2.2899999618530273</v>
      </c>
      <c r="J279" s="831">
        <v>100</v>
      </c>
      <c r="K279" s="832">
        <v>229</v>
      </c>
    </row>
    <row r="280" spans="1:11" ht="14.45" customHeight="1" x14ac:dyDescent="0.2">
      <c r="A280" s="821" t="s">
        <v>570</v>
      </c>
      <c r="B280" s="822" t="s">
        <v>571</v>
      </c>
      <c r="C280" s="825" t="s">
        <v>592</v>
      </c>
      <c r="D280" s="839" t="s">
        <v>593</v>
      </c>
      <c r="E280" s="825" t="s">
        <v>3621</v>
      </c>
      <c r="F280" s="839" t="s">
        <v>3622</v>
      </c>
      <c r="G280" s="825" t="s">
        <v>3915</v>
      </c>
      <c r="H280" s="825" t="s">
        <v>3916</v>
      </c>
      <c r="I280" s="831">
        <v>42.909999847412109</v>
      </c>
      <c r="J280" s="831">
        <v>4</v>
      </c>
      <c r="K280" s="832">
        <v>171.6300048828125</v>
      </c>
    </row>
    <row r="281" spans="1:11" ht="14.45" customHeight="1" x14ac:dyDescent="0.2">
      <c r="A281" s="821" t="s">
        <v>570</v>
      </c>
      <c r="B281" s="822" t="s">
        <v>571</v>
      </c>
      <c r="C281" s="825" t="s">
        <v>592</v>
      </c>
      <c r="D281" s="839" t="s">
        <v>593</v>
      </c>
      <c r="E281" s="825" t="s">
        <v>3621</v>
      </c>
      <c r="F281" s="839" t="s">
        <v>3622</v>
      </c>
      <c r="G281" s="825" t="s">
        <v>3677</v>
      </c>
      <c r="H281" s="825" t="s">
        <v>3678</v>
      </c>
      <c r="I281" s="831">
        <v>5.3299999237060547</v>
      </c>
      <c r="J281" s="831">
        <v>200</v>
      </c>
      <c r="K281" s="832">
        <v>1065.7999877929688</v>
      </c>
    </row>
    <row r="282" spans="1:11" ht="14.45" customHeight="1" x14ac:dyDescent="0.2">
      <c r="A282" s="821" t="s">
        <v>570</v>
      </c>
      <c r="B282" s="822" t="s">
        <v>571</v>
      </c>
      <c r="C282" s="825" t="s">
        <v>592</v>
      </c>
      <c r="D282" s="839" t="s">
        <v>593</v>
      </c>
      <c r="E282" s="825" t="s">
        <v>3621</v>
      </c>
      <c r="F282" s="839" t="s">
        <v>3622</v>
      </c>
      <c r="G282" s="825" t="s">
        <v>3917</v>
      </c>
      <c r="H282" s="825" t="s">
        <v>3918</v>
      </c>
      <c r="I282" s="831">
        <v>3533.25</v>
      </c>
      <c r="J282" s="831">
        <v>2</v>
      </c>
      <c r="K282" s="832">
        <v>7066.5</v>
      </c>
    </row>
    <row r="283" spans="1:11" ht="14.45" customHeight="1" x14ac:dyDescent="0.2">
      <c r="A283" s="821" t="s">
        <v>570</v>
      </c>
      <c r="B283" s="822" t="s">
        <v>571</v>
      </c>
      <c r="C283" s="825" t="s">
        <v>592</v>
      </c>
      <c r="D283" s="839" t="s">
        <v>593</v>
      </c>
      <c r="E283" s="825" t="s">
        <v>3621</v>
      </c>
      <c r="F283" s="839" t="s">
        <v>3622</v>
      </c>
      <c r="G283" s="825" t="s">
        <v>3679</v>
      </c>
      <c r="H283" s="825" t="s">
        <v>3680</v>
      </c>
      <c r="I283" s="831">
        <v>1.5</v>
      </c>
      <c r="J283" s="831">
        <v>100</v>
      </c>
      <c r="K283" s="832">
        <v>150</v>
      </c>
    </row>
    <row r="284" spans="1:11" ht="14.45" customHeight="1" x14ac:dyDescent="0.2">
      <c r="A284" s="821" t="s">
        <v>570</v>
      </c>
      <c r="B284" s="822" t="s">
        <v>571</v>
      </c>
      <c r="C284" s="825" t="s">
        <v>592</v>
      </c>
      <c r="D284" s="839" t="s">
        <v>593</v>
      </c>
      <c r="E284" s="825" t="s">
        <v>3621</v>
      </c>
      <c r="F284" s="839" t="s">
        <v>3622</v>
      </c>
      <c r="G284" s="825" t="s">
        <v>3919</v>
      </c>
      <c r="H284" s="825" t="s">
        <v>3920</v>
      </c>
      <c r="I284" s="831">
        <v>27.175000190734863</v>
      </c>
      <c r="J284" s="831">
        <v>3</v>
      </c>
      <c r="K284" s="832">
        <v>80.520000457763672</v>
      </c>
    </row>
    <row r="285" spans="1:11" ht="14.45" customHeight="1" x14ac:dyDescent="0.2">
      <c r="A285" s="821" t="s">
        <v>570</v>
      </c>
      <c r="B285" s="822" t="s">
        <v>571</v>
      </c>
      <c r="C285" s="825" t="s">
        <v>592</v>
      </c>
      <c r="D285" s="839" t="s">
        <v>593</v>
      </c>
      <c r="E285" s="825" t="s">
        <v>3621</v>
      </c>
      <c r="F285" s="839" t="s">
        <v>3622</v>
      </c>
      <c r="G285" s="825" t="s">
        <v>3681</v>
      </c>
      <c r="H285" s="825" t="s">
        <v>3682</v>
      </c>
      <c r="I285" s="831">
        <v>9.1999998092651367</v>
      </c>
      <c r="J285" s="831">
        <v>2050</v>
      </c>
      <c r="K285" s="832">
        <v>18860</v>
      </c>
    </row>
    <row r="286" spans="1:11" ht="14.45" customHeight="1" x14ac:dyDescent="0.2">
      <c r="A286" s="821" t="s">
        <v>570</v>
      </c>
      <c r="B286" s="822" t="s">
        <v>571</v>
      </c>
      <c r="C286" s="825" t="s">
        <v>592</v>
      </c>
      <c r="D286" s="839" t="s">
        <v>593</v>
      </c>
      <c r="E286" s="825" t="s">
        <v>3621</v>
      </c>
      <c r="F286" s="839" t="s">
        <v>3622</v>
      </c>
      <c r="G286" s="825" t="s">
        <v>3921</v>
      </c>
      <c r="H286" s="825" t="s">
        <v>3922</v>
      </c>
      <c r="I286" s="831">
        <v>58.369998931884766</v>
      </c>
      <c r="J286" s="831">
        <v>95</v>
      </c>
      <c r="K286" s="832">
        <v>5545.1500854492188</v>
      </c>
    </row>
    <row r="287" spans="1:11" ht="14.45" customHeight="1" x14ac:dyDescent="0.2">
      <c r="A287" s="821" t="s">
        <v>570</v>
      </c>
      <c r="B287" s="822" t="s">
        <v>571</v>
      </c>
      <c r="C287" s="825" t="s">
        <v>592</v>
      </c>
      <c r="D287" s="839" t="s">
        <v>593</v>
      </c>
      <c r="E287" s="825" t="s">
        <v>3621</v>
      </c>
      <c r="F287" s="839" t="s">
        <v>3622</v>
      </c>
      <c r="G287" s="825" t="s">
        <v>3685</v>
      </c>
      <c r="H287" s="825" t="s">
        <v>3686</v>
      </c>
      <c r="I287" s="831">
        <v>7.1399999856948853</v>
      </c>
      <c r="J287" s="831">
        <v>60</v>
      </c>
      <c r="K287" s="832">
        <v>426</v>
      </c>
    </row>
    <row r="288" spans="1:11" ht="14.45" customHeight="1" x14ac:dyDescent="0.2">
      <c r="A288" s="821" t="s">
        <v>570</v>
      </c>
      <c r="B288" s="822" t="s">
        <v>571</v>
      </c>
      <c r="C288" s="825" t="s">
        <v>592</v>
      </c>
      <c r="D288" s="839" t="s">
        <v>593</v>
      </c>
      <c r="E288" s="825" t="s">
        <v>3621</v>
      </c>
      <c r="F288" s="839" t="s">
        <v>3622</v>
      </c>
      <c r="G288" s="825" t="s">
        <v>3687</v>
      </c>
      <c r="H288" s="825" t="s">
        <v>3688</v>
      </c>
      <c r="I288" s="831">
        <v>172.5</v>
      </c>
      <c r="J288" s="831">
        <v>3</v>
      </c>
      <c r="K288" s="832">
        <v>517.5</v>
      </c>
    </row>
    <row r="289" spans="1:11" ht="14.45" customHeight="1" x14ac:dyDescent="0.2">
      <c r="A289" s="821" t="s">
        <v>570</v>
      </c>
      <c r="B289" s="822" t="s">
        <v>571</v>
      </c>
      <c r="C289" s="825" t="s">
        <v>592</v>
      </c>
      <c r="D289" s="839" t="s">
        <v>593</v>
      </c>
      <c r="E289" s="825" t="s">
        <v>3621</v>
      </c>
      <c r="F289" s="839" t="s">
        <v>3622</v>
      </c>
      <c r="G289" s="825" t="s">
        <v>3923</v>
      </c>
      <c r="H289" s="825" t="s">
        <v>3924</v>
      </c>
      <c r="I289" s="831">
        <v>284.35000610351563</v>
      </c>
      <c r="J289" s="831">
        <v>40</v>
      </c>
      <c r="K289" s="832">
        <v>11374</v>
      </c>
    </row>
    <row r="290" spans="1:11" ht="14.45" customHeight="1" x14ac:dyDescent="0.2">
      <c r="A290" s="821" t="s">
        <v>570</v>
      </c>
      <c r="B290" s="822" t="s">
        <v>571</v>
      </c>
      <c r="C290" s="825" t="s">
        <v>592</v>
      </c>
      <c r="D290" s="839" t="s">
        <v>593</v>
      </c>
      <c r="E290" s="825" t="s">
        <v>3621</v>
      </c>
      <c r="F290" s="839" t="s">
        <v>3622</v>
      </c>
      <c r="G290" s="825" t="s">
        <v>3923</v>
      </c>
      <c r="H290" s="825" t="s">
        <v>3925</v>
      </c>
      <c r="I290" s="831">
        <v>284.35000610351563</v>
      </c>
      <c r="J290" s="831">
        <v>20</v>
      </c>
      <c r="K290" s="832">
        <v>5687</v>
      </c>
    </row>
    <row r="291" spans="1:11" ht="14.45" customHeight="1" x14ac:dyDescent="0.2">
      <c r="A291" s="821" t="s">
        <v>570</v>
      </c>
      <c r="B291" s="822" t="s">
        <v>571</v>
      </c>
      <c r="C291" s="825" t="s">
        <v>592</v>
      </c>
      <c r="D291" s="839" t="s">
        <v>593</v>
      </c>
      <c r="E291" s="825" t="s">
        <v>3621</v>
      </c>
      <c r="F291" s="839" t="s">
        <v>3622</v>
      </c>
      <c r="G291" s="825" t="s">
        <v>3926</v>
      </c>
      <c r="H291" s="825" t="s">
        <v>3927</v>
      </c>
      <c r="I291" s="831">
        <v>143.75</v>
      </c>
      <c r="J291" s="831">
        <v>50</v>
      </c>
      <c r="K291" s="832">
        <v>7187.5</v>
      </c>
    </row>
    <row r="292" spans="1:11" ht="14.45" customHeight="1" x14ac:dyDescent="0.2">
      <c r="A292" s="821" t="s">
        <v>570</v>
      </c>
      <c r="B292" s="822" t="s">
        <v>571</v>
      </c>
      <c r="C292" s="825" t="s">
        <v>592</v>
      </c>
      <c r="D292" s="839" t="s">
        <v>593</v>
      </c>
      <c r="E292" s="825" t="s">
        <v>3621</v>
      </c>
      <c r="F292" s="839" t="s">
        <v>3622</v>
      </c>
      <c r="G292" s="825" t="s">
        <v>3689</v>
      </c>
      <c r="H292" s="825" t="s">
        <v>3690</v>
      </c>
      <c r="I292" s="831">
        <v>8.9600000381469727</v>
      </c>
      <c r="J292" s="831">
        <v>20</v>
      </c>
      <c r="K292" s="832">
        <v>179.19999694824219</v>
      </c>
    </row>
    <row r="293" spans="1:11" ht="14.45" customHeight="1" x14ac:dyDescent="0.2">
      <c r="A293" s="821" t="s">
        <v>570</v>
      </c>
      <c r="B293" s="822" t="s">
        <v>571</v>
      </c>
      <c r="C293" s="825" t="s">
        <v>592</v>
      </c>
      <c r="D293" s="839" t="s">
        <v>593</v>
      </c>
      <c r="E293" s="825" t="s">
        <v>3621</v>
      </c>
      <c r="F293" s="839" t="s">
        <v>3622</v>
      </c>
      <c r="G293" s="825" t="s">
        <v>3691</v>
      </c>
      <c r="H293" s="825" t="s">
        <v>3692</v>
      </c>
      <c r="I293" s="831">
        <v>6.3225001096725464</v>
      </c>
      <c r="J293" s="831">
        <v>140</v>
      </c>
      <c r="K293" s="832">
        <v>894.30001831054688</v>
      </c>
    </row>
    <row r="294" spans="1:11" ht="14.45" customHeight="1" x14ac:dyDescent="0.2">
      <c r="A294" s="821" t="s">
        <v>570</v>
      </c>
      <c r="B294" s="822" t="s">
        <v>571</v>
      </c>
      <c r="C294" s="825" t="s">
        <v>592</v>
      </c>
      <c r="D294" s="839" t="s">
        <v>593</v>
      </c>
      <c r="E294" s="825" t="s">
        <v>3621</v>
      </c>
      <c r="F294" s="839" t="s">
        <v>3622</v>
      </c>
      <c r="G294" s="825" t="s">
        <v>3928</v>
      </c>
      <c r="H294" s="825" t="s">
        <v>3929</v>
      </c>
      <c r="I294" s="831">
        <v>13.310000419616699</v>
      </c>
      <c r="J294" s="831">
        <v>10</v>
      </c>
      <c r="K294" s="832">
        <v>133.10000610351563</v>
      </c>
    </row>
    <row r="295" spans="1:11" ht="14.45" customHeight="1" x14ac:dyDescent="0.2">
      <c r="A295" s="821" t="s">
        <v>570</v>
      </c>
      <c r="B295" s="822" t="s">
        <v>571</v>
      </c>
      <c r="C295" s="825" t="s">
        <v>592</v>
      </c>
      <c r="D295" s="839" t="s">
        <v>593</v>
      </c>
      <c r="E295" s="825" t="s">
        <v>3621</v>
      </c>
      <c r="F295" s="839" t="s">
        <v>3622</v>
      </c>
      <c r="G295" s="825" t="s">
        <v>3930</v>
      </c>
      <c r="H295" s="825" t="s">
        <v>3931</v>
      </c>
      <c r="I295" s="831">
        <v>198.69000244140625</v>
      </c>
      <c r="J295" s="831">
        <v>1</v>
      </c>
      <c r="K295" s="832">
        <v>198.69000244140625</v>
      </c>
    </row>
    <row r="296" spans="1:11" ht="14.45" customHeight="1" x14ac:dyDescent="0.2">
      <c r="A296" s="821" t="s">
        <v>570</v>
      </c>
      <c r="B296" s="822" t="s">
        <v>571</v>
      </c>
      <c r="C296" s="825" t="s">
        <v>592</v>
      </c>
      <c r="D296" s="839" t="s">
        <v>593</v>
      </c>
      <c r="E296" s="825" t="s">
        <v>3621</v>
      </c>
      <c r="F296" s="839" t="s">
        <v>3622</v>
      </c>
      <c r="G296" s="825" t="s">
        <v>3693</v>
      </c>
      <c r="H296" s="825" t="s">
        <v>3694</v>
      </c>
      <c r="I296" s="831">
        <v>0.82799998521804807</v>
      </c>
      <c r="J296" s="831">
        <v>2000</v>
      </c>
      <c r="K296" s="832">
        <v>1656</v>
      </c>
    </row>
    <row r="297" spans="1:11" ht="14.45" customHeight="1" x14ac:dyDescent="0.2">
      <c r="A297" s="821" t="s">
        <v>570</v>
      </c>
      <c r="B297" s="822" t="s">
        <v>571</v>
      </c>
      <c r="C297" s="825" t="s">
        <v>592</v>
      </c>
      <c r="D297" s="839" t="s">
        <v>593</v>
      </c>
      <c r="E297" s="825" t="s">
        <v>3621</v>
      </c>
      <c r="F297" s="839" t="s">
        <v>3622</v>
      </c>
      <c r="G297" s="825" t="s">
        <v>3695</v>
      </c>
      <c r="H297" s="825" t="s">
        <v>3696</v>
      </c>
      <c r="I297" s="831">
        <v>0.43250000476837158</v>
      </c>
      <c r="J297" s="831">
        <v>1600</v>
      </c>
      <c r="K297" s="832">
        <v>692</v>
      </c>
    </row>
    <row r="298" spans="1:11" ht="14.45" customHeight="1" x14ac:dyDescent="0.2">
      <c r="A298" s="821" t="s">
        <v>570</v>
      </c>
      <c r="B298" s="822" t="s">
        <v>571</v>
      </c>
      <c r="C298" s="825" t="s">
        <v>592</v>
      </c>
      <c r="D298" s="839" t="s">
        <v>593</v>
      </c>
      <c r="E298" s="825" t="s">
        <v>3621</v>
      </c>
      <c r="F298" s="839" t="s">
        <v>3622</v>
      </c>
      <c r="G298" s="825" t="s">
        <v>3697</v>
      </c>
      <c r="H298" s="825" t="s">
        <v>3698</v>
      </c>
      <c r="I298" s="831">
        <v>1.1366666555404663</v>
      </c>
      <c r="J298" s="831">
        <v>8380</v>
      </c>
      <c r="K298" s="832">
        <v>9529.4000244140625</v>
      </c>
    </row>
    <row r="299" spans="1:11" ht="14.45" customHeight="1" x14ac:dyDescent="0.2">
      <c r="A299" s="821" t="s">
        <v>570</v>
      </c>
      <c r="B299" s="822" t="s">
        <v>571</v>
      </c>
      <c r="C299" s="825" t="s">
        <v>592</v>
      </c>
      <c r="D299" s="839" t="s">
        <v>593</v>
      </c>
      <c r="E299" s="825" t="s">
        <v>3621</v>
      </c>
      <c r="F299" s="839" t="s">
        <v>3622</v>
      </c>
      <c r="G299" s="825" t="s">
        <v>3699</v>
      </c>
      <c r="H299" s="825" t="s">
        <v>3700</v>
      </c>
      <c r="I299" s="831">
        <v>7.1549999713897705</v>
      </c>
      <c r="J299" s="831">
        <v>900</v>
      </c>
      <c r="K299" s="832">
        <v>6439.5400390625</v>
      </c>
    </row>
    <row r="300" spans="1:11" ht="14.45" customHeight="1" x14ac:dyDescent="0.2">
      <c r="A300" s="821" t="s">
        <v>570</v>
      </c>
      <c r="B300" s="822" t="s">
        <v>571</v>
      </c>
      <c r="C300" s="825" t="s">
        <v>592</v>
      </c>
      <c r="D300" s="839" t="s">
        <v>593</v>
      </c>
      <c r="E300" s="825" t="s">
        <v>3621</v>
      </c>
      <c r="F300" s="839" t="s">
        <v>3622</v>
      </c>
      <c r="G300" s="825" t="s">
        <v>3701</v>
      </c>
      <c r="H300" s="825" t="s">
        <v>3702</v>
      </c>
      <c r="I300" s="831">
        <v>0.58333331346511841</v>
      </c>
      <c r="J300" s="831">
        <v>1200</v>
      </c>
      <c r="K300" s="832">
        <v>700</v>
      </c>
    </row>
    <row r="301" spans="1:11" ht="14.45" customHeight="1" x14ac:dyDescent="0.2">
      <c r="A301" s="821" t="s">
        <v>570</v>
      </c>
      <c r="B301" s="822" t="s">
        <v>571</v>
      </c>
      <c r="C301" s="825" t="s">
        <v>592</v>
      </c>
      <c r="D301" s="839" t="s">
        <v>593</v>
      </c>
      <c r="E301" s="825" t="s">
        <v>3621</v>
      </c>
      <c r="F301" s="839" t="s">
        <v>3622</v>
      </c>
      <c r="G301" s="825" t="s">
        <v>3703</v>
      </c>
      <c r="H301" s="825" t="s">
        <v>3704</v>
      </c>
      <c r="I301" s="831">
        <v>1.5500000238418579</v>
      </c>
      <c r="J301" s="831">
        <v>1000</v>
      </c>
      <c r="K301" s="832">
        <v>1550</v>
      </c>
    </row>
    <row r="302" spans="1:11" ht="14.45" customHeight="1" x14ac:dyDescent="0.2">
      <c r="A302" s="821" t="s">
        <v>570</v>
      </c>
      <c r="B302" s="822" t="s">
        <v>571</v>
      </c>
      <c r="C302" s="825" t="s">
        <v>592</v>
      </c>
      <c r="D302" s="839" t="s">
        <v>593</v>
      </c>
      <c r="E302" s="825" t="s">
        <v>3621</v>
      </c>
      <c r="F302" s="839" t="s">
        <v>3622</v>
      </c>
      <c r="G302" s="825" t="s">
        <v>3703</v>
      </c>
      <c r="H302" s="825" t="s">
        <v>3932</v>
      </c>
      <c r="I302" s="831">
        <v>1.5700000524520874</v>
      </c>
      <c r="J302" s="831">
        <v>200</v>
      </c>
      <c r="K302" s="832">
        <v>314</v>
      </c>
    </row>
    <row r="303" spans="1:11" ht="14.45" customHeight="1" x14ac:dyDescent="0.2">
      <c r="A303" s="821" t="s">
        <v>570</v>
      </c>
      <c r="B303" s="822" t="s">
        <v>571</v>
      </c>
      <c r="C303" s="825" t="s">
        <v>592</v>
      </c>
      <c r="D303" s="839" t="s">
        <v>593</v>
      </c>
      <c r="E303" s="825" t="s">
        <v>3621</v>
      </c>
      <c r="F303" s="839" t="s">
        <v>3622</v>
      </c>
      <c r="G303" s="825" t="s">
        <v>3933</v>
      </c>
      <c r="H303" s="825" t="s">
        <v>3934</v>
      </c>
      <c r="I303" s="831">
        <v>14.649999618530273</v>
      </c>
      <c r="J303" s="831">
        <v>100</v>
      </c>
      <c r="K303" s="832">
        <v>1465.260009765625</v>
      </c>
    </row>
    <row r="304" spans="1:11" ht="14.45" customHeight="1" x14ac:dyDescent="0.2">
      <c r="A304" s="821" t="s">
        <v>570</v>
      </c>
      <c r="B304" s="822" t="s">
        <v>571</v>
      </c>
      <c r="C304" s="825" t="s">
        <v>592</v>
      </c>
      <c r="D304" s="839" t="s">
        <v>593</v>
      </c>
      <c r="E304" s="825" t="s">
        <v>3621</v>
      </c>
      <c r="F304" s="839" t="s">
        <v>3622</v>
      </c>
      <c r="G304" s="825" t="s">
        <v>3935</v>
      </c>
      <c r="H304" s="825" t="s">
        <v>3936</v>
      </c>
      <c r="I304" s="831">
        <v>5.540000120798747</v>
      </c>
      <c r="J304" s="831">
        <v>300</v>
      </c>
      <c r="K304" s="832">
        <v>1662</v>
      </c>
    </row>
    <row r="305" spans="1:11" ht="14.45" customHeight="1" x14ac:dyDescent="0.2">
      <c r="A305" s="821" t="s">
        <v>570</v>
      </c>
      <c r="B305" s="822" t="s">
        <v>571</v>
      </c>
      <c r="C305" s="825" t="s">
        <v>592</v>
      </c>
      <c r="D305" s="839" t="s">
        <v>593</v>
      </c>
      <c r="E305" s="825" t="s">
        <v>3621</v>
      </c>
      <c r="F305" s="839" t="s">
        <v>3622</v>
      </c>
      <c r="G305" s="825" t="s">
        <v>3937</v>
      </c>
      <c r="H305" s="825" t="s">
        <v>3938</v>
      </c>
      <c r="I305" s="831">
        <v>8.8316666285196934</v>
      </c>
      <c r="J305" s="831">
        <v>200</v>
      </c>
      <c r="K305" s="832">
        <v>1766.2000274658203</v>
      </c>
    </row>
    <row r="306" spans="1:11" ht="14.45" customHeight="1" x14ac:dyDescent="0.2">
      <c r="A306" s="821" t="s">
        <v>570</v>
      </c>
      <c r="B306" s="822" t="s">
        <v>571</v>
      </c>
      <c r="C306" s="825" t="s">
        <v>592</v>
      </c>
      <c r="D306" s="839" t="s">
        <v>593</v>
      </c>
      <c r="E306" s="825" t="s">
        <v>3621</v>
      </c>
      <c r="F306" s="839" t="s">
        <v>3622</v>
      </c>
      <c r="G306" s="825" t="s">
        <v>3705</v>
      </c>
      <c r="H306" s="825" t="s">
        <v>3706</v>
      </c>
      <c r="I306" s="831">
        <v>8.3483335971832275</v>
      </c>
      <c r="J306" s="831">
        <v>2460</v>
      </c>
      <c r="K306" s="832">
        <v>20573.400024414063</v>
      </c>
    </row>
    <row r="307" spans="1:11" ht="14.45" customHeight="1" x14ac:dyDescent="0.2">
      <c r="A307" s="821" t="s">
        <v>570</v>
      </c>
      <c r="B307" s="822" t="s">
        <v>571</v>
      </c>
      <c r="C307" s="825" t="s">
        <v>592</v>
      </c>
      <c r="D307" s="839" t="s">
        <v>593</v>
      </c>
      <c r="E307" s="825" t="s">
        <v>3621</v>
      </c>
      <c r="F307" s="839" t="s">
        <v>3622</v>
      </c>
      <c r="G307" s="825" t="s">
        <v>3939</v>
      </c>
      <c r="H307" s="825" t="s">
        <v>3940</v>
      </c>
      <c r="I307" s="831">
        <v>6.2300000190734863</v>
      </c>
      <c r="J307" s="831">
        <v>90</v>
      </c>
      <c r="K307" s="832">
        <v>560.69999313354492</v>
      </c>
    </row>
    <row r="308" spans="1:11" ht="14.45" customHeight="1" x14ac:dyDescent="0.2">
      <c r="A308" s="821" t="s">
        <v>570</v>
      </c>
      <c r="B308" s="822" t="s">
        <v>571</v>
      </c>
      <c r="C308" s="825" t="s">
        <v>592</v>
      </c>
      <c r="D308" s="839" t="s">
        <v>593</v>
      </c>
      <c r="E308" s="825" t="s">
        <v>3621</v>
      </c>
      <c r="F308" s="839" t="s">
        <v>3622</v>
      </c>
      <c r="G308" s="825" t="s">
        <v>3835</v>
      </c>
      <c r="H308" s="825" t="s">
        <v>3836</v>
      </c>
      <c r="I308" s="831">
        <v>6.1700000762939453</v>
      </c>
      <c r="J308" s="831">
        <v>30</v>
      </c>
      <c r="K308" s="832">
        <v>185.10000610351563</v>
      </c>
    </row>
    <row r="309" spans="1:11" ht="14.45" customHeight="1" x14ac:dyDescent="0.2">
      <c r="A309" s="821" t="s">
        <v>570</v>
      </c>
      <c r="B309" s="822" t="s">
        <v>571</v>
      </c>
      <c r="C309" s="825" t="s">
        <v>592</v>
      </c>
      <c r="D309" s="839" t="s">
        <v>593</v>
      </c>
      <c r="E309" s="825" t="s">
        <v>3621</v>
      </c>
      <c r="F309" s="839" t="s">
        <v>3622</v>
      </c>
      <c r="G309" s="825" t="s">
        <v>3709</v>
      </c>
      <c r="H309" s="825" t="s">
        <v>3710</v>
      </c>
      <c r="I309" s="831">
        <v>1.2100000381469727</v>
      </c>
      <c r="J309" s="831">
        <v>600</v>
      </c>
      <c r="K309" s="832">
        <v>726</v>
      </c>
    </row>
    <row r="310" spans="1:11" ht="14.45" customHeight="1" x14ac:dyDescent="0.2">
      <c r="A310" s="821" t="s">
        <v>570</v>
      </c>
      <c r="B310" s="822" t="s">
        <v>571</v>
      </c>
      <c r="C310" s="825" t="s">
        <v>592</v>
      </c>
      <c r="D310" s="839" t="s">
        <v>593</v>
      </c>
      <c r="E310" s="825" t="s">
        <v>3621</v>
      </c>
      <c r="F310" s="839" t="s">
        <v>3622</v>
      </c>
      <c r="G310" s="825" t="s">
        <v>3941</v>
      </c>
      <c r="H310" s="825" t="s">
        <v>3942</v>
      </c>
      <c r="I310" s="831">
        <v>1326.1600341796875</v>
      </c>
      <c r="J310" s="831">
        <v>2</v>
      </c>
      <c r="K310" s="832">
        <v>2652.320068359375</v>
      </c>
    </row>
    <row r="311" spans="1:11" ht="14.45" customHeight="1" x14ac:dyDescent="0.2">
      <c r="A311" s="821" t="s">
        <v>570</v>
      </c>
      <c r="B311" s="822" t="s">
        <v>571</v>
      </c>
      <c r="C311" s="825" t="s">
        <v>592</v>
      </c>
      <c r="D311" s="839" t="s">
        <v>593</v>
      </c>
      <c r="E311" s="825" t="s">
        <v>3621</v>
      </c>
      <c r="F311" s="839" t="s">
        <v>3622</v>
      </c>
      <c r="G311" s="825" t="s">
        <v>3711</v>
      </c>
      <c r="H311" s="825" t="s">
        <v>3712</v>
      </c>
      <c r="I311" s="831">
        <v>0.4699999988079071</v>
      </c>
      <c r="J311" s="831">
        <v>1400</v>
      </c>
      <c r="K311" s="832">
        <v>658</v>
      </c>
    </row>
    <row r="312" spans="1:11" ht="14.45" customHeight="1" x14ac:dyDescent="0.2">
      <c r="A312" s="821" t="s">
        <v>570</v>
      </c>
      <c r="B312" s="822" t="s">
        <v>571</v>
      </c>
      <c r="C312" s="825" t="s">
        <v>592</v>
      </c>
      <c r="D312" s="839" t="s">
        <v>593</v>
      </c>
      <c r="E312" s="825" t="s">
        <v>3621</v>
      </c>
      <c r="F312" s="839" t="s">
        <v>3622</v>
      </c>
      <c r="G312" s="825" t="s">
        <v>3717</v>
      </c>
      <c r="H312" s="825" t="s">
        <v>3718</v>
      </c>
      <c r="I312" s="831">
        <v>1.9844444592793782</v>
      </c>
      <c r="J312" s="831">
        <v>1100</v>
      </c>
      <c r="K312" s="832">
        <v>2183</v>
      </c>
    </row>
    <row r="313" spans="1:11" ht="14.45" customHeight="1" x14ac:dyDescent="0.2">
      <c r="A313" s="821" t="s">
        <v>570</v>
      </c>
      <c r="B313" s="822" t="s">
        <v>571</v>
      </c>
      <c r="C313" s="825" t="s">
        <v>592</v>
      </c>
      <c r="D313" s="839" t="s">
        <v>593</v>
      </c>
      <c r="E313" s="825" t="s">
        <v>3621</v>
      </c>
      <c r="F313" s="839" t="s">
        <v>3622</v>
      </c>
      <c r="G313" s="825" t="s">
        <v>3719</v>
      </c>
      <c r="H313" s="825" t="s">
        <v>3720</v>
      </c>
      <c r="I313" s="831">
        <v>2.0466666221618652</v>
      </c>
      <c r="J313" s="831">
        <v>150</v>
      </c>
      <c r="K313" s="832">
        <v>307</v>
      </c>
    </row>
    <row r="314" spans="1:11" ht="14.45" customHeight="1" x14ac:dyDescent="0.2">
      <c r="A314" s="821" t="s">
        <v>570</v>
      </c>
      <c r="B314" s="822" t="s">
        <v>571</v>
      </c>
      <c r="C314" s="825" t="s">
        <v>592</v>
      </c>
      <c r="D314" s="839" t="s">
        <v>593</v>
      </c>
      <c r="E314" s="825" t="s">
        <v>3621</v>
      </c>
      <c r="F314" s="839" t="s">
        <v>3622</v>
      </c>
      <c r="G314" s="825" t="s">
        <v>3721</v>
      </c>
      <c r="H314" s="825" t="s">
        <v>3722</v>
      </c>
      <c r="I314" s="831">
        <v>3.0733332633972168</v>
      </c>
      <c r="J314" s="831">
        <v>835</v>
      </c>
      <c r="K314" s="832">
        <v>2566.5799865722656</v>
      </c>
    </row>
    <row r="315" spans="1:11" ht="14.45" customHeight="1" x14ac:dyDescent="0.2">
      <c r="A315" s="821" t="s">
        <v>570</v>
      </c>
      <c r="B315" s="822" t="s">
        <v>571</v>
      </c>
      <c r="C315" s="825" t="s">
        <v>592</v>
      </c>
      <c r="D315" s="839" t="s">
        <v>593</v>
      </c>
      <c r="E315" s="825" t="s">
        <v>3621</v>
      </c>
      <c r="F315" s="839" t="s">
        <v>3622</v>
      </c>
      <c r="G315" s="825" t="s">
        <v>3723</v>
      </c>
      <c r="H315" s="825" t="s">
        <v>3724</v>
      </c>
      <c r="I315" s="831">
        <v>1.9199999570846558</v>
      </c>
      <c r="J315" s="831">
        <v>50</v>
      </c>
      <c r="K315" s="832">
        <v>96</v>
      </c>
    </row>
    <row r="316" spans="1:11" ht="14.45" customHeight="1" x14ac:dyDescent="0.2">
      <c r="A316" s="821" t="s">
        <v>570</v>
      </c>
      <c r="B316" s="822" t="s">
        <v>571</v>
      </c>
      <c r="C316" s="825" t="s">
        <v>592</v>
      </c>
      <c r="D316" s="839" t="s">
        <v>593</v>
      </c>
      <c r="E316" s="825" t="s">
        <v>3621</v>
      </c>
      <c r="F316" s="839" t="s">
        <v>3622</v>
      </c>
      <c r="G316" s="825" t="s">
        <v>3736</v>
      </c>
      <c r="H316" s="825" t="s">
        <v>3837</v>
      </c>
      <c r="I316" s="831">
        <v>3.0999999046325684</v>
      </c>
      <c r="J316" s="831">
        <v>200</v>
      </c>
      <c r="K316" s="832">
        <v>620</v>
      </c>
    </row>
    <row r="317" spans="1:11" ht="14.45" customHeight="1" x14ac:dyDescent="0.2">
      <c r="A317" s="821" t="s">
        <v>570</v>
      </c>
      <c r="B317" s="822" t="s">
        <v>571</v>
      </c>
      <c r="C317" s="825" t="s">
        <v>592</v>
      </c>
      <c r="D317" s="839" t="s">
        <v>593</v>
      </c>
      <c r="E317" s="825" t="s">
        <v>3621</v>
      </c>
      <c r="F317" s="839" t="s">
        <v>3622</v>
      </c>
      <c r="G317" s="825" t="s">
        <v>3725</v>
      </c>
      <c r="H317" s="825" t="s">
        <v>3726</v>
      </c>
      <c r="I317" s="831">
        <v>8.4957141876220703</v>
      </c>
      <c r="J317" s="831">
        <v>140</v>
      </c>
      <c r="K317" s="832">
        <v>1189.4000091552734</v>
      </c>
    </row>
    <row r="318" spans="1:11" ht="14.45" customHeight="1" x14ac:dyDescent="0.2">
      <c r="A318" s="821" t="s">
        <v>570</v>
      </c>
      <c r="B318" s="822" t="s">
        <v>571</v>
      </c>
      <c r="C318" s="825" t="s">
        <v>592</v>
      </c>
      <c r="D318" s="839" t="s">
        <v>593</v>
      </c>
      <c r="E318" s="825" t="s">
        <v>3621</v>
      </c>
      <c r="F318" s="839" t="s">
        <v>3622</v>
      </c>
      <c r="G318" s="825" t="s">
        <v>3725</v>
      </c>
      <c r="H318" s="825" t="s">
        <v>3943</v>
      </c>
      <c r="I318" s="831">
        <v>8.4899997711181641</v>
      </c>
      <c r="J318" s="831">
        <v>30</v>
      </c>
      <c r="K318" s="832">
        <v>254.69999694824219</v>
      </c>
    </row>
    <row r="319" spans="1:11" ht="14.45" customHeight="1" x14ac:dyDescent="0.2">
      <c r="A319" s="821" t="s">
        <v>570</v>
      </c>
      <c r="B319" s="822" t="s">
        <v>571</v>
      </c>
      <c r="C319" s="825" t="s">
        <v>592</v>
      </c>
      <c r="D319" s="839" t="s">
        <v>593</v>
      </c>
      <c r="E319" s="825" t="s">
        <v>3621</v>
      </c>
      <c r="F319" s="839" t="s">
        <v>3622</v>
      </c>
      <c r="G319" s="825" t="s">
        <v>3727</v>
      </c>
      <c r="H319" s="825" t="s">
        <v>3728</v>
      </c>
      <c r="I319" s="831">
        <v>2.1675000786781311</v>
      </c>
      <c r="J319" s="831">
        <v>750</v>
      </c>
      <c r="K319" s="832">
        <v>1625</v>
      </c>
    </row>
    <row r="320" spans="1:11" ht="14.45" customHeight="1" x14ac:dyDescent="0.2">
      <c r="A320" s="821" t="s">
        <v>570</v>
      </c>
      <c r="B320" s="822" t="s">
        <v>571</v>
      </c>
      <c r="C320" s="825" t="s">
        <v>592</v>
      </c>
      <c r="D320" s="839" t="s">
        <v>593</v>
      </c>
      <c r="E320" s="825" t="s">
        <v>3621</v>
      </c>
      <c r="F320" s="839" t="s">
        <v>3622</v>
      </c>
      <c r="G320" s="825" t="s">
        <v>3944</v>
      </c>
      <c r="H320" s="825" t="s">
        <v>3945</v>
      </c>
      <c r="I320" s="831">
        <v>2</v>
      </c>
      <c r="J320" s="831">
        <v>20</v>
      </c>
      <c r="K320" s="832">
        <v>40</v>
      </c>
    </row>
    <row r="321" spans="1:11" ht="14.45" customHeight="1" x14ac:dyDescent="0.2">
      <c r="A321" s="821" t="s">
        <v>570</v>
      </c>
      <c r="B321" s="822" t="s">
        <v>571</v>
      </c>
      <c r="C321" s="825" t="s">
        <v>592</v>
      </c>
      <c r="D321" s="839" t="s">
        <v>593</v>
      </c>
      <c r="E321" s="825" t="s">
        <v>3621</v>
      </c>
      <c r="F321" s="839" t="s">
        <v>3622</v>
      </c>
      <c r="G321" s="825" t="s">
        <v>3729</v>
      </c>
      <c r="H321" s="825" t="s">
        <v>3730</v>
      </c>
      <c r="I321" s="831">
        <v>21.234999656677246</v>
      </c>
      <c r="J321" s="831">
        <v>200</v>
      </c>
      <c r="K321" s="832">
        <v>4247</v>
      </c>
    </row>
    <row r="322" spans="1:11" ht="14.45" customHeight="1" x14ac:dyDescent="0.2">
      <c r="A322" s="821" t="s">
        <v>570</v>
      </c>
      <c r="B322" s="822" t="s">
        <v>571</v>
      </c>
      <c r="C322" s="825" t="s">
        <v>592</v>
      </c>
      <c r="D322" s="839" t="s">
        <v>593</v>
      </c>
      <c r="E322" s="825" t="s">
        <v>3621</v>
      </c>
      <c r="F322" s="839" t="s">
        <v>3622</v>
      </c>
      <c r="G322" s="825" t="s">
        <v>3731</v>
      </c>
      <c r="H322" s="825" t="s">
        <v>3732</v>
      </c>
      <c r="I322" s="831">
        <v>2.5179999828338624</v>
      </c>
      <c r="J322" s="831">
        <v>250</v>
      </c>
      <c r="K322" s="832">
        <v>629.5</v>
      </c>
    </row>
    <row r="323" spans="1:11" ht="14.45" customHeight="1" x14ac:dyDescent="0.2">
      <c r="A323" s="821" t="s">
        <v>570</v>
      </c>
      <c r="B323" s="822" t="s">
        <v>571</v>
      </c>
      <c r="C323" s="825" t="s">
        <v>592</v>
      </c>
      <c r="D323" s="839" t="s">
        <v>593</v>
      </c>
      <c r="E323" s="825" t="s">
        <v>3621</v>
      </c>
      <c r="F323" s="839" t="s">
        <v>3622</v>
      </c>
      <c r="G323" s="825" t="s">
        <v>3736</v>
      </c>
      <c r="H323" s="825" t="s">
        <v>3737</v>
      </c>
      <c r="I323" s="831">
        <v>3.0999999046325684</v>
      </c>
      <c r="J323" s="831">
        <v>100</v>
      </c>
      <c r="K323" s="832">
        <v>310</v>
      </c>
    </row>
    <row r="324" spans="1:11" ht="14.45" customHeight="1" x14ac:dyDescent="0.2">
      <c r="A324" s="821" t="s">
        <v>570</v>
      </c>
      <c r="B324" s="822" t="s">
        <v>571</v>
      </c>
      <c r="C324" s="825" t="s">
        <v>592</v>
      </c>
      <c r="D324" s="839" t="s">
        <v>593</v>
      </c>
      <c r="E324" s="825" t="s">
        <v>3621</v>
      </c>
      <c r="F324" s="839" t="s">
        <v>3622</v>
      </c>
      <c r="G324" s="825" t="s">
        <v>3717</v>
      </c>
      <c r="H324" s="825" t="s">
        <v>3740</v>
      </c>
      <c r="I324" s="831">
        <v>1.9900000095367432</v>
      </c>
      <c r="J324" s="831">
        <v>150</v>
      </c>
      <c r="K324" s="832">
        <v>298.5</v>
      </c>
    </row>
    <row r="325" spans="1:11" ht="14.45" customHeight="1" x14ac:dyDescent="0.2">
      <c r="A325" s="821" t="s">
        <v>570</v>
      </c>
      <c r="B325" s="822" t="s">
        <v>571</v>
      </c>
      <c r="C325" s="825" t="s">
        <v>592</v>
      </c>
      <c r="D325" s="839" t="s">
        <v>593</v>
      </c>
      <c r="E325" s="825" t="s">
        <v>3621</v>
      </c>
      <c r="F325" s="839" t="s">
        <v>3622</v>
      </c>
      <c r="G325" s="825" t="s">
        <v>3727</v>
      </c>
      <c r="H325" s="825" t="s">
        <v>3742</v>
      </c>
      <c r="I325" s="831">
        <v>2.1700000762939453</v>
      </c>
      <c r="J325" s="831">
        <v>150</v>
      </c>
      <c r="K325" s="832">
        <v>325.5</v>
      </c>
    </row>
    <row r="326" spans="1:11" ht="14.45" customHeight="1" x14ac:dyDescent="0.2">
      <c r="A326" s="821" t="s">
        <v>570</v>
      </c>
      <c r="B326" s="822" t="s">
        <v>571</v>
      </c>
      <c r="C326" s="825" t="s">
        <v>592</v>
      </c>
      <c r="D326" s="839" t="s">
        <v>593</v>
      </c>
      <c r="E326" s="825" t="s">
        <v>3621</v>
      </c>
      <c r="F326" s="839" t="s">
        <v>3622</v>
      </c>
      <c r="G326" s="825" t="s">
        <v>3744</v>
      </c>
      <c r="H326" s="825" t="s">
        <v>3745</v>
      </c>
      <c r="I326" s="831">
        <v>23.719999313354492</v>
      </c>
      <c r="J326" s="831">
        <v>30</v>
      </c>
      <c r="K326" s="832">
        <v>711.5999755859375</v>
      </c>
    </row>
    <row r="327" spans="1:11" ht="14.45" customHeight="1" x14ac:dyDescent="0.2">
      <c r="A327" s="821" t="s">
        <v>570</v>
      </c>
      <c r="B327" s="822" t="s">
        <v>571</v>
      </c>
      <c r="C327" s="825" t="s">
        <v>592</v>
      </c>
      <c r="D327" s="839" t="s">
        <v>593</v>
      </c>
      <c r="E327" s="825" t="s">
        <v>3621</v>
      </c>
      <c r="F327" s="839" t="s">
        <v>3622</v>
      </c>
      <c r="G327" s="825" t="s">
        <v>3946</v>
      </c>
      <c r="H327" s="825" t="s">
        <v>3947</v>
      </c>
      <c r="I327" s="831">
        <v>44.080001831054688</v>
      </c>
      <c r="J327" s="831">
        <v>200</v>
      </c>
      <c r="K327" s="832">
        <v>8816</v>
      </c>
    </row>
    <row r="328" spans="1:11" ht="14.45" customHeight="1" x14ac:dyDescent="0.2">
      <c r="A328" s="821" t="s">
        <v>570</v>
      </c>
      <c r="B328" s="822" t="s">
        <v>571</v>
      </c>
      <c r="C328" s="825" t="s">
        <v>592</v>
      </c>
      <c r="D328" s="839" t="s">
        <v>593</v>
      </c>
      <c r="E328" s="825" t="s">
        <v>3621</v>
      </c>
      <c r="F328" s="839" t="s">
        <v>3622</v>
      </c>
      <c r="G328" s="825" t="s">
        <v>3744</v>
      </c>
      <c r="H328" s="825" t="s">
        <v>3746</v>
      </c>
      <c r="I328" s="831">
        <v>21.234999656677246</v>
      </c>
      <c r="J328" s="831">
        <v>60</v>
      </c>
      <c r="K328" s="832">
        <v>1274.1000366210938</v>
      </c>
    </row>
    <row r="329" spans="1:11" ht="14.45" customHeight="1" x14ac:dyDescent="0.2">
      <c r="A329" s="821" t="s">
        <v>570</v>
      </c>
      <c r="B329" s="822" t="s">
        <v>571</v>
      </c>
      <c r="C329" s="825" t="s">
        <v>592</v>
      </c>
      <c r="D329" s="839" t="s">
        <v>593</v>
      </c>
      <c r="E329" s="825" t="s">
        <v>3747</v>
      </c>
      <c r="F329" s="839" t="s">
        <v>3748</v>
      </c>
      <c r="G329" s="825" t="s">
        <v>3749</v>
      </c>
      <c r="H329" s="825" t="s">
        <v>3750</v>
      </c>
      <c r="I329" s="831">
        <v>10.164166609446207</v>
      </c>
      <c r="J329" s="831">
        <v>570</v>
      </c>
      <c r="K329" s="832">
        <v>5793.1999359130859</v>
      </c>
    </row>
    <row r="330" spans="1:11" ht="14.45" customHeight="1" x14ac:dyDescent="0.2">
      <c r="A330" s="821" t="s">
        <v>570</v>
      </c>
      <c r="B330" s="822" t="s">
        <v>571</v>
      </c>
      <c r="C330" s="825" t="s">
        <v>592</v>
      </c>
      <c r="D330" s="839" t="s">
        <v>593</v>
      </c>
      <c r="E330" s="825" t="s">
        <v>3747</v>
      </c>
      <c r="F330" s="839" t="s">
        <v>3748</v>
      </c>
      <c r="G330" s="825" t="s">
        <v>3948</v>
      </c>
      <c r="H330" s="825" t="s">
        <v>3949</v>
      </c>
      <c r="I330" s="831">
        <v>62.659999847412109</v>
      </c>
      <c r="J330" s="831">
        <v>5</v>
      </c>
      <c r="K330" s="832">
        <v>313.29998779296875</v>
      </c>
    </row>
    <row r="331" spans="1:11" ht="14.45" customHeight="1" x14ac:dyDescent="0.2">
      <c r="A331" s="821" t="s">
        <v>570</v>
      </c>
      <c r="B331" s="822" t="s">
        <v>571</v>
      </c>
      <c r="C331" s="825" t="s">
        <v>592</v>
      </c>
      <c r="D331" s="839" t="s">
        <v>593</v>
      </c>
      <c r="E331" s="825" t="s">
        <v>3747</v>
      </c>
      <c r="F331" s="839" t="s">
        <v>3748</v>
      </c>
      <c r="G331" s="825" t="s">
        <v>3950</v>
      </c>
      <c r="H331" s="825" t="s">
        <v>3951</v>
      </c>
      <c r="I331" s="831">
        <v>7.5</v>
      </c>
      <c r="J331" s="831">
        <v>125</v>
      </c>
      <c r="K331" s="832">
        <v>931.25</v>
      </c>
    </row>
    <row r="332" spans="1:11" ht="14.45" customHeight="1" x14ac:dyDescent="0.2">
      <c r="A332" s="821" t="s">
        <v>570</v>
      </c>
      <c r="B332" s="822" t="s">
        <v>571</v>
      </c>
      <c r="C332" s="825" t="s">
        <v>592</v>
      </c>
      <c r="D332" s="839" t="s">
        <v>593</v>
      </c>
      <c r="E332" s="825" t="s">
        <v>3755</v>
      </c>
      <c r="F332" s="839" t="s">
        <v>3756</v>
      </c>
      <c r="G332" s="825" t="s">
        <v>3759</v>
      </c>
      <c r="H332" s="825" t="s">
        <v>3760</v>
      </c>
      <c r="I332" s="831">
        <v>0.30000001192092896</v>
      </c>
      <c r="J332" s="831">
        <v>600</v>
      </c>
      <c r="K332" s="832">
        <v>180</v>
      </c>
    </row>
    <row r="333" spans="1:11" ht="14.45" customHeight="1" x14ac:dyDescent="0.2">
      <c r="A333" s="821" t="s">
        <v>570</v>
      </c>
      <c r="B333" s="822" t="s">
        <v>571</v>
      </c>
      <c r="C333" s="825" t="s">
        <v>592</v>
      </c>
      <c r="D333" s="839" t="s">
        <v>593</v>
      </c>
      <c r="E333" s="825" t="s">
        <v>3755</v>
      </c>
      <c r="F333" s="839" t="s">
        <v>3756</v>
      </c>
      <c r="G333" s="825" t="s">
        <v>3763</v>
      </c>
      <c r="H333" s="825" t="s">
        <v>3764</v>
      </c>
      <c r="I333" s="831">
        <v>0.30000001192092896</v>
      </c>
      <c r="J333" s="831">
        <v>300</v>
      </c>
      <c r="K333" s="832">
        <v>90</v>
      </c>
    </row>
    <row r="334" spans="1:11" ht="14.45" customHeight="1" x14ac:dyDescent="0.2">
      <c r="A334" s="821" t="s">
        <v>570</v>
      </c>
      <c r="B334" s="822" t="s">
        <v>571</v>
      </c>
      <c r="C334" s="825" t="s">
        <v>592</v>
      </c>
      <c r="D334" s="839" t="s">
        <v>593</v>
      </c>
      <c r="E334" s="825" t="s">
        <v>3755</v>
      </c>
      <c r="F334" s="839" t="s">
        <v>3756</v>
      </c>
      <c r="G334" s="825" t="s">
        <v>3765</v>
      </c>
      <c r="H334" s="825" t="s">
        <v>3766</v>
      </c>
      <c r="I334" s="831">
        <v>0.54166668653488159</v>
      </c>
      <c r="J334" s="831">
        <v>5200</v>
      </c>
      <c r="K334" s="832">
        <v>2818</v>
      </c>
    </row>
    <row r="335" spans="1:11" ht="14.45" customHeight="1" x14ac:dyDescent="0.2">
      <c r="A335" s="821" t="s">
        <v>570</v>
      </c>
      <c r="B335" s="822" t="s">
        <v>571</v>
      </c>
      <c r="C335" s="825" t="s">
        <v>592</v>
      </c>
      <c r="D335" s="839" t="s">
        <v>593</v>
      </c>
      <c r="E335" s="825" t="s">
        <v>3755</v>
      </c>
      <c r="F335" s="839" t="s">
        <v>3756</v>
      </c>
      <c r="G335" s="825" t="s">
        <v>3771</v>
      </c>
      <c r="H335" s="825" t="s">
        <v>3772</v>
      </c>
      <c r="I335" s="831">
        <v>1.7999999523162842</v>
      </c>
      <c r="J335" s="831">
        <v>300</v>
      </c>
      <c r="K335" s="832">
        <v>540</v>
      </c>
    </row>
    <row r="336" spans="1:11" ht="14.45" customHeight="1" x14ac:dyDescent="0.2">
      <c r="A336" s="821" t="s">
        <v>570</v>
      </c>
      <c r="B336" s="822" t="s">
        <v>571</v>
      </c>
      <c r="C336" s="825" t="s">
        <v>592</v>
      </c>
      <c r="D336" s="839" t="s">
        <v>593</v>
      </c>
      <c r="E336" s="825" t="s">
        <v>3775</v>
      </c>
      <c r="F336" s="839" t="s">
        <v>3776</v>
      </c>
      <c r="G336" s="825" t="s">
        <v>3779</v>
      </c>
      <c r="H336" s="825" t="s">
        <v>3780</v>
      </c>
      <c r="I336" s="831">
        <v>13.399999618530273</v>
      </c>
      <c r="J336" s="831">
        <v>50</v>
      </c>
      <c r="K336" s="832">
        <v>670</v>
      </c>
    </row>
    <row r="337" spans="1:11" ht="14.45" customHeight="1" x14ac:dyDescent="0.2">
      <c r="A337" s="821" t="s">
        <v>570</v>
      </c>
      <c r="B337" s="822" t="s">
        <v>571</v>
      </c>
      <c r="C337" s="825" t="s">
        <v>592</v>
      </c>
      <c r="D337" s="839" t="s">
        <v>593</v>
      </c>
      <c r="E337" s="825" t="s">
        <v>3775</v>
      </c>
      <c r="F337" s="839" t="s">
        <v>3776</v>
      </c>
      <c r="G337" s="825" t="s">
        <v>3787</v>
      </c>
      <c r="H337" s="825" t="s">
        <v>3788</v>
      </c>
      <c r="I337" s="831">
        <v>0.71714286293302265</v>
      </c>
      <c r="J337" s="831">
        <v>20400</v>
      </c>
      <c r="K337" s="832">
        <v>14492</v>
      </c>
    </row>
    <row r="338" spans="1:11" ht="14.45" customHeight="1" x14ac:dyDescent="0.2">
      <c r="A338" s="821" t="s">
        <v>570</v>
      </c>
      <c r="B338" s="822" t="s">
        <v>571</v>
      </c>
      <c r="C338" s="825" t="s">
        <v>592</v>
      </c>
      <c r="D338" s="839" t="s">
        <v>593</v>
      </c>
      <c r="E338" s="825" t="s">
        <v>3775</v>
      </c>
      <c r="F338" s="839" t="s">
        <v>3776</v>
      </c>
      <c r="G338" s="825" t="s">
        <v>3785</v>
      </c>
      <c r="H338" s="825" t="s">
        <v>3795</v>
      </c>
      <c r="I338" s="831">
        <v>1.3200000524520874</v>
      </c>
      <c r="J338" s="831">
        <v>4000</v>
      </c>
      <c r="K338" s="832">
        <v>5280</v>
      </c>
    </row>
    <row r="339" spans="1:11" ht="14.45" customHeight="1" x14ac:dyDescent="0.2">
      <c r="A339" s="821" t="s">
        <v>570</v>
      </c>
      <c r="B339" s="822" t="s">
        <v>571</v>
      </c>
      <c r="C339" s="825" t="s">
        <v>592</v>
      </c>
      <c r="D339" s="839" t="s">
        <v>593</v>
      </c>
      <c r="E339" s="825" t="s">
        <v>3775</v>
      </c>
      <c r="F339" s="839" t="s">
        <v>3776</v>
      </c>
      <c r="G339" s="825" t="s">
        <v>3787</v>
      </c>
      <c r="H339" s="825" t="s">
        <v>3796</v>
      </c>
      <c r="I339" s="831">
        <v>1.199999988079071</v>
      </c>
      <c r="J339" s="831">
        <v>18400</v>
      </c>
      <c r="K339" s="832">
        <v>23184</v>
      </c>
    </row>
    <row r="340" spans="1:11" ht="14.45" customHeight="1" x14ac:dyDescent="0.2">
      <c r="A340" s="821" t="s">
        <v>570</v>
      </c>
      <c r="B340" s="822" t="s">
        <v>571</v>
      </c>
      <c r="C340" s="825" t="s">
        <v>592</v>
      </c>
      <c r="D340" s="839" t="s">
        <v>593</v>
      </c>
      <c r="E340" s="825" t="s">
        <v>3775</v>
      </c>
      <c r="F340" s="839" t="s">
        <v>3776</v>
      </c>
      <c r="G340" s="825" t="s">
        <v>3789</v>
      </c>
      <c r="H340" s="825" t="s">
        <v>3797</v>
      </c>
      <c r="I340" s="831">
        <v>1.2366667191187541</v>
      </c>
      <c r="J340" s="831">
        <v>15000</v>
      </c>
      <c r="K340" s="832">
        <v>18950</v>
      </c>
    </row>
    <row r="341" spans="1:11" ht="14.45" customHeight="1" x14ac:dyDescent="0.2">
      <c r="A341" s="821" t="s">
        <v>570</v>
      </c>
      <c r="B341" s="822" t="s">
        <v>571</v>
      </c>
      <c r="C341" s="825" t="s">
        <v>592</v>
      </c>
      <c r="D341" s="839" t="s">
        <v>593</v>
      </c>
      <c r="E341" s="825" t="s">
        <v>3775</v>
      </c>
      <c r="F341" s="839" t="s">
        <v>3776</v>
      </c>
      <c r="G341" s="825" t="s">
        <v>3800</v>
      </c>
      <c r="H341" s="825" t="s">
        <v>3801</v>
      </c>
      <c r="I341" s="831">
        <v>4.4499998092651367</v>
      </c>
      <c r="J341" s="831">
        <v>4000</v>
      </c>
      <c r="K341" s="832">
        <v>17800</v>
      </c>
    </row>
    <row r="342" spans="1:11" ht="14.45" customHeight="1" x14ac:dyDescent="0.2">
      <c r="A342" s="821" t="s">
        <v>570</v>
      </c>
      <c r="B342" s="822" t="s">
        <v>571</v>
      </c>
      <c r="C342" s="825" t="s">
        <v>592</v>
      </c>
      <c r="D342" s="839" t="s">
        <v>593</v>
      </c>
      <c r="E342" s="825" t="s">
        <v>3802</v>
      </c>
      <c r="F342" s="839" t="s">
        <v>3803</v>
      </c>
      <c r="G342" s="825" t="s">
        <v>3952</v>
      </c>
      <c r="H342" s="825" t="s">
        <v>3953</v>
      </c>
      <c r="I342" s="831">
        <v>435.60000610351563</v>
      </c>
      <c r="J342" s="831">
        <v>30</v>
      </c>
      <c r="K342" s="832">
        <v>13068</v>
      </c>
    </row>
    <row r="343" spans="1:11" ht="14.45" customHeight="1" x14ac:dyDescent="0.2">
      <c r="A343" s="821" t="s">
        <v>570</v>
      </c>
      <c r="B343" s="822" t="s">
        <v>571</v>
      </c>
      <c r="C343" s="825" t="s">
        <v>592</v>
      </c>
      <c r="D343" s="839" t="s">
        <v>593</v>
      </c>
      <c r="E343" s="825" t="s">
        <v>3802</v>
      </c>
      <c r="F343" s="839" t="s">
        <v>3803</v>
      </c>
      <c r="G343" s="825" t="s">
        <v>3804</v>
      </c>
      <c r="H343" s="825" t="s">
        <v>3805</v>
      </c>
      <c r="I343" s="831">
        <v>435.60000610351563</v>
      </c>
      <c r="J343" s="831">
        <v>60</v>
      </c>
      <c r="K343" s="832">
        <v>26136</v>
      </c>
    </row>
    <row r="344" spans="1:11" ht="14.45" customHeight="1" x14ac:dyDescent="0.2">
      <c r="A344" s="821" t="s">
        <v>570</v>
      </c>
      <c r="B344" s="822" t="s">
        <v>571</v>
      </c>
      <c r="C344" s="825" t="s">
        <v>592</v>
      </c>
      <c r="D344" s="839" t="s">
        <v>593</v>
      </c>
      <c r="E344" s="825" t="s">
        <v>3954</v>
      </c>
      <c r="F344" s="839" t="s">
        <v>3955</v>
      </c>
      <c r="G344" s="825" t="s">
        <v>3956</v>
      </c>
      <c r="H344" s="825" t="s">
        <v>3957</v>
      </c>
      <c r="I344" s="831">
        <v>36.299999237060547</v>
      </c>
      <c r="J344" s="831">
        <v>30</v>
      </c>
      <c r="K344" s="832">
        <v>1089</v>
      </c>
    </row>
    <row r="345" spans="1:11" ht="14.45" customHeight="1" x14ac:dyDescent="0.2">
      <c r="A345" s="821" t="s">
        <v>570</v>
      </c>
      <c r="B345" s="822" t="s">
        <v>571</v>
      </c>
      <c r="C345" s="825" t="s">
        <v>592</v>
      </c>
      <c r="D345" s="839" t="s">
        <v>593</v>
      </c>
      <c r="E345" s="825" t="s">
        <v>3954</v>
      </c>
      <c r="F345" s="839" t="s">
        <v>3955</v>
      </c>
      <c r="G345" s="825" t="s">
        <v>3958</v>
      </c>
      <c r="H345" s="825" t="s">
        <v>3959</v>
      </c>
      <c r="I345" s="831">
        <v>36.299999237060547</v>
      </c>
      <c r="J345" s="831">
        <v>30</v>
      </c>
      <c r="K345" s="832">
        <v>1089</v>
      </c>
    </row>
    <row r="346" spans="1:11" ht="14.45" customHeight="1" x14ac:dyDescent="0.2">
      <c r="A346" s="821" t="s">
        <v>570</v>
      </c>
      <c r="B346" s="822" t="s">
        <v>571</v>
      </c>
      <c r="C346" s="825" t="s">
        <v>592</v>
      </c>
      <c r="D346" s="839" t="s">
        <v>593</v>
      </c>
      <c r="E346" s="825" t="s">
        <v>3954</v>
      </c>
      <c r="F346" s="839" t="s">
        <v>3955</v>
      </c>
      <c r="G346" s="825" t="s">
        <v>3960</v>
      </c>
      <c r="H346" s="825" t="s">
        <v>3961</v>
      </c>
      <c r="I346" s="831">
        <v>16.399999618530273</v>
      </c>
      <c r="J346" s="831">
        <v>50</v>
      </c>
      <c r="K346" s="832">
        <v>820</v>
      </c>
    </row>
    <row r="347" spans="1:11" ht="14.45" customHeight="1" x14ac:dyDescent="0.2">
      <c r="A347" s="821" t="s">
        <v>570</v>
      </c>
      <c r="B347" s="822" t="s">
        <v>571</v>
      </c>
      <c r="C347" s="825" t="s">
        <v>592</v>
      </c>
      <c r="D347" s="839" t="s">
        <v>593</v>
      </c>
      <c r="E347" s="825" t="s">
        <v>3954</v>
      </c>
      <c r="F347" s="839" t="s">
        <v>3955</v>
      </c>
      <c r="G347" s="825" t="s">
        <v>3962</v>
      </c>
      <c r="H347" s="825" t="s">
        <v>3963</v>
      </c>
      <c r="I347" s="831">
        <v>296.69199829101564</v>
      </c>
      <c r="J347" s="831">
        <v>50</v>
      </c>
      <c r="K347" s="832">
        <v>14834.60009765625</v>
      </c>
    </row>
    <row r="348" spans="1:11" ht="14.45" customHeight="1" x14ac:dyDescent="0.2">
      <c r="A348" s="821" t="s">
        <v>570</v>
      </c>
      <c r="B348" s="822" t="s">
        <v>571</v>
      </c>
      <c r="C348" s="825" t="s">
        <v>592</v>
      </c>
      <c r="D348" s="839" t="s">
        <v>593</v>
      </c>
      <c r="E348" s="825" t="s">
        <v>3954</v>
      </c>
      <c r="F348" s="839" t="s">
        <v>3955</v>
      </c>
      <c r="G348" s="825" t="s">
        <v>3962</v>
      </c>
      <c r="H348" s="825" t="s">
        <v>3964</v>
      </c>
      <c r="I348" s="831">
        <v>302.5</v>
      </c>
      <c r="J348" s="831">
        <v>30</v>
      </c>
      <c r="K348" s="832">
        <v>9075</v>
      </c>
    </row>
    <row r="349" spans="1:11" ht="14.45" customHeight="1" x14ac:dyDescent="0.2">
      <c r="A349" s="821" t="s">
        <v>570</v>
      </c>
      <c r="B349" s="822" t="s">
        <v>571</v>
      </c>
      <c r="C349" s="825" t="s">
        <v>595</v>
      </c>
      <c r="D349" s="839" t="s">
        <v>596</v>
      </c>
      <c r="E349" s="825" t="s">
        <v>3965</v>
      </c>
      <c r="F349" s="839" t="s">
        <v>3966</v>
      </c>
      <c r="G349" s="825" t="s">
        <v>3967</v>
      </c>
      <c r="H349" s="825" t="s">
        <v>3968</v>
      </c>
      <c r="I349" s="831">
        <v>41285</v>
      </c>
      <c r="J349" s="831">
        <v>3</v>
      </c>
      <c r="K349" s="832">
        <v>123855</v>
      </c>
    </row>
    <row r="350" spans="1:11" ht="14.45" customHeight="1" x14ac:dyDescent="0.2">
      <c r="A350" s="821" t="s">
        <v>570</v>
      </c>
      <c r="B350" s="822" t="s">
        <v>571</v>
      </c>
      <c r="C350" s="825" t="s">
        <v>595</v>
      </c>
      <c r="D350" s="839" t="s">
        <v>596</v>
      </c>
      <c r="E350" s="825" t="s">
        <v>3965</v>
      </c>
      <c r="F350" s="839" t="s">
        <v>3966</v>
      </c>
      <c r="G350" s="825" t="s">
        <v>3969</v>
      </c>
      <c r="H350" s="825" t="s">
        <v>3970</v>
      </c>
      <c r="I350" s="831">
        <v>17722.650390625</v>
      </c>
      <c r="J350" s="831">
        <v>2</v>
      </c>
      <c r="K350" s="832">
        <v>35445.30078125</v>
      </c>
    </row>
    <row r="351" spans="1:11" ht="14.45" customHeight="1" x14ac:dyDescent="0.2">
      <c r="A351" s="821" t="s">
        <v>570</v>
      </c>
      <c r="B351" s="822" t="s">
        <v>571</v>
      </c>
      <c r="C351" s="825" t="s">
        <v>595</v>
      </c>
      <c r="D351" s="839" t="s">
        <v>596</v>
      </c>
      <c r="E351" s="825" t="s">
        <v>3965</v>
      </c>
      <c r="F351" s="839" t="s">
        <v>3966</v>
      </c>
      <c r="G351" s="825" t="s">
        <v>3971</v>
      </c>
      <c r="H351" s="825" t="s">
        <v>3972</v>
      </c>
      <c r="I351" s="831">
        <v>10399.33984375</v>
      </c>
      <c r="J351" s="831">
        <v>2</v>
      </c>
      <c r="K351" s="832">
        <v>20798.6796875</v>
      </c>
    </row>
    <row r="352" spans="1:11" ht="14.45" customHeight="1" x14ac:dyDescent="0.2">
      <c r="A352" s="821" t="s">
        <v>570</v>
      </c>
      <c r="B352" s="822" t="s">
        <v>571</v>
      </c>
      <c r="C352" s="825" t="s">
        <v>595</v>
      </c>
      <c r="D352" s="839" t="s">
        <v>596</v>
      </c>
      <c r="E352" s="825" t="s">
        <v>3965</v>
      </c>
      <c r="F352" s="839" t="s">
        <v>3966</v>
      </c>
      <c r="G352" s="825" t="s">
        <v>3973</v>
      </c>
      <c r="H352" s="825" t="s">
        <v>3974</v>
      </c>
      <c r="I352" s="831">
        <v>17722.650390625</v>
      </c>
      <c r="J352" s="831">
        <v>18</v>
      </c>
      <c r="K352" s="832">
        <v>319007.69921875</v>
      </c>
    </row>
    <row r="353" spans="1:11" ht="14.45" customHeight="1" x14ac:dyDescent="0.2">
      <c r="A353" s="821" t="s">
        <v>570</v>
      </c>
      <c r="B353" s="822" t="s">
        <v>571</v>
      </c>
      <c r="C353" s="825" t="s">
        <v>595</v>
      </c>
      <c r="D353" s="839" t="s">
        <v>596</v>
      </c>
      <c r="E353" s="825" t="s">
        <v>3965</v>
      </c>
      <c r="F353" s="839" t="s">
        <v>3966</v>
      </c>
      <c r="G353" s="825" t="s">
        <v>3975</v>
      </c>
      <c r="H353" s="825" t="s">
        <v>3976</v>
      </c>
      <c r="I353" s="831">
        <v>17722.650390625</v>
      </c>
      <c r="J353" s="831">
        <v>2</v>
      </c>
      <c r="K353" s="832">
        <v>35445.30078125</v>
      </c>
    </row>
    <row r="354" spans="1:11" ht="14.45" customHeight="1" x14ac:dyDescent="0.2">
      <c r="A354" s="821" t="s">
        <v>570</v>
      </c>
      <c r="B354" s="822" t="s">
        <v>571</v>
      </c>
      <c r="C354" s="825" t="s">
        <v>595</v>
      </c>
      <c r="D354" s="839" t="s">
        <v>596</v>
      </c>
      <c r="E354" s="825" t="s">
        <v>3965</v>
      </c>
      <c r="F354" s="839" t="s">
        <v>3966</v>
      </c>
      <c r="G354" s="825" t="s">
        <v>3977</v>
      </c>
      <c r="H354" s="825" t="s">
        <v>3978</v>
      </c>
      <c r="I354" s="831">
        <v>17722.650390625</v>
      </c>
      <c r="J354" s="831">
        <v>6</v>
      </c>
      <c r="K354" s="832">
        <v>106335.900390625</v>
      </c>
    </row>
    <row r="355" spans="1:11" ht="14.45" customHeight="1" x14ac:dyDescent="0.2">
      <c r="A355" s="821" t="s">
        <v>570</v>
      </c>
      <c r="B355" s="822" t="s">
        <v>571</v>
      </c>
      <c r="C355" s="825" t="s">
        <v>595</v>
      </c>
      <c r="D355" s="839" t="s">
        <v>596</v>
      </c>
      <c r="E355" s="825" t="s">
        <v>3965</v>
      </c>
      <c r="F355" s="839" t="s">
        <v>3966</v>
      </c>
      <c r="G355" s="825" t="s">
        <v>3979</v>
      </c>
      <c r="H355" s="825" t="s">
        <v>3980</v>
      </c>
      <c r="I355" s="831">
        <v>9342.599609375</v>
      </c>
      <c r="J355" s="831">
        <v>1</v>
      </c>
      <c r="K355" s="832">
        <v>9342.599609375</v>
      </c>
    </row>
    <row r="356" spans="1:11" ht="14.45" customHeight="1" x14ac:dyDescent="0.2">
      <c r="A356" s="821" t="s">
        <v>570</v>
      </c>
      <c r="B356" s="822" t="s">
        <v>571</v>
      </c>
      <c r="C356" s="825" t="s">
        <v>595</v>
      </c>
      <c r="D356" s="839" t="s">
        <v>596</v>
      </c>
      <c r="E356" s="825" t="s">
        <v>3965</v>
      </c>
      <c r="F356" s="839" t="s">
        <v>3966</v>
      </c>
      <c r="G356" s="825" t="s">
        <v>3981</v>
      </c>
      <c r="H356" s="825" t="s">
        <v>3982</v>
      </c>
      <c r="I356" s="831">
        <v>27922</v>
      </c>
      <c r="J356" s="831">
        <v>1</v>
      </c>
      <c r="K356" s="832">
        <v>27922</v>
      </c>
    </row>
    <row r="357" spans="1:11" ht="14.45" customHeight="1" x14ac:dyDescent="0.2">
      <c r="A357" s="821" t="s">
        <v>570</v>
      </c>
      <c r="B357" s="822" t="s">
        <v>571</v>
      </c>
      <c r="C357" s="825" t="s">
        <v>595</v>
      </c>
      <c r="D357" s="839" t="s">
        <v>596</v>
      </c>
      <c r="E357" s="825" t="s">
        <v>3965</v>
      </c>
      <c r="F357" s="839" t="s">
        <v>3966</v>
      </c>
      <c r="G357" s="825" t="s">
        <v>3983</v>
      </c>
      <c r="H357" s="825" t="s">
        <v>3984</v>
      </c>
      <c r="I357" s="831">
        <v>18952.009765625</v>
      </c>
      <c r="J357" s="831">
        <v>1</v>
      </c>
      <c r="K357" s="832">
        <v>18952.009765625</v>
      </c>
    </row>
    <row r="358" spans="1:11" ht="14.45" customHeight="1" x14ac:dyDescent="0.2">
      <c r="A358" s="821" t="s">
        <v>570</v>
      </c>
      <c r="B358" s="822" t="s">
        <v>571</v>
      </c>
      <c r="C358" s="825" t="s">
        <v>595</v>
      </c>
      <c r="D358" s="839" t="s">
        <v>596</v>
      </c>
      <c r="E358" s="825" t="s">
        <v>3965</v>
      </c>
      <c r="F358" s="839" t="s">
        <v>3966</v>
      </c>
      <c r="G358" s="825" t="s">
        <v>3985</v>
      </c>
      <c r="H358" s="825" t="s">
        <v>3986</v>
      </c>
      <c r="I358" s="831">
        <v>17250</v>
      </c>
      <c r="J358" s="831">
        <v>1</v>
      </c>
      <c r="K358" s="832">
        <v>17250</v>
      </c>
    </row>
    <row r="359" spans="1:11" ht="14.45" customHeight="1" x14ac:dyDescent="0.2">
      <c r="A359" s="821" t="s">
        <v>570</v>
      </c>
      <c r="B359" s="822" t="s">
        <v>571</v>
      </c>
      <c r="C359" s="825" t="s">
        <v>595</v>
      </c>
      <c r="D359" s="839" t="s">
        <v>596</v>
      </c>
      <c r="E359" s="825" t="s">
        <v>3965</v>
      </c>
      <c r="F359" s="839" t="s">
        <v>3966</v>
      </c>
      <c r="G359" s="825" t="s">
        <v>3987</v>
      </c>
      <c r="H359" s="825" t="s">
        <v>3988</v>
      </c>
      <c r="I359" s="831">
        <v>28296.24267578125</v>
      </c>
      <c r="J359" s="831">
        <v>6</v>
      </c>
      <c r="K359" s="832">
        <v>168469.939453125</v>
      </c>
    </row>
    <row r="360" spans="1:11" ht="14.45" customHeight="1" x14ac:dyDescent="0.2">
      <c r="A360" s="821" t="s">
        <v>570</v>
      </c>
      <c r="B360" s="822" t="s">
        <v>571</v>
      </c>
      <c r="C360" s="825" t="s">
        <v>595</v>
      </c>
      <c r="D360" s="839" t="s">
        <v>596</v>
      </c>
      <c r="E360" s="825" t="s">
        <v>3965</v>
      </c>
      <c r="F360" s="839" t="s">
        <v>3966</v>
      </c>
      <c r="G360" s="825" t="s">
        <v>3989</v>
      </c>
      <c r="H360" s="825" t="s">
        <v>3990</v>
      </c>
      <c r="I360" s="831">
        <v>27268.927176339286</v>
      </c>
      <c r="J360" s="831">
        <v>16</v>
      </c>
      <c r="K360" s="832">
        <v>437049.94921875</v>
      </c>
    </row>
    <row r="361" spans="1:11" ht="14.45" customHeight="1" x14ac:dyDescent="0.2">
      <c r="A361" s="821" t="s">
        <v>570</v>
      </c>
      <c r="B361" s="822" t="s">
        <v>571</v>
      </c>
      <c r="C361" s="825" t="s">
        <v>595</v>
      </c>
      <c r="D361" s="839" t="s">
        <v>596</v>
      </c>
      <c r="E361" s="825" t="s">
        <v>3965</v>
      </c>
      <c r="F361" s="839" t="s">
        <v>3966</v>
      </c>
      <c r="G361" s="825" t="s">
        <v>3991</v>
      </c>
      <c r="H361" s="825" t="s">
        <v>3992</v>
      </c>
      <c r="I361" s="831">
        <v>44424.5</v>
      </c>
      <c r="J361" s="831">
        <v>2</v>
      </c>
      <c r="K361" s="832">
        <v>88849</v>
      </c>
    </row>
    <row r="362" spans="1:11" ht="14.45" customHeight="1" x14ac:dyDescent="0.2">
      <c r="A362" s="821" t="s">
        <v>570</v>
      </c>
      <c r="B362" s="822" t="s">
        <v>571</v>
      </c>
      <c r="C362" s="825" t="s">
        <v>595</v>
      </c>
      <c r="D362" s="839" t="s">
        <v>596</v>
      </c>
      <c r="E362" s="825" t="s">
        <v>3965</v>
      </c>
      <c r="F362" s="839" t="s">
        <v>3966</v>
      </c>
      <c r="G362" s="825" t="s">
        <v>3993</v>
      </c>
      <c r="H362" s="825" t="s">
        <v>3994</v>
      </c>
      <c r="I362" s="831">
        <v>46793.5</v>
      </c>
      <c r="J362" s="831">
        <v>7</v>
      </c>
      <c r="K362" s="832">
        <v>327554.5</v>
      </c>
    </row>
    <row r="363" spans="1:11" ht="14.45" customHeight="1" x14ac:dyDescent="0.2">
      <c r="A363" s="821" t="s">
        <v>570</v>
      </c>
      <c r="B363" s="822" t="s">
        <v>571</v>
      </c>
      <c r="C363" s="825" t="s">
        <v>595</v>
      </c>
      <c r="D363" s="839" t="s">
        <v>596</v>
      </c>
      <c r="E363" s="825" t="s">
        <v>3965</v>
      </c>
      <c r="F363" s="839" t="s">
        <v>3966</v>
      </c>
      <c r="G363" s="825" t="s">
        <v>3995</v>
      </c>
      <c r="H363" s="825" t="s">
        <v>3996</v>
      </c>
      <c r="I363" s="831">
        <v>61697.5</v>
      </c>
      <c r="J363" s="831">
        <v>2</v>
      </c>
      <c r="K363" s="832">
        <v>123395</v>
      </c>
    </row>
    <row r="364" spans="1:11" ht="14.45" customHeight="1" x14ac:dyDescent="0.2">
      <c r="A364" s="821" t="s">
        <v>570</v>
      </c>
      <c r="B364" s="822" t="s">
        <v>571</v>
      </c>
      <c r="C364" s="825" t="s">
        <v>595</v>
      </c>
      <c r="D364" s="839" t="s">
        <v>596</v>
      </c>
      <c r="E364" s="825" t="s">
        <v>3965</v>
      </c>
      <c r="F364" s="839" t="s">
        <v>3966</v>
      </c>
      <c r="G364" s="825" t="s">
        <v>3997</v>
      </c>
      <c r="H364" s="825" t="s">
        <v>3998</v>
      </c>
      <c r="I364" s="831">
        <v>41055</v>
      </c>
      <c r="J364" s="831">
        <v>1</v>
      </c>
      <c r="K364" s="832">
        <v>41055</v>
      </c>
    </row>
    <row r="365" spans="1:11" ht="14.45" customHeight="1" x14ac:dyDescent="0.2">
      <c r="A365" s="821" t="s">
        <v>570</v>
      </c>
      <c r="B365" s="822" t="s">
        <v>571</v>
      </c>
      <c r="C365" s="825" t="s">
        <v>595</v>
      </c>
      <c r="D365" s="839" t="s">
        <v>596</v>
      </c>
      <c r="E365" s="825" t="s">
        <v>3965</v>
      </c>
      <c r="F365" s="839" t="s">
        <v>3966</v>
      </c>
      <c r="G365" s="825" t="s">
        <v>3999</v>
      </c>
      <c r="H365" s="825" t="s">
        <v>4000</v>
      </c>
      <c r="I365" s="831">
        <v>25318.69921875</v>
      </c>
      <c r="J365" s="831">
        <v>1</v>
      </c>
      <c r="K365" s="832">
        <v>25318.69921875</v>
      </c>
    </row>
    <row r="366" spans="1:11" ht="14.45" customHeight="1" x14ac:dyDescent="0.2">
      <c r="A366" s="821" t="s">
        <v>570</v>
      </c>
      <c r="B366" s="822" t="s">
        <v>571</v>
      </c>
      <c r="C366" s="825" t="s">
        <v>595</v>
      </c>
      <c r="D366" s="839" t="s">
        <v>596</v>
      </c>
      <c r="E366" s="825" t="s">
        <v>3965</v>
      </c>
      <c r="F366" s="839" t="s">
        <v>3966</v>
      </c>
      <c r="G366" s="825" t="s">
        <v>4001</v>
      </c>
      <c r="H366" s="825" t="s">
        <v>4002</v>
      </c>
      <c r="I366" s="831">
        <v>26714.5</v>
      </c>
      <c r="J366" s="831">
        <v>1</v>
      </c>
      <c r="K366" s="832">
        <v>26714.5</v>
      </c>
    </row>
    <row r="367" spans="1:11" ht="14.45" customHeight="1" x14ac:dyDescent="0.2">
      <c r="A367" s="821" t="s">
        <v>570</v>
      </c>
      <c r="B367" s="822" t="s">
        <v>571</v>
      </c>
      <c r="C367" s="825" t="s">
        <v>595</v>
      </c>
      <c r="D367" s="839" t="s">
        <v>596</v>
      </c>
      <c r="E367" s="825" t="s">
        <v>3965</v>
      </c>
      <c r="F367" s="839" t="s">
        <v>3966</v>
      </c>
      <c r="G367" s="825" t="s">
        <v>4003</v>
      </c>
      <c r="H367" s="825" t="s">
        <v>4004</v>
      </c>
      <c r="I367" s="831">
        <v>8384.650390625</v>
      </c>
      <c r="J367" s="831">
        <v>4</v>
      </c>
      <c r="K367" s="832">
        <v>33538.6015625</v>
      </c>
    </row>
    <row r="368" spans="1:11" ht="14.45" customHeight="1" x14ac:dyDescent="0.2">
      <c r="A368" s="821" t="s">
        <v>570</v>
      </c>
      <c r="B368" s="822" t="s">
        <v>571</v>
      </c>
      <c r="C368" s="825" t="s">
        <v>595</v>
      </c>
      <c r="D368" s="839" t="s">
        <v>596</v>
      </c>
      <c r="E368" s="825" t="s">
        <v>3965</v>
      </c>
      <c r="F368" s="839" t="s">
        <v>3966</v>
      </c>
      <c r="G368" s="825" t="s">
        <v>4005</v>
      </c>
      <c r="H368" s="825" t="s">
        <v>4006</v>
      </c>
      <c r="I368" s="831">
        <v>29325</v>
      </c>
      <c r="J368" s="831">
        <v>2</v>
      </c>
      <c r="K368" s="832">
        <v>58650</v>
      </c>
    </row>
    <row r="369" spans="1:11" ht="14.45" customHeight="1" x14ac:dyDescent="0.2">
      <c r="A369" s="821" t="s">
        <v>570</v>
      </c>
      <c r="B369" s="822" t="s">
        <v>571</v>
      </c>
      <c r="C369" s="825" t="s">
        <v>595</v>
      </c>
      <c r="D369" s="839" t="s">
        <v>596</v>
      </c>
      <c r="E369" s="825" t="s">
        <v>3965</v>
      </c>
      <c r="F369" s="839" t="s">
        <v>3966</v>
      </c>
      <c r="G369" s="825" t="s">
        <v>4007</v>
      </c>
      <c r="H369" s="825" t="s">
        <v>4008</v>
      </c>
      <c r="I369" s="831">
        <v>70999.8984375</v>
      </c>
      <c r="J369" s="831">
        <v>1</v>
      </c>
      <c r="K369" s="832">
        <v>70999.8984375</v>
      </c>
    </row>
    <row r="370" spans="1:11" ht="14.45" customHeight="1" x14ac:dyDescent="0.2">
      <c r="A370" s="821" t="s">
        <v>570</v>
      </c>
      <c r="B370" s="822" t="s">
        <v>571</v>
      </c>
      <c r="C370" s="825" t="s">
        <v>595</v>
      </c>
      <c r="D370" s="839" t="s">
        <v>596</v>
      </c>
      <c r="E370" s="825" t="s">
        <v>3965</v>
      </c>
      <c r="F370" s="839" t="s">
        <v>3966</v>
      </c>
      <c r="G370" s="825" t="s">
        <v>4009</v>
      </c>
      <c r="H370" s="825" t="s">
        <v>4010</v>
      </c>
      <c r="I370" s="831">
        <v>92905.1015625</v>
      </c>
      <c r="J370" s="831">
        <v>1</v>
      </c>
      <c r="K370" s="832">
        <v>92905.1015625</v>
      </c>
    </row>
    <row r="371" spans="1:11" ht="14.45" customHeight="1" x14ac:dyDescent="0.2">
      <c r="A371" s="821" t="s">
        <v>570</v>
      </c>
      <c r="B371" s="822" t="s">
        <v>571</v>
      </c>
      <c r="C371" s="825" t="s">
        <v>595</v>
      </c>
      <c r="D371" s="839" t="s">
        <v>596</v>
      </c>
      <c r="E371" s="825" t="s">
        <v>3965</v>
      </c>
      <c r="F371" s="839" t="s">
        <v>3966</v>
      </c>
      <c r="G371" s="825" t="s">
        <v>4011</v>
      </c>
      <c r="H371" s="825" t="s">
        <v>4012</v>
      </c>
      <c r="I371" s="831">
        <v>92905.1015625</v>
      </c>
      <c r="J371" s="831">
        <v>1</v>
      </c>
      <c r="K371" s="832">
        <v>92905.1015625</v>
      </c>
    </row>
    <row r="372" spans="1:11" ht="14.45" customHeight="1" x14ac:dyDescent="0.2">
      <c r="A372" s="821" t="s">
        <v>570</v>
      </c>
      <c r="B372" s="822" t="s">
        <v>571</v>
      </c>
      <c r="C372" s="825" t="s">
        <v>595</v>
      </c>
      <c r="D372" s="839" t="s">
        <v>596</v>
      </c>
      <c r="E372" s="825" t="s">
        <v>3965</v>
      </c>
      <c r="F372" s="839" t="s">
        <v>3966</v>
      </c>
      <c r="G372" s="825" t="s">
        <v>4013</v>
      </c>
      <c r="H372" s="825" t="s">
        <v>4014</v>
      </c>
      <c r="I372" s="831">
        <v>99328.953125</v>
      </c>
      <c r="J372" s="831">
        <v>1</v>
      </c>
      <c r="K372" s="832">
        <v>99328.953125</v>
      </c>
    </row>
    <row r="373" spans="1:11" ht="14.45" customHeight="1" x14ac:dyDescent="0.2">
      <c r="A373" s="821" t="s">
        <v>570</v>
      </c>
      <c r="B373" s="822" t="s">
        <v>571</v>
      </c>
      <c r="C373" s="825" t="s">
        <v>595</v>
      </c>
      <c r="D373" s="839" t="s">
        <v>596</v>
      </c>
      <c r="E373" s="825" t="s">
        <v>3965</v>
      </c>
      <c r="F373" s="839" t="s">
        <v>3966</v>
      </c>
      <c r="G373" s="825" t="s">
        <v>4015</v>
      </c>
      <c r="H373" s="825" t="s">
        <v>4016</v>
      </c>
      <c r="I373" s="831">
        <v>76432.5</v>
      </c>
      <c r="J373" s="831">
        <v>1</v>
      </c>
      <c r="K373" s="832">
        <v>76432.5</v>
      </c>
    </row>
    <row r="374" spans="1:11" ht="14.45" customHeight="1" x14ac:dyDescent="0.2">
      <c r="A374" s="821" t="s">
        <v>570</v>
      </c>
      <c r="B374" s="822" t="s">
        <v>571</v>
      </c>
      <c r="C374" s="825" t="s">
        <v>595</v>
      </c>
      <c r="D374" s="839" t="s">
        <v>596</v>
      </c>
      <c r="E374" s="825" t="s">
        <v>3965</v>
      </c>
      <c r="F374" s="839" t="s">
        <v>3966</v>
      </c>
      <c r="G374" s="825" t="s">
        <v>4017</v>
      </c>
      <c r="H374" s="825" t="s">
        <v>4018</v>
      </c>
      <c r="I374" s="831">
        <v>76432.4765625</v>
      </c>
      <c r="J374" s="831">
        <v>2</v>
      </c>
      <c r="K374" s="832">
        <v>152864.953125</v>
      </c>
    </row>
    <row r="375" spans="1:11" ht="14.45" customHeight="1" x14ac:dyDescent="0.2">
      <c r="A375" s="821" t="s">
        <v>570</v>
      </c>
      <c r="B375" s="822" t="s">
        <v>571</v>
      </c>
      <c r="C375" s="825" t="s">
        <v>595</v>
      </c>
      <c r="D375" s="839" t="s">
        <v>596</v>
      </c>
      <c r="E375" s="825" t="s">
        <v>3965</v>
      </c>
      <c r="F375" s="839" t="s">
        <v>3966</v>
      </c>
      <c r="G375" s="825" t="s">
        <v>4019</v>
      </c>
      <c r="H375" s="825" t="s">
        <v>4020</v>
      </c>
      <c r="I375" s="831">
        <v>92905.1015625</v>
      </c>
      <c r="J375" s="831">
        <v>2</v>
      </c>
      <c r="K375" s="832">
        <v>185810.203125</v>
      </c>
    </row>
    <row r="376" spans="1:11" ht="14.45" customHeight="1" x14ac:dyDescent="0.2">
      <c r="A376" s="821" t="s">
        <v>570</v>
      </c>
      <c r="B376" s="822" t="s">
        <v>571</v>
      </c>
      <c r="C376" s="825" t="s">
        <v>595</v>
      </c>
      <c r="D376" s="839" t="s">
        <v>596</v>
      </c>
      <c r="E376" s="825" t="s">
        <v>3965</v>
      </c>
      <c r="F376" s="839" t="s">
        <v>3966</v>
      </c>
      <c r="G376" s="825" t="s">
        <v>4011</v>
      </c>
      <c r="H376" s="825" t="s">
        <v>4021</v>
      </c>
      <c r="I376" s="831">
        <v>92905.1015625</v>
      </c>
      <c r="J376" s="831">
        <v>1</v>
      </c>
      <c r="K376" s="832">
        <v>92905.1015625</v>
      </c>
    </row>
    <row r="377" spans="1:11" ht="14.45" customHeight="1" x14ac:dyDescent="0.2">
      <c r="A377" s="821" t="s">
        <v>570</v>
      </c>
      <c r="B377" s="822" t="s">
        <v>571</v>
      </c>
      <c r="C377" s="825" t="s">
        <v>595</v>
      </c>
      <c r="D377" s="839" t="s">
        <v>596</v>
      </c>
      <c r="E377" s="825" t="s">
        <v>3965</v>
      </c>
      <c r="F377" s="839" t="s">
        <v>3966</v>
      </c>
      <c r="G377" s="825" t="s">
        <v>4022</v>
      </c>
      <c r="H377" s="825" t="s">
        <v>4023</v>
      </c>
      <c r="I377" s="831">
        <v>92905.1015625</v>
      </c>
      <c r="J377" s="831">
        <v>3</v>
      </c>
      <c r="K377" s="832">
        <v>278715.3046875</v>
      </c>
    </row>
    <row r="378" spans="1:11" ht="14.45" customHeight="1" x14ac:dyDescent="0.2">
      <c r="A378" s="821" t="s">
        <v>570</v>
      </c>
      <c r="B378" s="822" t="s">
        <v>571</v>
      </c>
      <c r="C378" s="825" t="s">
        <v>595</v>
      </c>
      <c r="D378" s="839" t="s">
        <v>596</v>
      </c>
      <c r="E378" s="825" t="s">
        <v>3965</v>
      </c>
      <c r="F378" s="839" t="s">
        <v>3966</v>
      </c>
      <c r="G378" s="825" t="s">
        <v>4024</v>
      </c>
      <c r="H378" s="825" t="s">
        <v>4025</v>
      </c>
      <c r="I378" s="831">
        <v>92905.1015625</v>
      </c>
      <c r="J378" s="831">
        <v>1</v>
      </c>
      <c r="K378" s="832">
        <v>92905.1015625</v>
      </c>
    </row>
    <row r="379" spans="1:11" ht="14.45" customHeight="1" x14ac:dyDescent="0.2">
      <c r="A379" s="821" t="s">
        <v>570</v>
      </c>
      <c r="B379" s="822" t="s">
        <v>571</v>
      </c>
      <c r="C379" s="825" t="s">
        <v>595</v>
      </c>
      <c r="D379" s="839" t="s">
        <v>596</v>
      </c>
      <c r="E379" s="825" t="s">
        <v>3965</v>
      </c>
      <c r="F379" s="839" t="s">
        <v>3966</v>
      </c>
      <c r="G379" s="825" t="s">
        <v>4026</v>
      </c>
      <c r="H379" s="825" t="s">
        <v>4027</v>
      </c>
      <c r="I379" s="831">
        <v>99329</v>
      </c>
      <c r="J379" s="831">
        <v>3</v>
      </c>
      <c r="K379" s="832">
        <v>297987</v>
      </c>
    </row>
    <row r="380" spans="1:11" ht="14.45" customHeight="1" x14ac:dyDescent="0.2">
      <c r="A380" s="821" t="s">
        <v>570</v>
      </c>
      <c r="B380" s="822" t="s">
        <v>571</v>
      </c>
      <c r="C380" s="825" t="s">
        <v>595</v>
      </c>
      <c r="D380" s="839" t="s">
        <v>596</v>
      </c>
      <c r="E380" s="825" t="s">
        <v>3965</v>
      </c>
      <c r="F380" s="839" t="s">
        <v>3966</v>
      </c>
      <c r="G380" s="825" t="s">
        <v>4028</v>
      </c>
      <c r="H380" s="825" t="s">
        <v>4029</v>
      </c>
      <c r="I380" s="831">
        <v>76432.4765625</v>
      </c>
      <c r="J380" s="831">
        <v>4</v>
      </c>
      <c r="K380" s="832">
        <v>305729.90625</v>
      </c>
    </row>
    <row r="381" spans="1:11" ht="14.45" customHeight="1" x14ac:dyDescent="0.2">
      <c r="A381" s="821" t="s">
        <v>570</v>
      </c>
      <c r="B381" s="822" t="s">
        <v>571</v>
      </c>
      <c r="C381" s="825" t="s">
        <v>595</v>
      </c>
      <c r="D381" s="839" t="s">
        <v>596</v>
      </c>
      <c r="E381" s="825" t="s">
        <v>3965</v>
      </c>
      <c r="F381" s="839" t="s">
        <v>3966</v>
      </c>
      <c r="G381" s="825" t="s">
        <v>4024</v>
      </c>
      <c r="H381" s="825" t="s">
        <v>4030</v>
      </c>
      <c r="I381" s="831">
        <v>92905.07421875</v>
      </c>
      <c r="J381" s="831">
        <v>4</v>
      </c>
      <c r="K381" s="832">
        <v>371620.296875</v>
      </c>
    </row>
    <row r="382" spans="1:11" ht="14.45" customHeight="1" x14ac:dyDescent="0.2">
      <c r="A382" s="821" t="s">
        <v>570</v>
      </c>
      <c r="B382" s="822" t="s">
        <v>571</v>
      </c>
      <c r="C382" s="825" t="s">
        <v>595</v>
      </c>
      <c r="D382" s="839" t="s">
        <v>596</v>
      </c>
      <c r="E382" s="825" t="s">
        <v>3965</v>
      </c>
      <c r="F382" s="839" t="s">
        <v>3966</v>
      </c>
      <c r="G382" s="825" t="s">
        <v>4031</v>
      </c>
      <c r="H382" s="825" t="s">
        <v>4032</v>
      </c>
      <c r="I382" s="831">
        <v>92905.1015625</v>
      </c>
      <c r="J382" s="831">
        <v>1</v>
      </c>
      <c r="K382" s="832">
        <v>92905.1015625</v>
      </c>
    </row>
    <row r="383" spans="1:11" ht="14.45" customHeight="1" x14ac:dyDescent="0.2">
      <c r="A383" s="821" t="s">
        <v>570</v>
      </c>
      <c r="B383" s="822" t="s">
        <v>571</v>
      </c>
      <c r="C383" s="825" t="s">
        <v>595</v>
      </c>
      <c r="D383" s="839" t="s">
        <v>596</v>
      </c>
      <c r="E383" s="825" t="s">
        <v>3965</v>
      </c>
      <c r="F383" s="839" t="s">
        <v>3966</v>
      </c>
      <c r="G383" s="825" t="s">
        <v>4033</v>
      </c>
      <c r="H383" s="825" t="s">
        <v>4034</v>
      </c>
      <c r="I383" s="831">
        <v>76432.5</v>
      </c>
      <c r="J383" s="831">
        <v>1</v>
      </c>
      <c r="K383" s="832">
        <v>76432.5</v>
      </c>
    </row>
    <row r="384" spans="1:11" ht="14.45" customHeight="1" x14ac:dyDescent="0.2">
      <c r="A384" s="821" t="s">
        <v>570</v>
      </c>
      <c r="B384" s="822" t="s">
        <v>571</v>
      </c>
      <c r="C384" s="825" t="s">
        <v>595</v>
      </c>
      <c r="D384" s="839" t="s">
        <v>596</v>
      </c>
      <c r="E384" s="825" t="s">
        <v>3965</v>
      </c>
      <c r="F384" s="839" t="s">
        <v>3966</v>
      </c>
      <c r="G384" s="825" t="s">
        <v>4019</v>
      </c>
      <c r="H384" s="825" t="s">
        <v>4035</v>
      </c>
      <c r="I384" s="831">
        <v>92905.046875</v>
      </c>
      <c r="J384" s="831">
        <v>2</v>
      </c>
      <c r="K384" s="832">
        <v>185810.09375</v>
      </c>
    </row>
    <row r="385" spans="1:11" ht="14.45" customHeight="1" x14ac:dyDescent="0.2">
      <c r="A385" s="821" t="s">
        <v>570</v>
      </c>
      <c r="B385" s="822" t="s">
        <v>571</v>
      </c>
      <c r="C385" s="825" t="s">
        <v>595</v>
      </c>
      <c r="D385" s="839" t="s">
        <v>596</v>
      </c>
      <c r="E385" s="825" t="s">
        <v>3965</v>
      </c>
      <c r="F385" s="839" t="s">
        <v>3966</v>
      </c>
      <c r="G385" s="825" t="s">
        <v>4036</v>
      </c>
      <c r="H385" s="825" t="s">
        <v>4037</v>
      </c>
      <c r="I385" s="831">
        <v>103776</v>
      </c>
      <c r="J385" s="831">
        <v>2</v>
      </c>
      <c r="K385" s="832">
        <v>207552</v>
      </c>
    </row>
    <row r="386" spans="1:11" ht="14.45" customHeight="1" x14ac:dyDescent="0.2">
      <c r="A386" s="821" t="s">
        <v>570</v>
      </c>
      <c r="B386" s="822" t="s">
        <v>571</v>
      </c>
      <c r="C386" s="825" t="s">
        <v>595</v>
      </c>
      <c r="D386" s="839" t="s">
        <v>596</v>
      </c>
      <c r="E386" s="825" t="s">
        <v>3965</v>
      </c>
      <c r="F386" s="839" t="s">
        <v>3966</v>
      </c>
      <c r="G386" s="825" t="s">
        <v>4038</v>
      </c>
      <c r="H386" s="825" t="s">
        <v>4039</v>
      </c>
      <c r="I386" s="831">
        <v>76432.5</v>
      </c>
      <c r="J386" s="831">
        <v>3</v>
      </c>
      <c r="K386" s="832">
        <v>229297.5</v>
      </c>
    </row>
    <row r="387" spans="1:11" ht="14.45" customHeight="1" x14ac:dyDescent="0.2">
      <c r="A387" s="821" t="s">
        <v>570</v>
      </c>
      <c r="B387" s="822" t="s">
        <v>571</v>
      </c>
      <c r="C387" s="825" t="s">
        <v>595</v>
      </c>
      <c r="D387" s="839" t="s">
        <v>596</v>
      </c>
      <c r="E387" s="825" t="s">
        <v>3965</v>
      </c>
      <c r="F387" s="839" t="s">
        <v>3966</v>
      </c>
      <c r="G387" s="825" t="s">
        <v>4022</v>
      </c>
      <c r="H387" s="825" t="s">
        <v>4040</v>
      </c>
      <c r="I387" s="831">
        <v>92905.1015625</v>
      </c>
      <c r="J387" s="831">
        <v>1</v>
      </c>
      <c r="K387" s="832">
        <v>92905.1015625</v>
      </c>
    </row>
    <row r="388" spans="1:11" ht="14.45" customHeight="1" x14ac:dyDescent="0.2">
      <c r="A388" s="821" t="s">
        <v>570</v>
      </c>
      <c r="B388" s="822" t="s">
        <v>571</v>
      </c>
      <c r="C388" s="825" t="s">
        <v>595</v>
      </c>
      <c r="D388" s="839" t="s">
        <v>596</v>
      </c>
      <c r="E388" s="825" t="s">
        <v>3965</v>
      </c>
      <c r="F388" s="839" t="s">
        <v>3966</v>
      </c>
      <c r="G388" s="825" t="s">
        <v>4041</v>
      </c>
      <c r="H388" s="825" t="s">
        <v>4042</v>
      </c>
      <c r="I388" s="831">
        <v>103776</v>
      </c>
      <c r="J388" s="831">
        <v>4</v>
      </c>
      <c r="K388" s="832">
        <v>415104</v>
      </c>
    </row>
    <row r="389" spans="1:11" ht="14.45" customHeight="1" x14ac:dyDescent="0.2">
      <c r="A389" s="821" t="s">
        <v>570</v>
      </c>
      <c r="B389" s="822" t="s">
        <v>571</v>
      </c>
      <c r="C389" s="825" t="s">
        <v>595</v>
      </c>
      <c r="D389" s="839" t="s">
        <v>596</v>
      </c>
      <c r="E389" s="825" t="s">
        <v>3965</v>
      </c>
      <c r="F389" s="839" t="s">
        <v>3966</v>
      </c>
      <c r="G389" s="825" t="s">
        <v>4043</v>
      </c>
      <c r="H389" s="825" t="s">
        <v>4044</v>
      </c>
      <c r="I389" s="831">
        <v>76432.4921875</v>
      </c>
      <c r="J389" s="831">
        <v>6</v>
      </c>
      <c r="K389" s="832">
        <v>458594.953125</v>
      </c>
    </row>
    <row r="390" spans="1:11" ht="14.45" customHeight="1" x14ac:dyDescent="0.2">
      <c r="A390" s="821" t="s">
        <v>570</v>
      </c>
      <c r="B390" s="822" t="s">
        <v>571</v>
      </c>
      <c r="C390" s="825" t="s">
        <v>595</v>
      </c>
      <c r="D390" s="839" t="s">
        <v>596</v>
      </c>
      <c r="E390" s="825" t="s">
        <v>3965</v>
      </c>
      <c r="F390" s="839" t="s">
        <v>3966</v>
      </c>
      <c r="G390" s="825" t="s">
        <v>4045</v>
      </c>
      <c r="H390" s="825" t="s">
        <v>4046</v>
      </c>
      <c r="I390" s="831">
        <v>74999.57421875</v>
      </c>
      <c r="J390" s="831">
        <v>2</v>
      </c>
      <c r="K390" s="832">
        <v>149999.1484375</v>
      </c>
    </row>
    <row r="391" spans="1:11" ht="14.45" customHeight="1" x14ac:dyDescent="0.2">
      <c r="A391" s="821" t="s">
        <v>570</v>
      </c>
      <c r="B391" s="822" t="s">
        <v>571</v>
      </c>
      <c r="C391" s="825" t="s">
        <v>595</v>
      </c>
      <c r="D391" s="839" t="s">
        <v>596</v>
      </c>
      <c r="E391" s="825" t="s">
        <v>3965</v>
      </c>
      <c r="F391" s="839" t="s">
        <v>3966</v>
      </c>
      <c r="G391" s="825" t="s">
        <v>4047</v>
      </c>
      <c r="H391" s="825" t="s">
        <v>4048</v>
      </c>
      <c r="I391" s="831">
        <v>70999.8515625</v>
      </c>
      <c r="J391" s="831">
        <v>1</v>
      </c>
      <c r="K391" s="832">
        <v>70999.8515625</v>
      </c>
    </row>
    <row r="392" spans="1:11" ht="14.45" customHeight="1" x14ac:dyDescent="0.2">
      <c r="A392" s="821" t="s">
        <v>570</v>
      </c>
      <c r="B392" s="822" t="s">
        <v>571</v>
      </c>
      <c r="C392" s="825" t="s">
        <v>595</v>
      </c>
      <c r="D392" s="839" t="s">
        <v>596</v>
      </c>
      <c r="E392" s="825" t="s">
        <v>3965</v>
      </c>
      <c r="F392" s="839" t="s">
        <v>3966</v>
      </c>
      <c r="G392" s="825" t="s">
        <v>4049</v>
      </c>
      <c r="H392" s="825" t="s">
        <v>4050</v>
      </c>
      <c r="I392" s="831">
        <v>63999.80078125</v>
      </c>
      <c r="J392" s="831">
        <v>2</v>
      </c>
      <c r="K392" s="832">
        <v>127999.6015625</v>
      </c>
    </row>
    <row r="393" spans="1:11" ht="14.45" customHeight="1" x14ac:dyDescent="0.2">
      <c r="A393" s="821" t="s">
        <v>570</v>
      </c>
      <c r="B393" s="822" t="s">
        <v>571</v>
      </c>
      <c r="C393" s="825" t="s">
        <v>595</v>
      </c>
      <c r="D393" s="839" t="s">
        <v>596</v>
      </c>
      <c r="E393" s="825" t="s">
        <v>3965</v>
      </c>
      <c r="F393" s="839" t="s">
        <v>3966</v>
      </c>
      <c r="G393" s="825" t="s">
        <v>4051</v>
      </c>
      <c r="H393" s="825" t="s">
        <v>4052</v>
      </c>
      <c r="I393" s="831">
        <v>8614.362548828125</v>
      </c>
      <c r="J393" s="831">
        <v>11</v>
      </c>
      <c r="K393" s="832">
        <v>95567.30078125</v>
      </c>
    </row>
    <row r="394" spans="1:11" ht="14.45" customHeight="1" x14ac:dyDescent="0.2">
      <c r="A394" s="821" t="s">
        <v>570</v>
      </c>
      <c r="B394" s="822" t="s">
        <v>571</v>
      </c>
      <c r="C394" s="825" t="s">
        <v>595</v>
      </c>
      <c r="D394" s="839" t="s">
        <v>596</v>
      </c>
      <c r="E394" s="825" t="s">
        <v>3526</v>
      </c>
      <c r="F394" s="839" t="s">
        <v>3527</v>
      </c>
      <c r="G394" s="825" t="s">
        <v>4053</v>
      </c>
      <c r="H394" s="825" t="s">
        <v>4054</v>
      </c>
      <c r="I394" s="831">
        <v>713.55999755859375</v>
      </c>
      <c r="J394" s="831">
        <v>5</v>
      </c>
      <c r="K394" s="832">
        <v>3567.7999267578125</v>
      </c>
    </row>
    <row r="395" spans="1:11" ht="14.45" customHeight="1" x14ac:dyDescent="0.2">
      <c r="A395" s="821" t="s">
        <v>570</v>
      </c>
      <c r="B395" s="822" t="s">
        <v>571</v>
      </c>
      <c r="C395" s="825" t="s">
        <v>595</v>
      </c>
      <c r="D395" s="839" t="s">
        <v>596</v>
      </c>
      <c r="E395" s="825" t="s">
        <v>3526</v>
      </c>
      <c r="F395" s="839" t="s">
        <v>3527</v>
      </c>
      <c r="G395" s="825" t="s">
        <v>4055</v>
      </c>
      <c r="H395" s="825" t="s">
        <v>4056</v>
      </c>
      <c r="I395" s="831">
        <v>1380</v>
      </c>
      <c r="J395" s="831">
        <v>50</v>
      </c>
      <c r="K395" s="832">
        <v>69000</v>
      </c>
    </row>
    <row r="396" spans="1:11" ht="14.45" customHeight="1" x14ac:dyDescent="0.2">
      <c r="A396" s="821" t="s">
        <v>570</v>
      </c>
      <c r="B396" s="822" t="s">
        <v>571</v>
      </c>
      <c r="C396" s="825" t="s">
        <v>595</v>
      </c>
      <c r="D396" s="839" t="s">
        <v>596</v>
      </c>
      <c r="E396" s="825" t="s">
        <v>3526</v>
      </c>
      <c r="F396" s="839" t="s">
        <v>3527</v>
      </c>
      <c r="G396" s="825" t="s">
        <v>4057</v>
      </c>
      <c r="H396" s="825" t="s">
        <v>4058</v>
      </c>
      <c r="I396" s="831">
        <v>2750.800048828125</v>
      </c>
      <c r="J396" s="831">
        <v>30</v>
      </c>
      <c r="K396" s="832">
        <v>82524</v>
      </c>
    </row>
    <row r="397" spans="1:11" ht="14.45" customHeight="1" x14ac:dyDescent="0.2">
      <c r="A397" s="821" t="s">
        <v>570</v>
      </c>
      <c r="B397" s="822" t="s">
        <v>571</v>
      </c>
      <c r="C397" s="825" t="s">
        <v>595</v>
      </c>
      <c r="D397" s="839" t="s">
        <v>596</v>
      </c>
      <c r="E397" s="825" t="s">
        <v>3526</v>
      </c>
      <c r="F397" s="839" t="s">
        <v>3527</v>
      </c>
      <c r="G397" s="825" t="s">
        <v>4059</v>
      </c>
      <c r="H397" s="825" t="s">
        <v>4060</v>
      </c>
      <c r="I397" s="831">
        <v>828.90997314453125</v>
      </c>
      <c r="J397" s="831">
        <v>5</v>
      </c>
      <c r="K397" s="832">
        <v>4144.5498046875</v>
      </c>
    </row>
    <row r="398" spans="1:11" ht="14.45" customHeight="1" x14ac:dyDescent="0.2">
      <c r="A398" s="821" t="s">
        <v>570</v>
      </c>
      <c r="B398" s="822" t="s">
        <v>571</v>
      </c>
      <c r="C398" s="825" t="s">
        <v>595</v>
      </c>
      <c r="D398" s="839" t="s">
        <v>596</v>
      </c>
      <c r="E398" s="825" t="s">
        <v>3526</v>
      </c>
      <c r="F398" s="839" t="s">
        <v>3527</v>
      </c>
      <c r="G398" s="825" t="s">
        <v>4061</v>
      </c>
      <c r="H398" s="825" t="s">
        <v>4062</v>
      </c>
      <c r="I398" s="831">
        <v>1311.489990234375</v>
      </c>
      <c r="J398" s="831">
        <v>3</v>
      </c>
      <c r="K398" s="832">
        <v>3934.469970703125</v>
      </c>
    </row>
    <row r="399" spans="1:11" ht="14.45" customHeight="1" x14ac:dyDescent="0.2">
      <c r="A399" s="821" t="s">
        <v>570</v>
      </c>
      <c r="B399" s="822" t="s">
        <v>571</v>
      </c>
      <c r="C399" s="825" t="s">
        <v>595</v>
      </c>
      <c r="D399" s="839" t="s">
        <v>596</v>
      </c>
      <c r="E399" s="825" t="s">
        <v>3526</v>
      </c>
      <c r="F399" s="839" t="s">
        <v>3527</v>
      </c>
      <c r="G399" s="825" t="s">
        <v>4063</v>
      </c>
      <c r="H399" s="825" t="s">
        <v>4064</v>
      </c>
      <c r="I399" s="831">
        <v>591.69000244140625</v>
      </c>
      <c r="J399" s="831">
        <v>9</v>
      </c>
      <c r="K399" s="832">
        <v>5325.2098388671875</v>
      </c>
    </row>
    <row r="400" spans="1:11" ht="14.45" customHeight="1" x14ac:dyDescent="0.2">
      <c r="A400" s="821" t="s">
        <v>570</v>
      </c>
      <c r="B400" s="822" t="s">
        <v>571</v>
      </c>
      <c r="C400" s="825" t="s">
        <v>595</v>
      </c>
      <c r="D400" s="839" t="s">
        <v>596</v>
      </c>
      <c r="E400" s="825" t="s">
        <v>3526</v>
      </c>
      <c r="F400" s="839" t="s">
        <v>3527</v>
      </c>
      <c r="G400" s="825" t="s">
        <v>4065</v>
      </c>
      <c r="H400" s="825" t="s">
        <v>4066</v>
      </c>
      <c r="I400" s="831">
        <v>202.07000732421875</v>
      </c>
      <c r="J400" s="831">
        <v>12</v>
      </c>
      <c r="K400" s="832">
        <v>2424.840087890625</v>
      </c>
    </row>
    <row r="401" spans="1:11" ht="14.45" customHeight="1" x14ac:dyDescent="0.2">
      <c r="A401" s="821" t="s">
        <v>570</v>
      </c>
      <c r="B401" s="822" t="s">
        <v>571</v>
      </c>
      <c r="C401" s="825" t="s">
        <v>595</v>
      </c>
      <c r="D401" s="839" t="s">
        <v>596</v>
      </c>
      <c r="E401" s="825" t="s">
        <v>3621</v>
      </c>
      <c r="F401" s="839" t="s">
        <v>3622</v>
      </c>
      <c r="G401" s="825" t="s">
        <v>4067</v>
      </c>
      <c r="H401" s="825" t="s">
        <v>4068</v>
      </c>
      <c r="I401" s="831">
        <v>907.5</v>
      </c>
      <c r="J401" s="831">
        <v>60</v>
      </c>
      <c r="K401" s="832">
        <v>54450</v>
      </c>
    </row>
    <row r="402" spans="1:11" ht="14.45" customHeight="1" x14ac:dyDescent="0.2">
      <c r="A402" s="821" t="s">
        <v>570</v>
      </c>
      <c r="B402" s="822" t="s">
        <v>571</v>
      </c>
      <c r="C402" s="825" t="s">
        <v>595</v>
      </c>
      <c r="D402" s="839" t="s">
        <v>596</v>
      </c>
      <c r="E402" s="825" t="s">
        <v>3751</v>
      </c>
      <c r="F402" s="839" t="s">
        <v>3752</v>
      </c>
      <c r="G402" s="825" t="s">
        <v>4069</v>
      </c>
      <c r="H402" s="825" t="s">
        <v>4070</v>
      </c>
      <c r="I402" s="831">
        <v>216.02999877929688</v>
      </c>
      <c r="J402" s="831">
        <v>24</v>
      </c>
      <c r="K402" s="832">
        <v>5184.72021484375</v>
      </c>
    </row>
    <row r="403" spans="1:11" ht="14.45" customHeight="1" x14ac:dyDescent="0.2">
      <c r="A403" s="821" t="s">
        <v>570</v>
      </c>
      <c r="B403" s="822" t="s">
        <v>571</v>
      </c>
      <c r="C403" s="825" t="s">
        <v>595</v>
      </c>
      <c r="D403" s="839" t="s">
        <v>596</v>
      </c>
      <c r="E403" s="825" t="s">
        <v>3751</v>
      </c>
      <c r="F403" s="839" t="s">
        <v>3752</v>
      </c>
      <c r="G403" s="825" t="s">
        <v>4071</v>
      </c>
      <c r="H403" s="825" t="s">
        <v>4072</v>
      </c>
      <c r="I403" s="831">
        <v>210.16000366210938</v>
      </c>
      <c r="J403" s="831">
        <v>36</v>
      </c>
      <c r="K403" s="832">
        <v>7565.85009765625</v>
      </c>
    </row>
    <row r="404" spans="1:11" ht="14.45" customHeight="1" x14ac:dyDescent="0.2">
      <c r="A404" s="821" t="s">
        <v>570</v>
      </c>
      <c r="B404" s="822" t="s">
        <v>571</v>
      </c>
      <c r="C404" s="825" t="s">
        <v>595</v>
      </c>
      <c r="D404" s="839" t="s">
        <v>596</v>
      </c>
      <c r="E404" s="825" t="s">
        <v>3751</v>
      </c>
      <c r="F404" s="839" t="s">
        <v>3752</v>
      </c>
      <c r="G404" s="825" t="s">
        <v>4073</v>
      </c>
      <c r="H404" s="825" t="s">
        <v>4074</v>
      </c>
      <c r="I404" s="831">
        <v>258.05999755859375</v>
      </c>
      <c r="J404" s="831">
        <v>36</v>
      </c>
      <c r="K404" s="832">
        <v>9290.159912109375</v>
      </c>
    </row>
    <row r="405" spans="1:11" ht="14.45" customHeight="1" x14ac:dyDescent="0.2">
      <c r="A405" s="821" t="s">
        <v>570</v>
      </c>
      <c r="B405" s="822" t="s">
        <v>571</v>
      </c>
      <c r="C405" s="825" t="s">
        <v>595</v>
      </c>
      <c r="D405" s="839" t="s">
        <v>596</v>
      </c>
      <c r="E405" s="825" t="s">
        <v>3751</v>
      </c>
      <c r="F405" s="839" t="s">
        <v>3752</v>
      </c>
      <c r="G405" s="825" t="s">
        <v>4075</v>
      </c>
      <c r="H405" s="825" t="s">
        <v>4076</v>
      </c>
      <c r="I405" s="831">
        <v>94.819999694824219</v>
      </c>
      <c r="J405" s="831">
        <v>144</v>
      </c>
      <c r="K405" s="832">
        <v>13654.080078125</v>
      </c>
    </row>
    <row r="406" spans="1:11" ht="14.45" customHeight="1" x14ac:dyDescent="0.2">
      <c r="A406" s="821" t="s">
        <v>570</v>
      </c>
      <c r="B406" s="822" t="s">
        <v>571</v>
      </c>
      <c r="C406" s="825" t="s">
        <v>595</v>
      </c>
      <c r="D406" s="839" t="s">
        <v>596</v>
      </c>
      <c r="E406" s="825" t="s">
        <v>3751</v>
      </c>
      <c r="F406" s="839" t="s">
        <v>3752</v>
      </c>
      <c r="G406" s="825" t="s">
        <v>4077</v>
      </c>
      <c r="H406" s="825" t="s">
        <v>4078</v>
      </c>
      <c r="I406" s="831">
        <v>94.819999694824219</v>
      </c>
      <c r="J406" s="831">
        <v>72</v>
      </c>
      <c r="K406" s="832">
        <v>6826.85986328125</v>
      </c>
    </row>
    <row r="407" spans="1:11" ht="14.45" customHeight="1" x14ac:dyDescent="0.2">
      <c r="A407" s="821" t="s">
        <v>570</v>
      </c>
      <c r="B407" s="822" t="s">
        <v>571</v>
      </c>
      <c r="C407" s="825" t="s">
        <v>595</v>
      </c>
      <c r="D407" s="839" t="s">
        <v>596</v>
      </c>
      <c r="E407" s="825" t="s">
        <v>3751</v>
      </c>
      <c r="F407" s="839" t="s">
        <v>3752</v>
      </c>
      <c r="G407" s="825" t="s">
        <v>4079</v>
      </c>
      <c r="H407" s="825" t="s">
        <v>4080</v>
      </c>
      <c r="I407" s="831">
        <v>106.54000091552734</v>
      </c>
      <c r="J407" s="831">
        <v>108</v>
      </c>
      <c r="K407" s="832">
        <v>11506.3203125</v>
      </c>
    </row>
    <row r="408" spans="1:11" ht="14.45" customHeight="1" x14ac:dyDescent="0.2">
      <c r="A408" s="821" t="s">
        <v>570</v>
      </c>
      <c r="B408" s="822" t="s">
        <v>571</v>
      </c>
      <c r="C408" s="825" t="s">
        <v>595</v>
      </c>
      <c r="D408" s="839" t="s">
        <v>596</v>
      </c>
      <c r="E408" s="825" t="s">
        <v>3802</v>
      </c>
      <c r="F408" s="839" t="s">
        <v>3803</v>
      </c>
      <c r="G408" s="825" t="s">
        <v>4081</v>
      </c>
      <c r="H408" s="825" t="s">
        <v>4082</v>
      </c>
      <c r="I408" s="831">
        <v>11456.990234375</v>
      </c>
      <c r="J408" s="831">
        <v>3</v>
      </c>
      <c r="K408" s="832">
        <v>34370.98046875</v>
      </c>
    </row>
    <row r="409" spans="1:11" ht="14.45" customHeight="1" x14ac:dyDescent="0.2">
      <c r="A409" s="821" t="s">
        <v>570</v>
      </c>
      <c r="B409" s="822" t="s">
        <v>571</v>
      </c>
      <c r="C409" s="825" t="s">
        <v>595</v>
      </c>
      <c r="D409" s="839" t="s">
        <v>596</v>
      </c>
      <c r="E409" s="825" t="s">
        <v>3802</v>
      </c>
      <c r="F409" s="839" t="s">
        <v>3803</v>
      </c>
      <c r="G409" s="825" t="s">
        <v>4083</v>
      </c>
      <c r="H409" s="825" t="s">
        <v>4084</v>
      </c>
      <c r="I409" s="831">
        <v>568.70001220703125</v>
      </c>
      <c r="J409" s="831">
        <v>5</v>
      </c>
      <c r="K409" s="832">
        <v>2843.5</v>
      </c>
    </row>
    <row r="410" spans="1:11" ht="14.45" customHeight="1" x14ac:dyDescent="0.2">
      <c r="A410" s="821" t="s">
        <v>570</v>
      </c>
      <c r="B410" s="822" t="s">
        <v>571</v>
      </c>
      <c r="C410" s="825" t="s">
        <v>595</v>
      </c>
      <c r="D410" s="839" t="s">
        <v>596</v>
      </c>
      <c r="E410" s="825" t="s">
        <v>3802</v>
      </c>
      <c r="F410" s="839" t="s">
        <v>3803</v>
      </c>
      <c r="G410" s="825" t="s">
        <v>4085</v>
      </c>
      <c r="H410" s="825" t="s">
        <v>4086</v>
      </c>
      <c r="I410" s="831">
        <v>568.70001220703125</v>
      </c>
      <c r="J410" s="831">
        <v>5</v>
      </c>
      <c r="K410" s="832">
        <v>2843.5</v>
      </c>
    </row>
    <row r="411" spans="1:11" ht="14.45" customHeight="1" x14ac:dyDescent="0.2">
      <c r="A411" s="821" t="s">
        <v>570</v>
      </c>
      <c r="B411" s="822" t="s">
        <v>571</v>
      </c>
      <c r="C411" s="825" t="s">
        <v>595</v>
      </c>
      <c r="D411" s="839" t="s">
        <v>596</v>
      </c>
      <c r="E411" s="825" t="s">
        <v>3802</v>
      </c>
      <c r="F411" s="839" t="s">
        <v>3803</v>
      </c>
      <c r="G411" s="825" t="s">
        <v>4087</v>
      </c>
      <c r="H411" s="825" t="s">
        <v>4088</v>
      </c>
      <c r="I411" s="831">
        <v>568.70001220703125</v>
      </c>
      <c r="J411" s="831">
        <v>5</v>
      </c>
      <c r="K411" s="832">
        <v>2843.5</v>
      </c>
    </row>
    <row r="412" spans="1:11" ht="14.45" customHeight="1" x14ac:dyDescent="0.2">
      <c r="A412" s="821" t="s">
        <v>570</v>
      </c>
      <c r="B412" s="822" t="s">
        <v>571</v>
      </c>
      <c r="C412" s="825" t="s">
        <v>595</v>
      </c>
      <c r="D412" s="839" t="s">
        <v>596</v>
      </c>
      <c r="E412" s="825" t="s">
        <v>3802</v>
      </c>
      <c r="F412" s="839" t="s">
        <v>3803</v>
      </c>
      <c r="G412" s="825" t="s">
        <v>4089</v>
      </c>
      <c r="H412" s="825" t="s">
        <v>4090</v>
      </c>
      <c r="I412" s="831">
        <v>568.70001220703125</v>
      </c>
      <c r="J412" s="831">
        <v>15</v>
      </c>
      <c r="K412" s="832">
        <v>8530.5</v>
      </c>
    </row>
    <row r="413" spans="1:11" ht="14.45" customHeight="1" x14ac:dyDescent="0.2">
      <c r="A413" s="821" t="s">
        <v>570</v>
      </c>
      <c r="B413" s="822" t="s">
        <v>571</v>
      </c>
      <c r="C413" s="825" t="s">
        <v>595</v>
      </c>
      <c r="D413" s="839" t="s">
        <v>596</v>
      </c>
      <c r="E413" s="825" t="s">
        <v>3802</v>
      </c>
      <c r="F413" s="839" t="s">
        <v>3803</v>
      </c>
      <c r="G413" s="825" t="s">
        <v>4091</v>
      </c>
      <c r="H413" s="825" t="s">
        <v>4092</v>
      </c>
      <c r="I413" s="831">
        <v>568.70001220703125</v>
      </c>
      <c r="J413" s="831">
        <v>35</v>
      </c>
      <c r="K413" s="832">
        <v>19904.5</v>
      </c>
    </row>
    <row r="414" spans="1:11" ht="14.45" customHeight="1" x14ac:dyDescent="0.2">
      <c r="A414" s="821" t="s">
        <v>570</v>
      </c>
      <c r="B414" s="822" t="s">
        <v>571</v>
      </c>
      <c r="C414" s="825" t="s">
        <v>595</v>
      </c>
      <c r="D414" s="839" t="s">
        <v>596</v>
      </c>
      <c r="E414" s="825" t="s">
        <v>3802</v>
      </c>
      <c r="F414" s="839" t="s">
        <v>3803</v>
      </c>
      <c r="G414" s="825" t="s">
        <v>4093</v>
      </c>
      <c r="H414" s="825" t="s">
        <v>4094</v>
      </c>
      <c r="I414" s="831">
        <v>568.70001220703125</v>
      </c>
      <c r="J414" s="831">
        <v>5</v>
      </c>
      <c r="K414" s="832">
        <v>2843.5</v>
      </c>
    </row>
    <row r="415" spans="1:11" ht="14.45" customHeight="1" x14ac:dyDescent="0.2">
      <c r="A415" s="821" t="s">
        <v>570</v>
      </c>
      <c r="B415" s="822" t="s">
        <v>571</v>
      </c>
      <c r="C415" s="825" t="s">
        <v>595</v>
      </c>
      <c r="D415" s="839" t="s">
        <v>596</v>
      </c>
      <c r="E415" s="825" t="s">
        <v>3802</v>
      </c>
      <c r="F415" s="839" t="s">
        <v>3803</v>
      </c>
      <c r="G415" s="825" t="s">
        <v>4095</v>
      </c>
      <c r="H415" s="825" t="s">
        <v>4096</v>
      </c>
      <c r="I415" s="831">
        <v>568.70001220703125</v>
      </c>
      <c r="J415" s="831">
        <v>5</v>
      </c>
      <c r="K415" s="832">
        <v>2843.5</v>
      </c>
    </row>
    <row r="416" spans="1:11" ht="14.45" customHeight="1" x14ac:dyDescent="0.2">
      <c r="A416" s="821" t="s">
        <v>570</v>
      </c>
      <c r="B416" s="822" t="s">
        <v>571</v>
      </c>
      <c r="C416" s="825" t="s">
        <v>595</v>
      </c>
      <c r="D416" s="839" t="s">
        <v>596</v>
      </c>
      <c r="E416" s="825" t="s">
        <v>3802</v>
      </c>
      <c r="F416" s="839" t="s">
        <v>3803</v>
      </c>
      <c r="G416" s="825" t="s">
        <v>4097</v>
      </c>
      <c r="H416" s="825" t="s">
        <v>4098</v>
      </c>
      <c r="I416" s="831">
        <v>568.70001220703125</v>
      </c>
      <c r="J416" s="831">
        <v>5</v>
      </c>
      <c r="K416" s="832">
        <v>2843.5</v>
      </c>
    </row>
    <row r="417" spans="1:11" ht="14.45" customHeight="1" x14ac:dyDescent="0.2">
      <c r="A417" s="821" t="s">
        <v>570</v>
      </c>
      <c r="B417" s="822" t="s">
        <v>571</v>
      </c>
      <c r="C417" s="825" t="s">
        <v>595</v>
      </c>
      <c r="D417" s="839" t="s">
        <v>596</v>
      </c>
      <c r="E417" s="825" t="s">
        <v>3802</v>
      </c>
      <c r="F417" s="839" t="s">
        <v>3803</v>
      </c>
      <c r="G417" s="825" t="s">
        <v>4099</v>
      </c>
      <c r="H417" s="825" t="s">
        <v>4100</v>
      </c>
      <c r="I417" s="831">
        <v>960.739990234375</v>
      </c>
      <c r="J417" s="831">
        <v>35</v>
      </c>
      <c r="K417" s="832">
        <v>33625.900390625</v>
      </c>
    </row>
    <row r="418" spans="1:11" ht="14.45" customHeight="1" x14ac:dyDescent="0.2">
      <c r="A418" s="821" t="s">
        <v>570</v>
      </c>
      <c r="B418" s="822" t="s">
        <v>571</v>
      </c>
      <c r="C418" s="825" t="s">
        <v>595</v>
      </c>
      <c r="D418" s="839" t="s">
        <v>596</v>
      </c>
      <c r="E418" s="825" t="s">
        <v>3802</v>
      </c>
      <c r="F418" s="839" t="s">
        <v>3803</v>
      </c>
      <c r="G418" s="825" t="s">
        <v>4101</v>
      </c>
      <c r="H418" s="825" t="s">
        <v>4102</v>
      </c>
      <c r="I418" s="831">
        <v>960.739990234375</v>
      </c>
      <c r="J418" s="831">
        <v>30</v>
      </c>
      <c r="K418" s="832">
        <v>28822.201171875</v>
      </c>
    </row>
    <row r="419" spans="1:11" ht="14.45" customHeight="1" x14ac:dyDescent="0.2">
      <c r="A419" s="821" t="s">
        <v>570</v>
      </c>
      <c r="B419" s="822" t="s">
        <v>571</v>
      </c>
      <c r="C419" s="825" t="s">
        <v>595</v>
      </c>
      <c r="D419" s="839" t="s">
        <v>596</v>
      </c>
      <c r="E419" s="825" t="s">
        <v>3802</v>
      </c>
      <c r="F419" s="839" t="s">
        <v>3803</v>
      </c>
      <c r="G419" s="825" t="s">
        <v>4103</v>
      </c>
      <c r="H419" s="825" t="s">
        <v>4104</v>
      </c>
      <c r="I419" s="831">
        <v>960.739990234375</v>
      </c>
      <c r="J419" s="831">
        <v>54</v>
      </c>
      <c r="K419" s="832">
        <v>51879.9609375</v>
      </c>
    </row>
    <row r="420" spans="1:11" ht="14.45" customHeight="1" x14ac:dyDescent="0.2">
      <c r="A420" s="821" t="s">
        <v>570</v>
      </c>
      <c r="B420" s="822" t="s">
        <v>571</v>
      </c>
      <c r="C420" s="825" t="s">
        <v>595</v>
      </c>
      <c r="D420" s="839" t="s">
        <v>596</v>
      </c>
      <c r="E420" s="825" t="s">
        <v>3802</v>
      </c>
      <c r="F420" s="839" t="s">
        <v>3803</v>
      </c>
      <c r="G420" s="825" t="s">
        <v>4105</v>
      </c>
      <c r="H420" s="825" t="s">
        <v>4106</v>
      </c>
      <c r="I420" s="831">
        <v>2182.840087890625</v>
      </c>
      <c r="J420" s="831">
        <v>40</v>
      </c>
      <c r="K420" s="832">
        <v>87313.6015625</v>
      </c>
    </row>
    <row r="421" spans="1:11" ht="14.45" customHeight="1" x14ac:dyDescent="0.2">
      <c r="A421" s="821" t="s">
        <v>570</v>
      </c>
      <c r="B421" s="822" t="s">
        <v>571</v>
      </c>
      <c r="C421" s="825" t="s">
        <v>595</v>
      </c>
      <c r="D421" s="839" t="s">
        <v>596</v>
      </c>
      <c r="E421" s="825" t="s">
        <v>3802</v>
      </c>
      <c r="F421" s="839" t="s">
        <v>3803</v>
      </c>
      <c r="G421" s="825" t="s">
        <v>4107</v>
      </c>
      <c r="H421" s="825" t="s">
        <v>4108</v>
      </c>
      <c r="I421" s="831">
        <v>960.739990234375</v>
      </c>
      <c r="J421" s="831">
        <v>57</v>
      </c>
      <c r="K421" s="832">
        <v>54762.181640625</v>
      </c>
    </row>
    <row r="422" spans="1:11" ht="14.45" customHeight="1" x14ac:dyDescent="0.2">
      <c r="A422" s="821" t="s">
        <v>570</v>
      </c>
      <c r="B422" s="822" t="s">
        <v>571</v>
      </c>
      <c r="C422" s="825" t="s">
        <v>595</v>
      </c>
      <c r="D422" s="839" t="s">
        <v>596</v>
      </c>
      <c r="E422" s="825" t="s">
        <v>3802</v>
      </c>
      <c r="F422" s="839" t="s">
        <v>3803</v>
      </c>
      <c r="G422" s="825" t="s">
        <v>4109</v>
      </c>
      <c r="H422" s="825" t="s">
        <v>4110</v>
      </c>
      <c r="I422" s="831">
        <v>2182.840087890625</v>
      </c>
      <c r="J422" s="831">
        <v>5</v>
      </c>
      <c r="K422" s="832">
        <v>10914.2001953125</v>
      </c>
    </row>
    <row r="423" spans="1:11" ht="14.45" customHeight="1" x14ac:dyDescent="0.2">
      <c r="A423" s="821" t="s">
        <v>570</v>
      </c>
      <c r="B423" s="822" t="s">
        <v>571</v>
      </c>
      <c r="C423" s="825" t="s">
        <v>595</v>
      </c>
      <c r="D423" s="839" t="s">
        <v>596</v>
      </c>
      <c r="E423" s="825" t="s">
        <v>3802</v>
      </c>
      <c r="F423" s="839" t="s">
        <v>3803</v>
      </c>
      <c r="G423" s="825" t="s">
        <v>4111</v>
      </c>
      <c r="H423" s="825" t="s">
        <v>4112</v>
      </c>
      <c r="I423" s="831">
        <v>1531.8599853515625</v>
      </c>
      <c r="J423" s="831">
        <v>20</v>
      </c>
      <c r="K423" s="832">
        <v>30637.19921875</v>
      </c>
    </row>
    <row r="424" spans="1:11" ht="14.45" customHeight="1" x14ac:dyDescent="0.2">
      <c r="A424" s="821" t="s">
        <v>570</v>
      </c>
      <c r="B424" s="822" t="s">
        <v>571</v>
      </c>
      <c r="C424" s="825" t="s">
        <v>595</v>
      </c>
      <c r="D424" s="839" t="s">
        <v>596</v>
      </c>
      <c r="E424" s="825" t="s">
        <v>3802</v>
      </c>
      <c r="F424" s="839" t="s">
        <v>3803</v>
      </c>
      <c r="G424" s="825" t="s">
        <v>4113</v>
      </c>
      <c r="H424" s="825" t="s">
        <v>4114</v>
      </c>
      <c r="I424" s="831">
        <v>1531.8599853515625</v>
      </c>
      <c r="J424" s="831">
        <v>10</v>
      </c>
      <c r="K424" s="832">
        <v>15318.599609375</v>
      </c>
    </row>
    <row r="425" spans="1:11" ht="14.45" customHeight="1" x14ac:dyDescent="0.2">
      <c r="A425" s="821" t="s">
        <v>570</v>
      </c>
      <c r="B425" s="822" t="s">
        <v>571</v>
      </c>
      <c r="C425" s="825" t="s">
        <v>595</v>
      </c>
      <c r="D425" s="839" t="s">
        <v>596</v>
      </c>
      <c r="E425" s="825" t="s">
        <v>3802</v>
      </c>
      <c r="F425" s="839" t="s">
        <v>3803</v>
      </c>
      <c r="G425" s="825" t="s">
        <v>4115</v>
      </c>
      <c r="H425" s="825" t="s">
        <v>4116</v>
      </c>
      <c r="I425" s="831">
        <v>6980.490234375</v>
      </c>
      <c r="J425" s="831">
        <v>5</v>
      </c>
      <c r="K425" s="832">
        <v>34902.44921875</v>
      </c>
    </row>
    <row r="426" spans="1:11" ht="14.45" customHeight="1" x14ac:dyDescent="0.2">
      <c r="A426" s="821" t="s">
        <v>570</v>
      </c>
      <c r="B426" s="822" t="s">
        <v>571</v>
      </c>
      <c r="C426" s="825" t="s">
        <v>595</v>
      </c>
      <c r="D426" s="839" t="s">
        <v>596</v>
      </c>
      <c r="E426" s="825" t="s">
        <v>3802</v>
      </c>
      <c r="F426" s="839" t="s">
        <v>3803</v>
      </c>
      <c r="G426" s="825" t="s">
        <v>4117</v>
      </c>
      <c r="H426" s="825" t="s">
        <v>4118</v>
      </c>
      <c r="I426" s="831">
        <v>6980.490234375</v>
      </c>
      <c r="J426" s="831">
        <v>5</v>
      </c>
      <c r="K426" s="832">
        <v>34902.44921875</v>
      </c>
    </row>
    <row r="427" spans="1:11" ht="14.45" customHeight="1" x14ac:dyDescent="0.2">
      <c r="A427" s="821" t="s">
        <v>570</v>
      </c>
      <c r="B427" s="822" t="s">
        <v>571</v>
      </c>
      <c r="C427" s="825" t="s">
        <v>595</v>
      </c>
      <c r="D427" s="839" t="s">
        <v>596</v>
      </c>
      <c r="E427" s="825" t="s">
        <v>3802</v>
      </c>
      <c r="F427" s="839" t="s">
        <v>3803</v>
      </c>
      <c r="G427" s="825" t="s">
        <v>4119</v>
      </c>
      <c r="H427" s="825" t="s">
        <v>4120</v>
      </c>
      <c r="I427" s="831">
        <v>6980.490234375</v>
      </c>
      <c r="J427" s="831">
        <v>5</v>
      </c>
      <c r="K427" s="832">
        <v>34902.44921875</v>
      </c>
    </row>
    <row r="428" spans="1:11" ht="14.45" customHeight="1" x14ac:dyDescent="0.2">
      <c r="A428" s="821" t="s">
        <v>570</v>
      </c>
      <c r="B428" s="822" t="s">
        <v>571</v>
      </c>
      <c r="C428" s="825" t="s">
        <v>595</v>
      </c>
      <c r="D428" s="839" t="s">
        <v>596</v>
      </c>
      <c r="E428" s="825" t="s">
        <v>3802</v>
      </c>
      <c r="F428" s="839" t="s">
        <v>3803</v>
      </c>
      <c r="G428" s="825" t="s">
        <v>4121</v>
      </c>
      <c r="H428" s="825" t="s">
        <v>4122</v>
      </c>
      <c r="I428" s="831">
        <v>8367.150390625</v>
      </c>
      <c r="J428" s="831">
        <v>8</v>
      </c>
      <c r="K428" s="832">
        <v>66937.203125</v>
      </c>
    </row>
    <row r="429" spans="1:11" ht="14.45" customHeight="1" x14ac:dyDescent="0.2">
      <c r="A429" s="821" t="s">
        <v>570</v>
      </c>
      <c r="B429" s="822" t="s">
        <v>571</v>
      </c>
      <c r="C429" s="825" t="s">
        <v>595</v>
      </c>
      <c r="D429" s="839" t="s">
        <v>596</v>
      </c>
      <c r="E429" s="825" t="s">
        <v>3802</v>
      </c>
      <c r="F429" s="839" t="s">
        <v>3803</v>
      </c>
      <c r="G429" s="825" t="s">
        <v>4123</v>
      </c>
      <c r="H429" s="825" t="s">
        <v>4124</v>
      </c>
      <c r="I429" s="831">
        <v>6980.490234375</v>
      </c>
      <c r="J429" s="831">
        <v>12</v>
      </c>
      <c r="K429" s="832">
        <v>83765.87890625</v>
      </c>
    </row>
    <row r="430" spans="1:11" ht="14.45" customHeight="1" x14ac:dyDescent="0.2">
      <c r="A430" s="821" t="s">
        <v>570</v>
      </c>
      <c r="B430" s="822" t="s">
        <v>571</v>
      </c>
      <c r="C430" s="825" t="s">
        <v>595</v>
      </c>
      <c r="D430" s="839" t="s">
        <v>596</v>
      </c>
      <c r="E430" s="825" t="s">
        <v>3802</v>
      </c>
      <c r="F430" s="839" t="s">
        <v>3803</v>
      </c>
      <c r="G430" s="825" t="s">
        <v>4125</v>
      </c>
      <c r="H430" s="825" t="s">
        <v>4126</v>
      </c>
      <c r="I430" s="831">
        <v>1095</v>
      </c>
      <c r="J430" s="831">
        <v>5</v>
      </c>
      <c r="K430" s="832">
        <v>5475</v>
      </c>
    </row>
    <row r="431" spans="1:11" ht="14.45" customHeight="1" x14ac:dyDescent="0.2">
      <c r="A431" s="821" t="s">
        <v>570</v>
      </c>
      <c r="B431" s="822" t="s">
        <v>571</v>
      </c>
      <c r="C431" s="825" t="s">
        <v>595</v>
      </c>
      <c r="D431" s="839" t="s">
        <v>596</v>
      </c>
      <c r="E431" s="825" t="s">
        <v>3802</v>
      </c>
      <c r="F431" s="839" t="s">
        <v>3803</v>
      </c>
      <c r="G431" s="825" t="s">
        <v>4127</v>
      </c>
      <c r="H431" s="825" t="s">
        <v>4128</v>
      </c>
      <c r="I431" s="831">
        <v>1095</v>
      </c>
      <c r="J431" s="831">
        <v>5</v>
      </c>
      <c r="K431" s="832">
        <v>5475</v>
      </c>
    </row>
    <row r="432" spans="1:11" ht="14.45" customHeight="1" x14ac:dyDescent="0.2">
      <c r="A432" s="821" t="s">
        <v>570</v>
      </c>
      <c r="B432" s="822" t="s">
        <v>571</v>
      </c>
      <c r="C432" s="825" t="s">
        <v>595</v>
      </c>
      <c r="D432" s="839" t="s">
        <v>596</v>
      </c>
      <c r="E432" s="825" t="s">
        <v>3802</v>
      </c>
      <c r="F432" s="839" t="s">
        <v>3803</v>
      </c>
      <c r="G432" s="825" t="s">
        <v>4129</v>
      </c>
      <c r="H432" s="825" t="s">
        <v>4130</v>
      </c>
      <c r="I432" s="831">
        <v>1095</v>
      </c>
      <c r="J432" s="831">
        <v>5</v>
      </c>
      <c r="K432" s="832">
        <v>5475</v>
      </c>
    </row>
    <row r="433" spans="1:11" ht="14.45" customHeight="1" x14ac:dyDescent="0.2">
      <c r="A433" s="821" t="s">
        <v>570</v>
      </c>
      <c r="B433" s="822" t="s">
        <v>571</v>
      </c>
      <c r="C433" s="825" t="s">
        <v>595</v>
      </c>
      <c r="D433" s="839" t="s">
        <v>596</v>
      </c>
      <c r="E433" s="825" t="s">
        <v>3802</v>
      </c>
      <c r="F433" s="839" t="s">
        <v>3803</v>
      </c>
      <c r="G433" s="825" t="s">
        <v>4131</v>
      </c>
      <c r="H433" s="825" t="s">
        <v>4132</v>
      </c>
      <c r="I433" s="831">
        <v>1095</v>
      </c>
      <c r="J433" s="831">
        <v>5</v>
      </c>
      <c r="K433" s="832">
        <v>5475</v>
      </c>
    </row>
    <row r="434" spans="1:11" ht="14.45" customHeight="1" thickBot="1" x14ac:dyDescent="0.25">
      <c r="A434" s="813" t="s">
        <v>570</v>
      </c>
      <c r="B434" s="814" t="s">
        <v>571</v>
      </c>
      <c r="C434" s="817" t="s">
        <v>595</v>
      </c>
      <c r="D434" s="840" t="s">
        <v>596</v>
      </c>
      <c r="E434" s="817" t="s">
        <v>4133</v>
      </c>
      <c r="F434" s="840" t="s">
        <v>4134</v>
      </c>
      <c r="G434" s="817" t="s">
        <v>4135</v>
      </c>
      <c r="H434" s="817" t="s">
        <v>4136</v>
      </c>
      <c r="I434" s="833">
        <v>145.19999694824219</v>
      </c>
      <c r="J434" s="833">
        <v>20</v>
      </c>
      <c r="K434" s="834">
        <v>2904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2B07DD5-CDBF-4B2A-956E-BDB94D802F8E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42.558333333333337</v>
      </c>
      <c r="D6" s="491"/>
      <c r="E6" s="491"/>
      <c r="F6" s="490"/>
      <c r="G6" s="492">
        <f ca="1">SUM(Tabulka[05 h_vram])/2</f>
        <v>70987.10000000002</v>
      </c>
      <c r="H6" s="491">
        <f ca="1">SUM(Tabulka[06 h_naduv])/2</f>
        <v>6424</v>
      </c>
      <c r="I6" s="491">
        <f ca="1">SUM(Tabulka[07 h_nadzk])/2</f>
        <v>672.1</v>
      </c>
      <c r="J6" s="490">
        <f ca="1">SUM(Tabulka[08 h_oon])/2</f>
        <v>2086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2733375</v>
      </c>
      <c r="N6" s="491">
        <f ca="1">SUM(Tabulka[12 m_oc])/2</f>
        <v>2733375</v>
      </c>
      <c r="O6" s="490">
        <f ca="1">SUM(Tabulka[13 m_sk])/2</f>
        <v>36541619</v>
      </c>
      <c r="P6" s="489">
        <f ca="1">SUM(Tabulka[14_vzsk])/2</f>
        <v>0</v>
      </c>
      <c r="Q6" s="489">
        <f ca="1">SUM(Tabulka[15_vzpl])/2</f>
        <v>4809.3841642228745</v>
      </c>
      <c r="R6" s="488">
        <f ca="1">IF(Q6=0,0,P6/Q6)</f>
        <v>0</v>
      </c>
      <c r="S6" s="487">
        <f ca="1">Q6-P6</f>
        <v>4809.3841642228745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11.933333333333335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23052.799999999999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652.1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1941930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1941930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18357851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2726.0508308895405</v>
      </c>
      <c r="R8" s="471">
        <f ca="1">IF(Tabulka[[#This Row],[15_vzpl]]=0,"",Tabulka[[#This Row],[14_vzsk]]/Tabulka[[#This Row],[15_vzpl]])</f>
        <v>0</v>
      </c>
      <c r="S8" s="470">
        <f ca="1">IF(Tabulka[[#This Row],[15_vzpl]]-Tabulka[[#This Row],[14_vzsk]]=0,"",Tabulka[[#This Row],[15_vzpl]]-Tabulka[[#This Row],[14_vzsk]])</f>
        <v>2726.0508308895405</v>
      </c>
    </row>
    <row r="9" spans="1:19" x14ac:dyDescent="0.25">
      <c r="A9" s="469">
        <v>99</v>
      </c>
      <c r="B9" s="468" t="s">
        <v>4153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58550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58550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943471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2726.0508308895405</v>
      </c>
      <c r="R9" s="471">
        <f ca="1">IF(Tabulka[[#This Row],[15_vzpl]]=0,"",Tabulka[[#This Row],[14_vzsk]]/Tabulka[[#This Row],[15_vzpl]])</f>
        <v>0</v>
      </c>
      <c r="S9" s="470">
        <f ca="1">IF(Tabulka[[#This Row],[15_vzpl]]-Tabulka[[#This Row],[14_vzsk]]=0,"",Tabulka[[#This Row],[15_vzpl]]-Tabulka[[#This Row],[14_vzsk]])</f>
        <v>2726.0508308895405</v>
      </c>
    </row>
    <row r="10" spans="1:19" x14ac:dyDescent="0.25">
      <c r="A10" s="469">
        <v>100</v>
      </c>
      <c r="B10" s="468" t="s">
        <v>4154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2.5333333333333328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4789.6000000000004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358.9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188961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188961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2376965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4155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8.3999999999999968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16319.2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3278.5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293.2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1694419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1694419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15037415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4138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28.425000000000008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43775.100000000006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1852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1557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727601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727601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17226973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2083.3333333333335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2083.3333333333335</v>
      </c>
    </row>
    <row r="13" spans="1:19" x14ac:dyDescent="0.25">
      <c r="A13" s="469">
        <v>303</v>
      </c>
      <c r="B13" s="468" t="s">
        <v>4156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12.049999999999999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18044.099999999999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279704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279704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7465366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2083.3333333333335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2083.3333333333335</v>
      </c>
    </row>
    <row r="14" spans="1:19" x14ac:dyDescent="0.25">
      <c r="A14" s="469">
        <v>304</v>
      </c>
      <c r="B14" s="468" t="s">
        <v>4157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7.125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11516.75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185077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185077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4662879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4158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1661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85629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85629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867099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306</v>
      </c>
      <c r="B16" s="468" t="s">
        <v>4159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77495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309</v>
      </c>
      <c r="B17" s="468" t="s">
        <v>4160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83714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418</v>
      </c>
      <c r="B18" s="468" t="s">
        <v>4161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1663.75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23053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23053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568124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4162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2880.5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753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49217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49217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1223190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4163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3307.5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43445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43445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927955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4164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4701.5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61476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61476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1351151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4139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2.1999999999999997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4159.2000000000007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63844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63844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956795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4165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2.1999999999999997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4159.2000000000007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63844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63844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956795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73A527D-89E3-45A6-AB72-FFA149BD65D2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8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4152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11.9</v>
      </c>
      <c r="F4" s="498"/>
      <c r="G4" s="498"/>
      <c r="H4" s="498"/>
      <c r="I4" s="498">
        <v>2054.4</v>
      </c>
      <c r="J4" s="498">
        <v>374</v>
      </c>
      <c r="K4" s="498">
        <v>62</v>
      </c>
      <c r="L4" s="498">
        <v>16</v>
      </c>
      <c r="M4" s="498"/>
      <c r="N4" s="498"/>
      <c r="O4" s="498">
        <v>750</v>
      </c>
      <c r="P4" s="498">
        <v>750</v>
      </c>
      <c r="Q4" s="498">
        <v>1244778</v>
      </c>
      <c r="R4" s="498"/>
      <c r="S4" s="498">
        <v>2726.0508308895405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184</v>
      </c>
      <c r="J5">
        <v>34</v>
      </c>
      <c r="Q5">
        <v>57405</v>
      </c>
      <c r="S5">
        <v>2726.0508308895405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2.6</v>
      </c>
      <c r="I6">
        <v>441.6</v>
      </c>
      <c r="J6">
        <v>68</v>
      </c>
      <c r="K6">
        <v>31</v>
      </c>
      <c r="O6">
        <v>750</v>
      </c>
      <c r="P6">
        <v>750</v>
      </c>
      <c r="Q6">
        <v>167620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8.3000000000000007</v>
      </c>
      <c r="I7">
        <v>1428.8</v>
      </c>
      <c r="J7">
        <v>272</v>
      </c>
      <c r="K7">
        <v>31</v>
      </c>
      <c r="L7">
        <v>16</v>
      </c>
      <c r="Q7">
        <v>1019753</v>
      </c>
    </row>
    <row r="8" spans="1:19" x14ac:dyDescent="0.25">
      <c r="A8" s="505" t="s">
        <v>215</v>
      </c>
      <c r="B8" s="504">
        <v>5</v>
      </c>
      <c r="C8">
        <v>1</v>
      </c>
      <c r="D8" t="s">
        <v>4138</v>
      </c>
      <c r="E8">
        <v>30.3</v>
      </c>
      <c r="I8">
        <v>4369.2</v>
      </c>
      <c r="O8">
        <v>7500</v>
      </c>
      <c r="P8">
        <v>7500</v>
      </c>
      <c r="Q8">
        <v>1132780</v>
      </c>
      <c r="S8">
        <v>2083.3333333333335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12.3</v>
      </c>
      <c r="I9">
        <v>1593.2</v>
      </c>
      <c r="O9">
        <v>1500</v>
      </c>
      <c r="P9">
        <v>1500</v>
      </c>
      <c r="Q9">
        <v>470369</v>
      </c>
      <c r="S9">
        <v>2083.3333333333335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9</v>
      </c>
      <c r="I10">
        <v>1414</v>
      </c>
      <c r="O10">
        <v>750</v>
      </c>
      <c r="P10">
        <v>750</v>
      </c>
      <c r="Q10">
        <v>368946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1</v>
      </c>
      <c r="I11">
        <v>184</v>
      </c>
      <c r="Q11">
        <v>61190</v>
      </c>
    </row>
    <row r="12" spans="1:19" x14ac:dyDescent="0.25">
      <c r="A12" s="505" t="s">
        <v>219</v>
      </c>
      <c r="B12" s="504">
        <v>9</v>
      </c>
      <c r="C12">
        <v>1</v>
      </c>
      <c r="D12">
        <v>418</v>
      </c>
      <c r="E12">
        <v>1</v>
      </c>
      <c r="I12">
        <v>184.5</v>
      </c>
      <c r="O12">
        <v>750</v>
      </c>
      <c r="P12">
        <v>750</v>
      </c>
      <c r="Q12">
        <v>41776</v>
      </c>
    </row>
    <row r="13" spans="1:19" x14ac:dyDescent="0.25">
      <c r="A13" s="503" t="s">
        <v>220</v>
      </c>
      <c r="B13" s="502">
        <v>10</v>
      </c>
      <c r="C13">
        <v>1</v>
      </c>
      <c r="D13">
        <v>424</v>
      </c>
      <c r="E13">
        <v>2</v>
      </c>
      <c r="I13">
        <v>172.5</v>
      </c>
      <c r="O13">
        <v>750</v>
      </c>
      <c r="P13">
        <v>750</v>
      </c>
      <c r="Q13">
        <v>39156</v>
      </c>
    </row>
    <row r="14" spans="1:19" x14ac:dyDescent="0.25">
      <c r="A14" s="505" t="s">
        <v>221</v>
      </c>
      <c r="B14" s="504">
        <v>11</v>
      </c>
      <c r="C14">
        <v>1</v>
      </c>
      <c r="D14">
        <v>636</v>
      </c>
      <c r="E14">
        <v>2</v>
      </c>
      <c r="I14">
        <v>357</v>
      </c>
      <c r="Q14">
        <v>65044</v>
      </c>
    </row>
    <row r="15" spans="1:19" x14ac:dyDescent="0.25">
      <c r="A15" s="503" t="s">
        <v>222</v>
      </c>
      <c r="B15" s="502">
        <v>12</v>
      </c>
      <c r="C15">
        <v>1</v>
      </c>
      <c r="D15">
        <v>642</v>
      </c>
      <c r="E15">
        <v>3</v>
      </c>
      <c r="I15">
        <v>464</v>
      </c>
      <c r="O15">
        <v>3750</v>
      </c>
      <c r="P15">
        <v>3750</v>
      </c>
      <c r="Q15">
        <v>86299</v>
      </c>
    </row>
    <row r="16" spans="1:19" x14ac:dyDescent="0.25">
      <c r="A16" s="501" t="s">
        <v>210</v>
      </c>
      <c r="B16" s="500">
        <v>2020</v>
      </c>
      <c r="C16">
        <v>1</v>
      </c>
      <c r="D16" t="s">
        <v>4139</v>
      </c>
      <c r="E16">
        <v>2.2000000000000002</v>
      </c>
      <c r="I16">
        <v>396.8</v>
      </c>
      <c r="Q16">
        <v>71139</v>
      </c>
    </row>
    <row r="17" spans="3:19" x14ac:dyDescent="0.25">
      <c r="C17">
        <v>1</v>
      </c>
      <c r="D17">
        <v>30</v>
      </c>
      <c r="E17">
        <v>2.2000000000000002</v>
      </c>
      <c r="I17">
        <v>396.8</v>
      </c>
      <c r="Q17">
        <v>71139</v>
      </c>
    </row>
    <row r="18" spans="3:19" x14ac:dyDescent="0.25">
      <c r="C18" t="s">
        <v>4140</v>
      </c>
      <c r="E18">
        <v>44.400000000000006</v>
      </c>
      <c r="I18">
        <v>6820.4000000000005</v>
      </c>
      <c r="J18">
        <v>374</v>
      </c>
      <c r="K18">
        <v>62</v>
      </c>
      <c r="L18">
        <v>16</v>
      </c>
      <c r="O18">
        <v>8250</v>
      </c>
      <c r="P18">
        <v>8250</v>
      </c>
      <c r="Q18">
        <v>2448697</v>
      </c>
      <c r="S18">
        <v>4809.3841642228745</v>
      </c>
    </row>
    <row r="19" spans="3:19" x14ac:dyDescent="0.25">
      <c r="C19">
        <v>2</v>
      </c>
      <c r="D19" t="s">
        <v>266</v>
      </c>
      <c r="E19">
        <v>11.9</v>
      </c>
      <c r="I19">
        <v>1708</v>
      </c>
      <c r="J19">
        <v>374</v>
      </c>
      <c r="K19">
        <v>62</v>
      </c>
      <c r="L19">
        <v>16</v>
      </c>
      <c r="Q19">
        <v>1249366</v>
      </c>
    </row>
    <row r="20" spans="3:19" x14ac:dyDescent="0.25">
      <c r="C20">
        <v>2</v>
      </c>
      <c r="D20">
        <v>99</v>
      </c>
      <c r="E20">
        <v>1</v>
      </c>
      <c r="I20">
        <v>136</v>
      </c>
      <c r="J20">
        <v>34</v>
      </c>
      <c r="Q20">
        <v>63366</v>
      </c>
    </row>
    <row r="21" spans="3:19" x14ac:dyDescent="0.25">
      <c r="C21">
        <v>2</v>
      </c>
      <c r="D21">
        <v>100</v>
      </c>
      <c r="E21">
        <v>2.6</v>
      </c>
      <c r="I21">
        <v>384</v>
      </c>
      <c r="J21">
        <v>68</v>
      </c>
      <c r="K21">
        <v>31</v>
      </c>
      <c r="Q21">
        <v>163329</v>
      </c>
    </row>
    <row r="22" spans="3:19" x14ac:dyDescent="0.25">
      <c r="C22">
        <v>2</v>
      </c>
      <c r="D22">
        <v>101</v>
      </c>
      <c r="E22">
        <v>8.3000000000000007</v>
      </c>
      <c r="I22">
        <v>1188</v>
      </c>
      <c r="J22">
        <v>272</v>
      </c>
      <c r="K22">
        <v>31</v>
      </c>
      <c r="L22">
        <v>16</v>
      </c>
      <c r="Q22">
        <v>1022671</v>
      </c>
    </row>
    <row r="23" spans="3:19" x14ac:dyDescent="0.25">
      <c r="C23">
        <v>2</v>
      </c>
      <c r="D23" t="s">
        <v>4138</v>
      </c>
      <c r="E23">
        <v>30.3</v>
      </c>
      <c r="I23">
        <v>3822</v>
      </c>
      <c r="J23">
        <v>290</v>
      </c>
      <c r="Q23">
        <v>1208501</v>
      </c>
    </row>
    <row r="24" spans="3:19" x14ac:dyDescent="0.25">
      <c r="C24">
        <v>2</v>
      </c>
      <c r="D24">
        <v>303</v>
      </c>
      <c r="E24">
        <v>13.3</v>
      </c>
      <c r="I24">
        <v>1601</v>
      </c>
      <c r="J24">
        <v>240</v>
      </c>
      <c r="Q24">
        <v>540724</v>
      </c>
    </row>
    <row r="25" spans="3:19" x14ac:dyDescent="0.25">
      <c r="C25">
        <v>2</v>
      </c>
      <c r="D25">
        <v>304</v>
      </c>
      <c r="E25">
        <v>8</v>
      </c>
      <c r="I25">
        <v>1181</v>
      </c>
      <c r="J25">
        <v>20</v>
      </c>
      <c r="Q25">
        <v>375316</v>
      </c>
    </row>
    <row r="26" spans="3:19" x14ac:dyDescent="0.25">
      <c r="C26">
        <v>2</v>
      </c>
      <c r="D26">
        <v>305</v>
      </c>
      <c r="E26">
        <v>1</v>
      </c>
      <c r="I26">
        <v>80</v>
      </c>
      <c r="Q26">
        <v>63294</v>
      </c>
    </row>
    <row r="27" spans="3:19" x14ac:dyDescent="0.25">
      <c r="C27">
        <v>2</v>
      </c>
      <c r="D27">
        <v>418</v>
      </c>
      <c r="E27">
        <v>1</v>
      </c>
      <c r="I27">
        <v>150</v>
      </c>
      <c r="J27">
        <v>30</v>
      </c>
      <c r="Q27">
        <v>47278</v>
      </c>
    </row>
    <row r="28" spans="3:19" x14ac:dyDescent="0.25">
      <c r="C28">
        <v>2</v>
      </c>
      <c r="D28">
        <v>424</v>
      </c>
      <c r="E28">
        <v>2</v>
      </c>
      <c r="I28">
        <v>114</v>
      </c>
      <c r="Q28">
        <v>41439</v>
      </c>
    </row>
    <row r="29" spans="3:19" x14ac:dyDescent="0.25">
      <c r="C29">
        <v>2</v>
      </c>
      <c r="D29">
        <v>636</v>
      </c>
      <c r="E29">
        <v>2</v>
      </c>
      <c r="I29">
        <v>318.5</v>
      </c>
      <c r="Q29">
        <v>64177</v>
      </c>
    </row>
    <row r="30" spans="3:19" x14ac:dyDescent="0.25">
      <c r="C30">
        <v>2</v>
      </c>
      <c r="D30">
        <v>642</v>
      </c>
      <c r="E30">
        <v>3</v>
      </c>
      <c r="I30">
        <v>377.5</v>
      </c>
      <c r="Q30">
        <v>76273</v>
      </c>
    </row>
    <row r="31" spans="3:19" x14ac:dyDescent="0.25">
      <c r="C31">
        <v>2</v>
      </c>
      <c r="D31" t="s">
        <v>4139</v>
      </c>
      <c r="E31">
        <v>2.2000000000000002</v>
      </c>
      <c r="I31">
        <v>347.2</v>
      </c>
      <c r="O31">
        <v>7500</v>
      </c>
      <c r="P31">
        <v>7500</v>
      </c>
      <c r="Q31">
        <v>70978</v>
      </c>
    </row>
    <row r="32" spans="3:19" x14ac:dyDescent="0.25">
      <c r="C32">
        <v>2</v>
      </c>
      <c r="D32">
        <v>30</v>
      </c>
      <c r="E32">
        <v>2.2000000000000002</v>
      </c>
      <c r="I32">
        <v>347.2</v>
      </c>
      <c r="O32">
        <v>7500</v>
      </c>
      <c r="P32">
        <v>7500</v>
      </c>
      <c r="Q32">
        <v>70978</v>
      </c>
    </row>
    <row r="33" spans="3:17" x14ac:dyDescent="0.25">
      <c r="C33" t="s">
        <v>4141</v>
      </c>
      <c r="E33">
        <v>44.400000000000006</v>
      </c>
      <c r="I33">
        <v>5877.2</v>
      </c>
      <c r="J33">
        <v>664</v>
      </c>
      <c r="K33">
        <v>62</v>
      </c>
      <c r="L33">
        <v>16</v>
      </c>
      <c r="O33">
        <v>7500</v>
      </c>
      <c r="P33">
        <v>7500</v>
      </c>
      <c r="Q33">
        <v>2528845</v>
      </c>
    </row>
    <row r="34" spans="3:17" x14ac:dyDescent="0.25">
      <c r="C34">
        <v>3</v>
      </c>
      <c r="D34" t="s">
        <v>266</v>
      </c>
      <c r="E34">
        <v>11.9</v>
      </c>
      <c r="I34">
        <v>1784</v>
      </c>
      <c r="J34">
        <v>374</v>
      </c>
      <c r="K34">
        <v>62</v>
      </c>
      <c r="L34">
        <v>16</v>
      </c>
      <c r="Q34">
        <v>1302701</v>
      </c>
    </row>
    <row r="35" spans="3:17" x14ac:dyDescent="0.25">
      <c r="C35">
        <v>3</v>
      </c>
      <c r="D35">
        <v>99</v>
      </c>
      <c r="E35">
        <v>1</v>
      </c>
      <c r="I35">
        <v>160</v>
      </c>
      <c r="J35">
        <v>34</v>
      </c>
      <c r="Q35">
        <v>60079</v>
      </c>
    </row>
    <row r="36" spans="3:17" x14ac:dyDescent="0.25">
      <c r="C36">
        <v>3</v>
      </c>
      <c r="D36">
        <v>100</v>
      </c>
      <c r="E36">
        <v>2.6</v>
      </c>
      <c r="I36">
        <v>408</v>
      </c>
      <c r="J36">
        <v>68</v>
      </c>
      <c r="K36">
        <v>31</v>
      </c>
      <c r="Q36">
        <v>165884</v>
      </c>
    </row>
    <row r="37" spans="3:17" x14ac:dyDescent="0.25">
      <c r="C37">
        <v>3</v>
      </c>
      <c r="D37">
        <v>101</v>
      </c>
      <c r="E37">
        <v>8.3000000000000007</v>
      </c>
      <c r="I37">
        <v>1216</v>
      </c>
      <c r="J37">
        <v>272</v>
      </c>
      <c r="K37">
        <v>31</v>
      </c>
      <c r="L37">
        <v>16</v>
      </c>
      <c r="Q37">
        <v>1076738</v>
      </c>
    </row>
    <row r="38" spans="3:17" x14ac:dyDescent="0.25">
      <c r="C38">
        <v>3</v>
      </c>
      <c r="D38" t="s">
        <v>4138</v>
      </c>
      <c r="E38">
        <v>30.3</v>
      </c>
      <c r="I38">
        <v>4069.3</v>
      </c>
      <c r="Q38">
        <v>1058158</v>
      </c>
    </row>
    <row r="39" spans="3:17" x14ac:dyDescent="0.25">
      <c r="C39">
        <v>3</v>
      </c>
      <c r="D39">
        <v>303</v>
      </c>
      <c r="E39">
        <v>12.3</v>
      </c>
      <c r="I39">
        <v>1416.3</v>
      </c>
      <c r="Q39">
        <v>380859</v>
      </c>
    </row>
    <row r="40" spans="3:17" x14ac:dyDescent="0.25">
      <c r="C40">
        <v>3</v>
      </c>
      <c r="D40">
        <v>304</v>
      </c>
      <c r="E40">
        <v>8</v>
      </c>
      <c r="I40">
        <v>1282</v>
      </c>
      <c r="Q40">
        <v>374293</v>
      </c>
    </row>
    <row r="41" spans="3:17" x14ac:dyDescent="0.25">
      <c r="C41">
        <v>3</v>
      </c>
      <c r="D41">
        <v>305</v>
      </c>
      <c r="E41">
        <v>1</v>
      </c>
      <c r="I41">
        <v>176</v>
      </c>
      <c r="Q41">
        <v>61190</v>
      </c>
    </row>
    <row r="42" spans="3:17" x14ac:dyDescent="0.25">
      <c r="C42">
        <v>3</v>
      </c>
      <c r="D42">
        <v>418</v>
      </c>
      <c r="E42">
        <v>1</v>
      </c>
      <c r="I42">
        <v>165</v>
      </c>
      <c r="Q42">
        <v>40464</v>
      </c>
    </row>
    <row r="43" spans="3:17" x14ac:dyDescent="0.25">
      <c r="C43">
        <v>3</v>
      </c>
      <c r="D43">
        <v>424</v>
      </c>
      <c r="E43">
        <v>3</v>
      </c>
      <c r="I43">
        <v>222</v>
      </c>
      <c r="Q43">
        <v>56559</v>
      </c>
    </row>
    <row r="44" spans="3:17" x14ac:dyDescent="0.25">
      <c r="C44">
        <v>3</v>
      </c>
      <c r="D44">
        <v>636</v>
      </c>
      <c r="E44">
        <v>2</v>
      </c>
      <c r="I44">
        <v>328</v>
      </c>
      <c r="Q44">
        <v>62574</v>
      </c>
    </row>
    <row r="45" spans="3:17" x14ac:dyDescent="0.25">
      <c r="C45">
        <v>3</v>
      </c>
      <c r="D45">
        <v>642</v>
      </c>
      <c r="E45">
        <v>3</v>
      </c>
      <c r="I45">
        <v>480</v>
      </c>
      <c r="Q45">
        <v>82219</v>
      </c>
    </row>
    <row r="46" spans="3:17" x14ac:dyDescent="0.25">
      <c r="C46">
        <v>3</v>
      </c>
      <c r="D46" t="s">
        <v>4139</v>
      </c>
      <c r="E46">
        <v>2.2000000000000002</v>
      </c>
      <c r="I46">
        <v>332</v>
      </c>
      <c r="Q46">
        <v>71250</v>
      </c>
    </row>
    <row r="47" spans="3:17" x14ac:dyDescent="0.25">
      <c r="C47">
        <v>3</v>
      </c>
      <c r="D47">
        <v>30</v>
      </c>
      <c r="E47">
        <v>2.2000000000000002</v>
      </c>
      <c r="I47">
        <v>332</v>
      </c>
      <c r="Q47">
        <v>71250</v>
      </c>
    </row>
    <row r="48" spans="3:17" x14ac:dyDescent="0.25">
      <c r="C48" t="s">
        <v>4142</v>
      </c>
      <c r="E48">
        <v>44.400000000000006</v>
      </c>
      <c r="I48">
        <v>6185.3</v>
      </c>
      <c r="J48">
        <v>374</v>
      </c>
      <c r="K48">
        <v>62</v>
      </c>
      <c r="L48">
        <v>16</v>
      </c>
      <c r="Q48">
        <v>2432109</v>
      </c>
    </row>
    <row r="49" spans="3:17" x14ac:dyDescent="0.25">
      <c r="C49">
        <v>4</v>
      </c>
      <c r="D49" t="s">
        <v>266</v>
      </c>
      <c r="E49">
        <v>11.9</v>
      </c>
      <c r="I49">
        <v>2100</v>
      </c>
      <c r="J49">
        <v>374</v>
      </c>
      <c r="K49">
        <v>31</v>
      </c>
      <c r="Q49">
        <v>1190185</v>
      </c>
    </row>
    <row r="50" spans="3:17" x14ac:dyDescent="0.25">
      <c r="C50">
        <v>4</v>
      </c>
      <c r="D50">
        <v>99</v>
      </c>
      <c r="E50">
        <v>1</v>
      </c>
      <c r="I50">
        <v>176</v>
      </c>
      <c r="J50">
        <v>34</v>
      </c>
      <c r="Q50">
        <v>55836</v>
      </c>
    </row>
    <row r="51" spans="3:17" x14ac:dyDescent="0.25">
      <c r="C51">
        <v>4</v>
      </c>
      <c r="D51">
        <v>100</v>
      </c>
      <c r="E51">
        <v>2.6</v>
      </c>
      <c r="I51">
        <v>464</v>
      </c>
      <c r="J51">
        <v>68</v>
      </c>
      <c r="K51">
        <v>31</v>
      </c>
      <c r="Q51">
        <v>158130</v>
      </c>
    </row>
    <row r="52" spans="3:17" x14ac:dyDescent="0.25">
      <c r="C52">
        <v>4</v>
      </c>
      <c r="D52">
        <v>101</v>
      </c>
      <c r="E52">
        <v>8.3000000000000007</v>
      </c>
      <c r="I52">
        <v>1460</v>
      </c>
      <c r="J52">
        <v>272</v>
      </c>
      <c r="Q52">
        <v>976219</v>
      </c>
    </row>
    <row r="53" spans="3:17" x14ac:dyDescent="0.25">
      <c r="C53">
        <v>4</v>
      </c>
      <c r="D53" t="s">
        <v>4138</v>
      </c>
      <c r="E53">
        <v>30.3</v>
      </c>
      <c r="I53">
        <v>2851.75</v>
      </c>
      <c r="L53">
        <v>132</v>
      </c>
      <c r="O53">
        <v>750</v>
      </c>
      <c r="P53">
        <v>750</v>
      </c>
      <c r="Q53">
        <v>1055029</v>
      </c>
    </row>
    <row r="54" spans="3:17" x14ac:dyDescent="0.25">
      <c r="C54">
        <v>4</v>
      </c>
      <c r="D54">
        <v>303</v>
      </c>
      <c r="E54">
        <v>12.3</v>
      </c>
      <c r="I54">
        <v>796</v>
      </c>
      <c r="Q54">
        <v>359746</v>
      </c>
    </row>
    <row r="55" spans="3:17" x14ac:dyDescent="0.25">
      <c r="C55">
        <v>4</v>
      </c>
      <c r="D55">
        <v>304</v>
      </c>
      <c r="E55">
        <v>8</v>
      </c>
      <c r="I55">
        <v>992</v>
      </c>
      <c r="Q55">
        <v>385615</v>
      </c>
    </row>
    <row r="56" spans="3:17" x14ac:dyDescent="0.25">
      <c r="C56">
        <v>4</v>
      </c>
      <c r="D56">
        <v>305</v>
      </c>
      <c r="E56">
        <v>1</v>
      </c>
      <c r="I56">
        <v>136</v>
      </c>
      <c r="Q56">
        <v>62806</v>
      </c>
    </row>
    <row r="57" spans="3:17" x14ac:dyDescent="0.25">
      <c r="C57">
        <v>4</v>
      </c>
      <c r="D57">
        <v>418</v>
      </c>
      <c r="E57">
        <v>1</v>
      </c>
      <c r="I57">
        <v>135.75</v>
      </c>
      <c r="Q57">
        <v>40314</v>
      </c>
    </row>
    <row r="58" spans="3:17" x14ac:dyDescent="0.25">
      <c r="C58">
        <v>4</v>
      </c>
      <c r="D58">
        <v>424</v>
      </c>
      <c r="E58">
        <v>3</v>
      </c>
      <c r="I58">
        <v>156</v>
      </c>
      <c r="L58">
        <v>132</v>
      </c>
      <c r="O58">
        <v>750</v>
      </c>
      <c r="P58">
        <v>750</v>
      </c>
      <c r="Q58">
        <v>55378</v>
      </c>
    </row>
    <row r="59" spans="3:17" x14ac:dyDescent="0.25">
      <c r="C59">
        <v>4</v>
      </c>
      <c r="D59">
        <v>636</v>
      </c>
      <c r="E59">
        <v>2</v>
      </c>
      <c r="I59">
        <v>244</v>
      </c>
      <c r="Q59">
        <v>67362</v>
      </c>
    </row>
    <row r="60" spans="3:17" x14ac:dyDescent="0.25">
      <c r="C60">
        <v>4</v>
      </c>
      <c r="D60">
        <v>642</v>
      </c>
      <c r="E60">
        <v>3</v>
      </c>
      <c r="I60">
        <v>392</v>
      </c>
      <c r="Q60">
        <v>83808</v>
      </c>
    </row>
    <row r="61" spans="3:17" x14ac:dyDescent="0.25">
      <c r="C61">
        <v>4</v>
      </c>
      <c r="D61" t="s">
        <v>4139</v>
      </c>
      <c r="E61">
        <v>2.2000000000000002</v>
      </c>
      <c r="I61">
        <v>387.2</v>
      </c>
      <c r="Q61">
        <v>71056</v>
      </c>
    </row>
    <row r="62" spans="3:17" x14ac:dyDescent="0.25">
      <c r="C62">
        <v>4</v>
      </c>
      <c r="D62">
        <v>30</v>
      </c>
      <c r="E62">
        <v>2.2000000000000002</v>
      </c>
      <c r="I62">
        <v>387.2</v>
      </c>
      <c r="Q62">
        <v>71056</v>
      </c>
    </row>
    <row r="63" spans="3:17" x14ac:dyDescent="0.25">
      <c r="C63" t="s">
        <v>4143</v>
      </c>
      <c r="E63">
        <v>44.400000000000006</v>
      </c>
      <c r="I63">
        <v>5338.95</v>
      </c>
      <c r="J63">
        <v>374</v>
      </c>
      <c r="K63">
        <v>31</v>
      </c>
      <c r="L63">
        <v>132</v>
      </c>
      <c r="O63">
        <v>750</v>
      </c>
      <c r="P63">
        <v>750</v>
      </c>
      <c r="Q63">
        <v>2316270</v>
      </c>
    </row>
    <row r="64" spans="3:17" x14ac:dyDescent="0.25">
      <c r="C64">
        <v>5</v>
      </c>
      <c r="D64" t="s">
        <v>266</v>
      </c>
      <c r="E64">
        <v>11.9</v>
      </c>
      <c r="I64">
        <v>1976</v>
      </c>
      <c r="J64">
        <v>374</v>
      </c>
      <c r="K64">
        <v>46.5</v>
      </c>
      <c r="L64">
        <v>16</v>
      </c>
      <c r="Q64">
        <v>1234704</v>
      </c>
    </row>
    <row r="65" spans="3:17" x14ac:dyDescent="0.25">
      <c r="C65">
        <v>5</v>
      </c>
      <c r="D65">
        <v>99</v>
      </c>
      <c r="E65">
        <v>1</v>
      </c>
      <c r="I65">
        <v>168</v>
      </c>
      <c r="J65">
        <v>34</v>
      </c>
      <c r="Q65">
        <v>58740</v>
      </c>
    </row>
    <row r="66" spans="3:17" x14ac:dyDescent="0.25">
      <c r="C66">
        <v>5</v>
      </c>
      <c r="D66">
        <v>100</v>
      </c>
      <c r="E66">
        <v>2.6</v>
      </c>
      <c r="I66">
        <v>432</v>
      </c>
      <c r="J66">
        <v>68</v>
      </c>
      <c r="K66">
        <v>31</v>
      </c>
      <c r="Q66">
        <v>160614</v>
      </c>
    </row>
    <row r="67" spans="3:17" x14ac:dyDescent="0.25">
      <c r="C67">
        <v>5</v>
      </c>
      <c r="D67">
        <v>101</v>
      </c>
      <c r="E67">
        <v>8.3000000000000007</v>
      </c>
      <c r="I67">
        <v>1376</v>
      </c>
      <c r="J67">
        <v>272</v>
      </c>
      <c r="K67">
        <v>15.5</v>
      </c>
      <c r="L67">
        <v>16</v>
      </c>
      <c r="Q67">
        <v>1015350</v>
      </c>
    </row>
    <row r="68" spans="3:17" x14ac:dyDescent="0.25">
      <c r="C68">
        <v>5</v>
      </c>
      <c r="D68" t="s">
        <v>4138</v>
      </c>
      <c r="E68">
        <v>31.3</v>
      </c>
      <c r="I68">
        <v>4353.5</v>
      </c>
      <c r="L68">
        <v>32</v>
      </c>
      <c r="Q68">
        <v>1230739</v>
      </c>
    </row>
    <row r="69" spans="3:17" x14ac:dyDescent="0.25">
      <c r="C69">
        <v>5</v>
      </c>
      <c r="D69">
        <v>303</v>
      </c>
      <c r="E69">
        <v>13.3</v>
      </c>
      <c r="I69">
        <v>1744.5</v>
      </c>
      <c r="Q69">
        <v>506458</v>
      </c>
    </row>
    <row r="70" spans="3:17" x14ac:dyDescent="0.25">
      <c r="C70">
        <v>5</v>
      </c>
      <c r="D70">
        <v>304</v>
      </c>
      <c r="E70">
        <v>8</v>
      </c>
      <c r="I70">
        <v>1264.5</v>
      </c>
      <c r="Q70">
        <v>385609</v>
      </c>
    </row>
    <row r="71" spans="3:17" x14ac:dyDescent="0.25">
      <c r="C71">
        <v>5</v>
      </c>
      <c r="D71">
        <v>305</v>
      </c>
      <c r="E71">
        <v>1</v>
      </c>
      <c r="I71">
        <v>168</v>
      </c>
      <c r="Q71">
        <v>61190</v>
      </c>
    </row>
    <row r="72" spans="3:17" x14ac:dyDescent="0.25">
      <c r="C72">
        <v>5</v>
      </c>
      <c r="D72">
        <v>418</v>
      </c>
      <c r="E72">
        <v>1</v>
      </c>
      <c r="I72">
        <v>157.5</v>
      </c>
      <c r="Q72">
        <v>42323</v>
      </c>
    </row>
    <row r="73" spans="3:17" x14ac:dyDescent="0.25">
      <c r="C73">
        <v>5</v>
      </c>
      <c r="D73">
        <v>424</v>
      </c>
      <c r="E73">
        <v>3</v>
      </c>
      <c r="I73">
        <v>291</v>
      </c>
      <c r="L73">
        <v>32</v>
      </c>
      <c r="Q73">
        <v>83821</v>
      </c>
    </row>
    <row r="74" spans="3:17" x14ac:dyDescent="0.25">
      <c r="C74">
        <v>5</v>
      </c>
      <c r="D74">
        <v>636</v>
      </c>
      <c r="E74">
        <v>2</v>
      </c>
      <c r="I74">
        <v>296</v>
      </c>
      <c r="Q74">
        <v>65741</v>
      </c>
    </row>
    <row r="75" spans="3:17" x14ac:dyDescent="0.25">
      <c r="C75">
        <v>5</v>
      </c>
      <c r="D75">
        <v>642</v>
      </c>
      <c r="E75">
        <v>3</v>
      </c>
      <c r="I75">
        <v>432</v>
      </c>
      <c r="Q75">
        <v>85597</v>
      </c>
    </row>
    <row r="76" spans="3:17" x14ac:dyDescent="0.25">
      <c r="C76">
        <v>5</v>
      </c>
      <c r="D76" t="s">
        <v>4139</v>
      </c>
      <c r="E76">
        <v>2.2000000000000002</v>
      </c>
      <c r="I76">
        <v>369.6</v>
      </c>
      <c r="Q76">
        <v>71056</v>
      </c>
    </row>
    <row r="77" spans="3:17" x14ac:dyDescent="0.25">
      <c r="C77">
        <v>5</v>
      </c>
      <c r="D77">
        <v>30</v>
      </c>
      <c r="E77">
        <v>2.2000000000000002</v>
      </c>
      <c r="I77">
        <v>369.6</v>
      </c>
      <c r="Q77">
        <v>71056</v>
      </c>
    </row>
    <row r="78" spans="3:17" x14ac:dyDescent="0.25">
      <c r="C78" t="s">
        <v>4144</v>
      </c>
      <c r="E78">
        <v>45.400000000000006</v>
      </c>
      <c r="I78">
        <v>6699.1</v>
      </c>
      <c r="J78">
        <v>374</v>
      </c>
      <c r="K78">
        <v>46.5</v>
      </c>
      <c r="L78">
        <v>48</v>
      </c>
      <c r="Q78">
        <v>2536499</v>
      </c>
    </row>
    <row r="79" spans="3:17" x14ac:dyDescent="0.25">
      <c r="C79">
        <v>6</v>
      </c>
      <c r="D79" t="s">
        <v>266</v>
      </c>
      <c r="E79">
        <v>11.9</v>
      </c>
      <c r="I79">
        <v>2016</v>
      </c>
      <c r="J79">
        <v>374</v>
      </c>
      <c r="K79">
        <v>62</v>
      </c>
      <c r="L79">
        <v>16</v>
      </c>
      <c r="Q79">
        <v>1211320</v>
      </c>
    </row>
    <row r="80" spans="3:17" x14ac:dyDescent="0.25">
      <c r="C80">
        <v>6</v>
      </c>
      <c r="D80">
        <v>99</v>
      </c>
      <c r="E80">
        <v>1</v>
      </c>
      <c r="I80">
        <v>176</v>
      </c>
      <c r="J80">
        <v>34</v>
      </c>
      <c r="Q80">
        <v>55836</v>
      </c>
    </row>
    <row r="81" spans="3:17" x14ac:dyDescent="0.25">
      <c r="C81">
        <v>6</v>
      </c>
      <c r="D81">
        <v>100</v>
      </c>
      <c r="E81">
        <v>2.6</v>
      </c>
      <c r="I81">
        <v>432</v>
      </c>
      <c r="J81">
        <v>68</v>
      </c>
      <c r="K81">
        <v>31</v>
      </c>
      <c r="Q81">
        <v>161345</v>
      </c>
    </row>
    <row r="82" spans="3:17" x14ac:dyDescent="0.25">
      <c r="C82">
        <v>6</v>
      </c>
      <c r="D82">
        <v>101</v>
      </c>
      <c r="E82">
        <v>8.3000000000000007</v>
      </c>
      <c r="I82">
        <v>1408</v>
      </c>
      <c r="J82">
        <v>272</v>
      </c>
      <c r="K82">
        <v>31</v>
      </c>
      <c r="L82">
        <v>16</v>
      </c>
      <c r="Q82">
        <v>994139</v>
      </c>
    </row>
    <row r="83" spans="3:17" x14ac:dyDescent="0.25">
      <c r="C83">
        <v>6</v>
      </c>
      <c r="D83" t="s">
        <v>4138</v>
      </c>
      <c r="E83">
        <v>27.3</v>
      </c>
      <c r="I83">
        <v>4107.05</v>
      </c>
      <c r="J83">
        <v>230</v>
      </c>
      <c r="O83">
        <v>750</v>
      </c>
      <c r="P83">
        <v>750</v>
      </c>
      <c r="Q83">
        <v>1127465</v>
      </c>
    </row>
    <row r="84" spans="3:17" x14ac:dyDescent="0.25">
      <c r="C84">
        <v>6</v>
      </c>
      <c r="D84">
        <v>303</v>
      </c>
      <c r="E84">
        <v>12.3</v>
      </c>
      <c r="I84">
        <v>1780.3</v>
      </c>
      <c r="J84">
        <v>180</v>
      </c>
      <c r="Q84">
        <v>523600</v>
      </c>
    </row>
    <row r="85" spans="3:17" x14ac:dyDescent="0.25">
      <c r="C85">
        <v>6</v>
      </c>
      <c r="D85">
        <v>304</v>
      </c>
      <c r="E85">
        <v>6</v>
      </c>
      <c r="I85">
        <v>939.75</v>
      </c>
      <c r="O85">
        <v>750</v>
      </c>
      <c r="P85">
        <v>750</v>
      </c>
      <c r="Q85">
        <v>272175</v>
      </c>
    </row>
    <row r="86" spans="3:17" x14ac:dyDescent="0.25">
      <c r="C86">
        <v>6</v>
      </c>
      <c r="D86">
        <v>305</v>
      </c>
      <c r="E86">
        <v>1</v>
      </c>
      <c r="I86">
        <v>176</v>
      </c>
      <c r="Q86">
        <v>61190</v>
      </c>
    </row>
    <row r="87" spans="3:17" x14ac:dyDescent="0.25">
      <c r="C87">
        <v>6</v>
      </c>
      <c r="D87">
        <v>418</v>
      </c>
      <c r="E87">
        <v>1</v>
      </c>
      <c r="I87">
        <v>141</v>
      </c>
      <c r="Q87">
        <v>39028</v>
      </c>
    </row>
    <row r="88" spans="3:17" x14ac:dyDescent="0.25">
      <c r="C88">
        <v>6</v>
      </c>
      <c r="D88">
        <v>424</v>
      </c>
      <c r="E88">
        <v>2</v>
      </c>
      <c r="I88">
        <v>294</v>
      </c>
      <c r="J88">
        <v>50</v>
      </c>
      <c r="Q88">
        <v>86356</v>
      </c>
    </row>
    <row r="89" spans="3:17" x14ac:dyDescent="0.25">
      <c r="C89">
        <v>6</v>
      </c>
      <c r="D89">
        <v>636</v>
      </c>
      <c r="E89">
        <v>2</v>
      </c>
      <c r="I89">
        <v>280</v>
      </c>
      <c r="Q89">
        <v>64296</v>
      </c>
    </row>
    <row r="90" spans="3:17" x14ac:dyDescent="0.25">
      <c r="C90">
        <v>6</v>
      </c>
      <c r="D90">
        <v>642</v>
      </c>
      <c r="E90">
        <v>3</v>
      </c>
      <c r="I90">
        <v>496</v>
      </c>
      <c r="Q90">
        <v>80820</v>
      </c>
    </row>
    <row r="91" spans="3:17" x14ac:dyDescent="0.25">
      <c r="C91">
        <v>6</v>
      </c>
      <c r="D91" t="s">
        <v>4139</v>
      </c>
      <c r="E91">
        <v>2.2000000000000002</v>
      </c>
      <c r="I91">
        <v>345.6</v>
      </c>
      <c r="Q91">
        <v>71530</v>
      </c>
    </row>
    <row r="92" spans="3:17" x14ac:dyDescent="0.25">
      <c r="C92">
        <v>6</v>
      </c>
      <c r="D92">
        <v>30</v>
      </c>
      <c r="E92">
        <v>2.2000000000000002</v>
      </c>
      <c r="I92">
        <v>345.6</v>
      </c>
      <c r="Q92">
        <v>71530</v>
      </c>
    </row>
    <row r="93" spans="3:17" x14ac:dyDescent="0.25">
      <c r="C93" t="s">
        <v>4145</v>
      </c>
      <c r="E93">
        <v>41.400000000000006</v>
      </c>
      <c r="I93">
        <v>6468.6500000000005</v>
      </c>
      <c r="J93">
        <v>604</v>
      </c>
      <c r="K93">
        <v>62</v>
      </c>
      <c r="L93">
        <v>16</v>
      </c>
      <c r="O93">
        <v>750</v>
      </c>
      <c r="P93">
        <v>750</v>
      </c>
      <c r="Q93">
        <v>2410315</v>
      </c>
    </row>
    <row r="94" spans="3:17" x14ac:dyDescent="0.25">
      <c r="C94">
        <v>7</v>
      </c>
      <c r="D94" t="s">
        <v>266</v>
      </c>
      <c r="E94">
        <v>11.9</v>
      </c>
      <c r="I94">
        <v>1692</v>
      </c>
      <c r="J94">
        <v>363</v>
      </c>
      <c r="K94">
        <v>62</v>
      </c>
      <c r="L94">
        <v>16</v>
      </c>
      <c r="O94">
        <v>956146</v>
      </c>
      <c r="P94">
        <v>956146</v>
      </c>
      <c r="Q94">
        <v>2280177</v>
      </c>
    </row>
    <row r="95" spans="3:17" x14ac:dyDescent="0.25">
      <c r="C95">
        <v>7</v>
      </c>
      <c r="D95">
        <v>99</v>
      </c>
      <c r="E95">
        <v>1</v>
      </c>
      <c r="I95">
        <v>144</v>
      </c>
      <c r="J95">
        <v>34</v>
      </c>
      <c r="O95">
        <v>38738</v>
      </c>
      <c r="P95">
        <v>38738</v>
      </c>
      <c r="Q95">
        <v>96413</v>
      </c>
    </row>
    <row r="96" spans="3:17" x14ac:dyDescent="0.25">
      <c r="C96">
        <v>7</v>
      </c>
      <c r="D96">
        <v>100</v>
      </c>
      <c r="E96">
        <v>2.6</v>
      </c>
      <c r="I96">
        <v>376</v>
      </c>
      <c r="J96">
        <v>68</v>
      </c>
      <c r="K96">
        <v>31</v>
      </c>
      <c r="O96">
        <v>116929</v>
      </c>
      <c r="P96">
        <v>116929</v>
      </c>
      <c r="Q96">
        <v>280496</v>
      </c>
    </row>
    <row r="97" spans="3:17" x14ac:dyDescent="0.25">
      <c r="C97">
        <v>7</v>
      </c>
      <c r="D97">
        <v>101</v>
      </c>
      <c r="E97">
        <v>8.3000000000000007</v>
      </c>
      <c r="I97">
        <v>1172</v>
      </c>
      <c r="J97">
        <v>261</v>
      </c>
      <c r="K97">
        <v>31</v>
      </c>
      <c r="L97">
        <v>16</v>
      </c>
      <c r="O97">
        <v>800479</v>
      </c>
      <c r="P97">
        <v>800479</v>
      </c>
      <c r="Q97">
        <v>1903268</v>
      </c>
    </row>
    <row r="98" spans="3:17" x14ac:dyDescent="0.25">
      <c r="C98">
        <v>7</v>
      </c>
      <c r="D98" t="s">
        <v>4138</v>
      </c>
      <c r="E98">
        <v>26.3</v>
      </c>
      <c r="I98">
        <v>3738.2</v>
      </c>
      <c r="J98">
        <v>200</v>
      </c>
      <c r="O98">
        <v>296580</v>
      </c>
      <c r="P98">
        <v>296580</v>
      </c>
      <c r="Q98">
        <v>1487389</v>
      </c>
    </row>
    <row r="99" spans="3:17" x14ac:dyDescent="0.25">
      <c r="C99">
        <v>7</v>
      </c>
      <c r="D99">
        <v>303</v>
      </c>
      <c r="E99">
        <v>11.3</v>
      </c>
      <c r="I99">
        <v>1473.7</v>
      </c>
      <c r="J99">
        <v>145</v>
      </c>
      <c r="O99">
        <v>108575</v>
      </c>
      <c r="P99">
        <v>108575</v>
      </c>
      <c r="Q99">
        <v>648671</v>
      </c>
    </row>
    <row r="100" spans="3:17" x14ac:dyDescent="0.25">
      <c r="C100">
        <v>7</v>
      </c>
      <c r="D100">
        <v>304</v>
      </c>
      <c r="E100">
        <v>6</v>
      </c>
      <c r="I100">
        <v>885.5</v>
      </c>
      <c r="J100">
        <v>20</v>
      </c>
      <c r="O100">
        <v>74921</v>
      </c>
      <c r="P100">
        <v>74921</v>
      </c>
      <c r="Q100">
        <v>379893</v>
      </c>
    </row>
    <row r="101" spans="3:17" x14ac:dyDescent="0.25">
      <c r="C101">
        <v>7</v>
      </c>
      <c r="D101">
        <v>305</v>
      </c>
      <c r="E101">
        <v>1</v>
      </c>
      <c r="I101">
        <v>152</v>
      </c>
      <c r="O101">
        <v>37541</v>
      </c>
      <c r="P101">
        <v>37541</v>
      </c>
      <c r="Q101">
        <v>100607</v>
      </c>
    </row>
    <row r="102" spans="3:17" x14ac:dyDescent="0.25">
      <c r="C102">
        <v>7</v>
      </c>
      <c r="D102">
        <v>418</v>
      </c>
      <c r="E102">
        <v>1</v>
      </c>
      <c r="I102">
        <v>137</v>
      </c>
      <c r="J102">
        <v>20</v>
      </c>
      <c r="O102">
        <v>9155</v>
      </c>
      <c r="P102">
        <v>9155</v>
      </c>
      <c r="Q102">
        <v>55534</v>
      </c>
    </row>
    <row r="103" spans="3:17" x14ac:dyDescent="0.25">
      <c r="C103">
        <v>7</v>
      </c>
      <c r="D103">
        <v>424</v>
      </c>
      <c r="E103">
        <v>2</v>
      </c>
      <c r="I103">
        <v>302</v>
      </c>
      <c r="J103">
        <v>15</v>
      </c>
      <c r="O103">
        <v>19748</v>
      </c>
      <c r="P103">
        <v>19748</v>
      </c>
      <c r="Q103">
        <v>104521</v>
      </c>
    </row>
    <row r="104" spans="3:17" x14ac:dyDescent="0.25">
      <c r="C104">
        <v>7</v>
      </c>
      <c r="D104">
        <v>636</v>
      </c>
      <c r="E104">
        <v>2</v>
      </c>
      <c r="I104">
        <v>368</v>
      </c>
      <c r="O104">
        <v>21416</v>
      </c>
      <c r="P104">
        <v>21416</v>
      </c>
      <c r="Q104">
        <v>86320</v>
      </c>
    </row>
    <row r="105" spans="3:17" x14ac:dyDescent="0.25">
      <c r="C105">
        <v>7</v>
      </c>
      <c r="D105">
        <v>642</v>
      </c>
      <c r="E105">
        <v>3</v>
      </c>
      <c r="I105">
        <v>420</v>
      </c>
      <c r="O105">
        <v>25224</v>
      </c>
      <c r="P105">
        <v>25224</v>
      </c>
      <c r="Q105">
        <v>111843</v>
      </c>
    </row>
    <row r="106" spans="3:17" x14ac:dyDescent="0.25">
      <c r="C106">
        <v>7</v>
      </c>
      <c r="D106" t="s">
        <v>4139</v>
      </c>
      <c r="E106">
        <v>2.2000000000000002</v>
      </c>
      <c r="I106">
        <v>332.8</v>
      </c>
      <c r="O106">
        <v>22005</v>
      </c>
      <c r="P106">
        <v>22005</v>
      </c>
      <c r="Q106">
        <v>93836</v>
      </c>
    </row>
    <row r="107" spans="3:17" x14ac:dyDescent="0.25">
      <c r="C107">
        <v>7</v>
      </c>
      <c r="D107">
        <v>30</v>
      </c>
      <c r="E107">
        <v>2.2000000000000002</v>
      </c>
      <c r="I107">
        <v>332.8</v>
      </c>
      <c r="O107">
        <v>22005</v>
      </c>
      <c r="P107">
        <v>22005</v>
      </c>
      <c r="Q107">
        <v>93836</v>
      </c>
    </row>
    <row r="108" spans="3:17" x14ac:dyDescent="0.25">
      <c r="C108" t="s">
        <v>4146</v>
      </c>
      <c r="E108">
        <v>40.400000000000006</v>
      </c>
      <c r="I108">
        <v>5763</v>
      </c>
      <c r="J108">
        <v>563</v>
      </c>
      <c r="K108">
        <v>62</v>
      </c>
      <c r="L108">
        <v>16</v>
      </c>
      <c r="O108">
        <v>1274731</v>
      </c>
      <c r="P108">
        <v>1274731</v>
      </c>
      <c r="Q108">
        <v>3861402</v>
      </c>
    </row>
    <row r="109" spans="3:17" x14ac:dyDescent="0.25">
      <c r="C109">
        <v>8</v>
      </c>
      <c r="D109" t="s">
        <v>266</v>
      </c>
      <c r="E109">
        <v>11.9</v>
      </c>
      <c r="I109">
        <v>1755.2</v>
      </c>
      <c r="J109">
        <v>374</v>
      </c>
      <c r="K109">
        <v>62</v>
      </c>
      <c r="L109">
        <v>16</v>
      </c>
      <c r="O109">
        <v>12500</v>
      </c>
      <c r="P109">
        <v>12500</v>
      </c>
      <c r="Q109">
        <v>1197401</v>
      </c>
    </row>
    <row r="110" spans="3:17" x14ac:dyDescent="0.25">
      <c r="C110">
        <v>8</v>
      </c>
      <c r="D110">
        <v>99</v>
      </c>
      <c r="E110">
        <v>1</v>
      </c>
      <c r="I110">
        <v>168</v>
      </c>
      <c r="J110">
        <v>34</v>
      </c>
      <c r="Q110">
        <v>57754</v>
      </c>
    </row>
    <row r="111" spans="3:17" x14ac:dyDescent="0.25">
      <c r="C111">
        <v>8</v>
      </c>
      <c r="D111">
        <v>100</v>
      </c>
      <c r="E111">
        <v>2.6</v>
      </c>
      <c r="I111">
        <v>392</v>
      </c>
      <c r="J111">
        <v>68</v>
      </c>
      <c r="K111">
        <v>31</v>
      </c>
      <c r="Q111">
        <v>159276</v>
      </c>
    </row>
    <row r="112" spans="3:17" x14ac:dyDescent="0.25">
      <c r="C112">
        <v>8</v>
      </c>
      <c r="D112">
        <v>101</v>
      </c>
      <c r="E112">
        <v>8.3000000000000007</v>
      </c>
      <c r="I112">
        <v>1195.2</v>
      </c>
      <c r="J112">
        <v>272</v>
      </c>
      <c r="K112">
        <v>31</v>
      </c>
      <c r="L112">
        <v>16</v>
      </c>
      <c r="O112">
        <v>12500</v>
      </c>
      <c r="P112">
        <v>12500</v>
      </c>
      <c r="Q112">
        <v>980371</v>
      </c>
    </row>
    <row r="113" spans="3:17" x14ac:dyDescent="0.25">
      <c r="C113">
        <v>8</v>
      </c>
      <c r="D113" t="s">
        <v>4138</v>
      </c>
      <c r="E113">
        <v>26.3</v>
      </c>
      <c r="I113">
        <v>2908.9</v>
      </c>
      <c r="J113">
        <v>425</v>
      </c>
      <c r="Q113">
        <v>1208431</v>
      </c>
    </row>
    <row r="114" spans="3:17" x14ac:dyDescent="0.25">
      <c r="C114">
        <v>8</v>
      </c>
      <c r="D114">
        <v>303</v>
      </c>
      <c r="E114">
        <v>11.3</v>
      </c>
      <c r="I114">
        <v>1322.9</v>
      </c>
      <c r="J114">
        <v>250</v>
      </c>
      <c r="Q114">
        <v>562973</v>
      </c>
    </row>
    <row r="115" spans="3:17" x14ac:dyDescent="0.25">
      <c r="C115">
        <v>8</v>
      </c>
      <c r="D115">
        <v>304</v>
      </c>
      <c r="E115">
        <v>6</v>
      </c>
      <c r="I115">
        <v>618.5</v>
      </c>
      <c r="J115">
        <v>115</v>
      </c>
      <c r="Q115">
        <v>327742</v>
      </c>
    </row>
    <row r="116" spans="3:17" x14ac:dyDescent="0.25">
      <c r="C116">
        <v>8</v>
      </c>
      <c r="D116">
        <v>305</v>
      </c>
      <c r="E116">
        <v>1</v>
      </c>
      <c r="I116">
        <v>86</v>
      </c>
      <c r="Q116">
        <v>45186</v>
      </c>
    </row>
    <row r="117" spans="3:17" x14ac:dyDescent="0.25">
      <c r="C117">
        <v>8</v>
      </c>
      <c r="D117">
        <v>418</v>
      </c>
      <c r="E117">
        <v>1</v>
      </c>
      <c r="I117">
        <v>110.5</v>
      </c>
      <c r="J117">
        <v>30</v>
      </c>
      <c r="Q117">
        <v>49550</v>
      </c>
    </row>
    <row r="118" spans="3:17" x14ac:dyDescent="0.25">
      <c r="C118">
        <v>8</v>
      </c>
      <c r="D118">
        <v>424</v>
      </c>
      <c r="E118">
        <v>2</v>
      </c>
      <c r="I118">
        <v>231</v>
      </c>
      <c r="J118">
        <v>30</v>
      </c>
      <c r="Q118">
        <v>88908</v>
      </c>
    </row>
    <row r="119" spans="3:17" x14ac:dyDescent="0.25">
      <c r="C119">
        <v>8</v>
      </c>
      <c r="D119">
        <v>636</v>
      </c>
      <c r="E119">
        <v>2</v>
      </c>
      <c r="I119">
        <v>216</v>
      </c>
      <c r="Q119">
        <v>64853</v>
      </c>
    </row>
    <row r="120" spans="3:17" x14ac:dyDescent="0.25">
      <c r="C120">
        <v>8</v>
      </c>
      <c r="D120">
        <v>642</v>
      </c>
      <c r="E120">
        <v>3</v>
      </c>
      <c r="I120">
        <v>324</v>
      </c>
      <c r="Q120">
        <v>69219</v>
      </c>
    </row>
    <row r="121" spans="3:17" x14ac:dyDescent="0.25">
      <c r="C121">
        <v>8</v>
      </c>
      <c r="D121" t="s">
        <v>4139</v>
      </c>
      <c r="E121">
        <v>2.2000000000000002</v>
      </c>
      <c r="I121">
        <v>281.60000000000002</v>
      </c>
      <c r="Q121">
        <v>70508</v>
      </c>
    </row>
    <row r="122" spans="3:17" x14ac:dyDescent="0.25">
      <c r="C122">
        <v>8</v>
      </c>
      <c r="D122">
        <v>30</v>
      </c>
      <c r="E122">
        <v>2.2000000000000002</v>
      </c>
      <c r="I122">
        <v>281.60000000000002</v>
      </c>
      <c r="Q122">
        <v>70508</v>
      </c>
    </row>
    <row r="123" spans="3:17" x14ac:dyDescent="0.25">
      <c r="C123" t="s">
        <v>4147</v>
      </c>
      <c r="E123">
        <v>40.400000000000006</v>
      </c>
      <c r="I123">
        <v>4945.7000000000007</v>
      </c>
      <c r="J123">
        <v>799</v>
      </c>
      <c r="K123">
        <v>62</v>
      </c>
      <c r="L123">
        <v>16</v>
      </c>
      <c r="O123">
        <v>12500</v>
      </c>
      <c r="P123">
        <v>12500</v>
      </c>
      <c r="Q123">
        <v>2476340</v>
      </c>
    </row>
    <row r="124" spans="3:17" x14ac:dyDescent="0.25">
      <c r="C124">
        <v>9</v>
      </c>
      <c r="D124" t="s">
        <v>266</v>
      </c>
      <c r="E124">
        <v>12</v>
      </c>
      <c r="I124">
        <v>1891.2</v>
      </c>
      <c r="J124">
        <v>374</v>
      </c>
      <c r="K124">
        <v>31</v>
      </c>
      <c r="L124">
        <v>104</v>
      </c>
      <c r="Q124">
        <v>1242912</v>
      </c>
    </row>
    <row r="125" spans="3:17" x14ac:dyDescent="0.25">
      <c r="C125">
        <v>9</v>
      </c>
      <c r="D125">
        <v>99</v>
      </c>
      <c r="E125">
        <v>1</v>
      </c>
      <c r="I125">
        <v>128</v>
      </c>
      <c r="J125">
        <v>34</v>
      </c>
      <c r="Q125">
        <v>60184</v>
      </c>
    </row>
    <row r="126" spans="3:17" x14ac:dyDescent="0.25">
      <c r="C126">
        <v>9</v>
      </c>
      <c r="D126">
        <v>100</v>
      </c>
      <c r="E126">
        <v>2.4</v>
      </c>
      <c r="I126">
        <v>368</v>
      </c>
      <c r="J126">
        <v>68</v>
      </c>
      <c r="K126">
        <v>31</v>
      </c>
      <c r="Q126">
        <v>152238</v>
      </c>
    </row>
    <row r="127" spans="3:17" x14ac:dyDescent="0.25">
      <c r="C127">
        <v>9</v>
      </c>
      <c r="D127">
        <v>101</v>
      </c>
      <c r="E127">
        <v>8.6</v>
      </c>
      <c r="I127">
        <v>1395.2</v>
      </c>
      <c r="J127">
        <v>272</v>
      </c>
      <c r="L127">
        <v>104</v>
      </c>
      <c r="Q127">
        <v>1030490</v>
      </c>
    </row>
    <row r="128" spans="3:17" x14ac:dyDescent="0.25">
      <c r="C128">
        <v>9</v>
      </c>
      <c r="D128" t="s">
        <v>4138</v>
      </c>
      <c r="E128">
        <v>27.3</v>
      </c>
      <c r="I128">
        <v>3645.3</v>
      </c>
      <c r="J128">
        <v>320</v>
      </c>
      <c r="O128">
        <v>16186</v>
      </c>
      <c r="P128">
        <v>16186</v>
      </c>
      <c r="Q128">
        <v>1232442</v>
      </c>
    </row>
    <row r="129" spans="3:17" x14ac:dyDescent="0.25">
      <c r="C129">
        <v>9</v>
      </c>
      <c r="D129">
        <v>303</v>
      </c>
      <c r="E129">
        <v>11.3</v>
      </c>
      <c r="I129">
        <v>1723.8</v>
      </c>
      <c r="J129">
        <v>200</v>
      </c>
      <c r="O129">
        <v>10086</v>
      </c>
      <c r="P129">
        <v>10086</v>
      </c>
      <c r="Q129">
        <v>564083</v>
      </c>
    </row>
    <row r="130" spans="3:17" x14ac:dyDescent="0.25">
      <c r="C130">
        <v>9</v>
      </c>
      <c r="D130">
        <v>304</v>
      </c>
      <c r="E130">
        <v>7</v>
      </c>
      <c r="I130">
        <v>717.5</v>
      </c>
      <c r="J130">
        <v>60</v>
      </c>
      <c r="O130">
        <v>3250</v>
      </c>
      <c r="P130">
        <v>3250</v>
      </c>
      <c r="Q130">
        <v>341144</v>
      </c>
    </row>
    <row r="131" spans="3:17" x14ac:dyDescent="0.25">
      <c r="C131">
        <v>9</v>
      </c>
      <c r="D131">
        <v>305</v>
      </c>
      <c r="E131">
        <v>1</v>
      </c>
      <c r="I131">
        <v>64</v>
      </c>
      <c r="Q131">
        <v>36921</v>
      </c>
    </row>
    <row r="132" spans="3:17" x14ac:dyDescent="0.25">
      <c r="C132">
        <v>9</v>
      </c>
      <c r="D132">
        <v>418</v>
      </c>
      <c r="E132">
        <v>1</v>
      </c>
      <c r="I132">
        <v>94</v>
      </c>
      <c r="J132">
        <v>20</v>
      </c>
      <c r="O132">
        <v>750</v>
      </c>
      <c r="P132">
        <v>750</v>
      </c>
      <c r="Q132">
        <v>48225</v>
      </c>
    </row>
    <row r="133" spans="3:17" x14ac:dyDescent="0.25">
      <c r="C133">
        <v>9</v>
      </c>
      <c r="D133">
        <v>424</v>
      </c>
      <c r="E133">
        <v>2</v>
      </c>
      <c r="I133">
        <v>282</v>
      </c>
      <c r="J133">
        <v>40</v>
      </c>
      <c r="O133">
        <v>2100</v>
      </c>
      <c r="P133">
        <v>2100</v>
      </c>
      <c r="Q133">
        <v>94781</v>
      </c>
    </row>
    <row r="134" spans="3:17" x14ac:dyDescent="0.25">
      <c r="C134">
        <v>9</v>
      </c>
      <c r="D134">
        <v>636</v>
      </c>
      <c r="E134">
        <v>2</v>
      </c>
      <c r="I134">
        <v>308</v>
      </c>
      <c r="Q134">
        <v>64618</v>
      </c>
    </row>
    <row r="135" spans="3:17" x14ac:dyDescent="0.25">
      <c r="C135">
        <v>9</v>
      </c>
      <c r="D135">
        <v>642</v>
      </c>
      <c r="E135">
        <v>3</v>
      </c>
      <c r="I135">
        <v>456</v>
      </c>
      <c r="Q135">
        <v>82670</v>
      </c>
    </row>
    <row r="136" spans="3:17" x14ac:dyDescent="0.25">
      <c r="C136">
        <v>9</v>
      </c>
      <c r="D136" t="s">
        <v>4139</v>
      </c>
      <c r="E136">
        <v>2.2000000000000002</v>
      </c>
      <c r="I136">
        <v>326.39999999999998</v>
      </c>
      <c r="Q136">
        <v>71235</v>
      </c>
    </row>
    <row r="137" spans="3:17" x14ac:dyDescent="0.25">
      <c r="C137">
        <v>9</v>
      </c>
      <c r="D137">
        <v>30</v>
      </c>
      <c r="E137">
        <v>2.2000000000000002</v>
      </c>
      <c r="I137">
        <v>326.39999999999998</v>
      </c>
      <c r="Q137">
        <v>71235</v>
      </c>
    </row>
    <row r="138" spans="3:17" x14ac:dyDescent="0.25">
      <c r="C138" t="s">
        <v>4148</v>
      </c>
      <c r="E138">
        <v>41.5</v>
      </c>
      <c r="I138">
        <v>5862.9</v>
      </c>
      <c r="J138">
        <v>694</v>
      </c>
      <c r="K138">
        <v>31</v>
      </c>
      <c r="L138">
        <v>104</v>
      </c>
      <c r="O138">
        <v>16186</v>
      </c>
      <c r="P138">
        <v>16186</v>
      </c>
      <c r="Q138">
        <v>2546589</v>
      </c>
    </row>
    <row r="139" spans="3:17" x14ac:dyDescent="0.25">
      <c r="C139">
        <v>10</v>
      </c>
      <c r="D139" t="s">
        <v>266</v>
      </c>
      <c r="E139">
        <v>12</v>
      </c>
      <c r="I139">
        <v>1972</v>
      </c>
      <c r="J139">
        <v>457</v>
      </c>
      <c r="K139">
        <v>31.5</v>
      </c>
      <c r="L139">
        <v>105</v>
      </c>
      <c r="Q139">
        <v>2235599</v>
      </c>
    </row>
    <row r="140" spans="3:17" x14ac:dyDescent="0.25">
      <c r="C140">
        <v>10</v>
      </c>
      <c r="D140">
        <v>99</v>
      </c>
      <c r="E140">
        <v>1</v>
      </c>
      <c r="I140">
        <v>152</v>
      </c>
      <c r="J140">
        <v>68.5</v>
      </c>
      <c r="Q140">
        <v>165722</v>
      </c>
    </row>
    <row r="141" spans="3:17" x14ac:dyDescent="0.25">
      <c r="C141">
        <v>10</v>
      </c>
      <c r="D141">
        <v>100</v>
      </c>
      <c r="E141">
        <v>2.4</v>
      </c>
      <c r="I141">
        <v>336</v>
      </c>
      <c r="J141">
        <v>95</v>
      </c>
      <c r="K141">
        <v>31.5</v>
      </c>
      <c r="Q141">
        <v>373329</v>
      </c>
    </row>
    <row r="142" spans="3:17" x14ac:dyDescent="0.25">
      <c r="C142">
        <v>10</v>
      </c>
      <c r="D142">
        <v>101</v>
      </c>
      <c r="E142">
        <v>8.6</v>
      </c>
      <c r="I142">
        <v>1484</v>
      </c>
      <c r="J142">
        <v>293.5</v>
      </c>
      <c r="L142">
        <v>105</v>
      </c>
      <c r="Q142">
        <v>1696548</v>
      </c>
    </row>
    <row r="143" spans="3:17" x14ac:dyDescent="0.25">
      <c r="C143">
        <v>10</v>
      </c>
      <c r="D143" t="s">
        <v>4138</v>
      </c>
      <c r="E143">
        <v>27.8</v>
      </c>
      <c r="I143">
        <v>2935.8</v>
      </c>
      <c r="J143">
        <v>330</v>
      </c>
      <c r="K143">
        <v>20</v>
      </c>
      <c r="L143">
        <v>189</v>
      </c>
      <c r="Q143">
        <v>2986375</v>
      </c>
    </row>
    <row r="144" spans="3:17" x14ac:dyDescent="0.25">
      <c r="C144">
        <v>10</v>
      </c>
      <c r="D144">
        <v>303</v>
      </c>
      <c r="E144">
        <v>12.3</v>
      </c>
      <c r="I144">
        <v>1213.8</v>
      </c>
      <c r="J144">
        <v>190</v>
      </c>
      <c r="Q144">
        <v>1296033</v>
      </c>
    </row>
    <row r="145" spans="3:17" x14ac:dyDescent="0.25">
      <c r="C145">
        <v>10</v>
      </c>
      <c r="D145">
        <v>304</v>
      </c>
      <c r="E145">
        <v>6.5</v>
      </c>
      <c r="I145">
        <v>671</v>
      </c>
      <c r="J145">
        <v>80</v>
      </c>
      <c r="K145">
        <v>20</v>
      </c>
      <c r="Q145">
        <v>694982</v>
      </c>
    </row>
    <row r="146" spans="3:17" x14ac:dyDescent="0.25">
      <c r="C146">
        <v>10</v>
      </c>
      <c r="D146">
        <v>305</v>
      </c>
      <c r="E146">
        <v>1</v>
      </c>
      <c r="I146">
        <v>103</v>
      </c>
      <c r="Q146">
        <v>115367</v>
      </c>
    </row>
    <row r="147" spans="3:17" x14ac:dyDescent="0.25">
      <c r="C147">
        <v>10</v>
      </c>
      <c r="D147">
        <v>306</v>
      </c>
      <c r="Q147">
        <v>28056</v>
      </c>
    </row>
    <row r="148" spans="3:17" x14ac:dyDescent="0.25">
      <c r="C148">
        <v>10</v>
      </c>
      <c r="D148">
        <v>418</v>
      </c>
      <c r="E148">
        <v>1</v>
      </c>
      <c r="I148">
        <v>88</v>
      </c>
      <c r="J148">
        <v>20</v>
      </c>
      <c r="Q148">
        <v>102441</v>
      </c>
    </row>
    <row r="149" spans="3:17" x14ac:dyDescent="0.25">
      <c r="C149">
        <v>10</v>
      </c>
      <c r="D149">
        <v>424</v>
      </c>
      <c r="E149">
        <v>2</v>
      </c>
      <c r="I149">
        <v>276</v>
      </c>
      <c r="J149">
        <v>40</v>
      </c>
      <c r="L149">
        <v>85</v>
      </c>
      <c r="Q149">
        <v>249792</v>
      </c>
    </row>
    <row r="150" spans="3:17" x14ac:dyDescent="0.25">
      <c r="C150">
        <v>10</v>
      </c>
      <c r="D150">
        <v>636</v>
      </c>
      <c r="E150">
        <v>2</v>
      </c>
      <c r="I150">
        <v>264</v>
      </c>
      <c r="Q150">
        <v>196257</v>
      </c>
    </row>
    <row r="151" spans="3:17" x14ac:dyDescent="0.25">
      <c r="C151">
        <v>10</v>
      </c>
      <c r="D151">
        <v>642</v>
      </c>
      <c r="E151">
        <v>3</v>
      </c>
      <c r="I151">
        <v>320</v>
      </c>
      <c r="L151">
        <v>104</v>
      </c>
      <c r="Q151">
        <v>303447</v>
      </c>
    </row>
    <row r="152" spans="3:17" x14ac:dyDescent="0.25">
      <c r="C152">
        <v>10</v>
      </c>
      <c r="D152" t="s">
        <v>4139</v>
      </c>
      <c r="E152">
        <v>2.2000000000000002</v>
      </c>
      <c r="I152">
        <v>334.4</v>
      </c>
      <c r="Q152">
        <v>126871</v>
      </c>
    </row>
    <row r="153" spans="3:17" x14ac:dyDescent="0.25">
      <c r="C153">
        <v>10</v>
      </c>
      <c r="D153">
        <v>30</v>
      </c>
      <c r="E153">
        <v>2.2000000000000002</v>
      </c>
      <c r="I153">
        <v>334.4</v>
      </c>
      <c r="Q153">
        <v>126871</v>
      </c>
    </row>
    <row r="154" spans="3:17" x14ac:dyDescent="0.25">
      <c r="C154" t="s">
        <v>4149</v>
      </c>
      <c r="E154">
        <v>42</v>
      </c>
      <c r="I154">
        <v>5242.2</v>
      </c>
      <c r="J154">
        <v>787</v>
      </c>
      <c r="K154">
        <v>51.5</v>
      </c>
      <c r="L154">
        <v>294</v>
      </c>
      <c r="Q154">
        <v>5348845</v>
      </c>
    </row>
    <row r="155" spans="3:17" x14ac:dyDescent="0.25">
      <c r="C155">
        <v>11</v>
      </c>
      <c r="D155" t="s">
        <v>266</v>
      </c>
      <c r="E155">
        <v>12</v>
      </c>
      <c r="I155">
        <v>1900</v>
      </c>
      <c r="J155">
        <v>386</v>
      </c>
      <c r="K155">
        <v>64.2</v>
      </c>
      <c r="L155">
        <v>100</v>
      </c>
      <c r="O155">
        <v>21917</v>
      </c>
      <c r="P155">
        <v>21917</v>
      </c>
      <c r="Q155">
        <v>1595887</v>
      </c>
    </row>
    <row r="156" spans="3:17" x14ac:dyDescent="0.25">
      <c r="C156">
        <v>11</v>
      </c>
      <c r="D156">
        <v>99</v>
      </c>
      <c r="E156">
        <v>1</v>
      </c>
      <c r="I156">
        <v>168</v>
      </c>
      <c r="J156">
        <v>34</v>
      </c>
      <c r="Q156">
        <v>134237</v>
      </c>
    </row>
    <row r="157" spans="3:17" x14ac:dyDescent="0.25">
      <c r="C157">
        <v>11</v>
      </c>
      <c r="D157">
        <v>100</v>
      </c>
      <c r="E157">
        <v>2.4</v>
      </c>
      <c r="I157">
        <v>316</v>
      </c>
      <c r="J157">
        <v>76</v>
      </c>
      <c r="K157">
        <v>27</v>
      </c>
      <c r="O157">
        <v>7836</v>
      </c>
      <c r="P157">
        <v>7836</v>
      </c>
      <c r="Q157">
        <v>202513</v>
      </c>
    </row>
    <row r="158" spans="3:17" x14ac:dyDescent="0.25">
      <c r="C158">
        <v>11</v>
      </c>
      <c r="D158">
        <v>101</v>
      </c>
      <c r="E158">
        <v>8.6</v>
      </c>
      <c r="I158">
        <v>1416</v>
      </c>
      <c r="J158">
        <v>276</v>
      </c>
      <c r="K158">
        <v>37.200000000000003</v>
      </c>
      <c r="L158">
        <v>100</v>
      </c>
      <c r="O158">
        <v>14081</v>
      </c>
      <c r="P158">
        <v>14081</v>
      </c>
      <c r="Q158">
        <v>1259137</v>
      </c>
    </row>
    <row r="159" spans="3:17" x14ac:dyDescent="0.25">
      <c r="C159">
        <v>11</v>
      </c>
      <c r="D159" t="s">
        <v>4138</v>
      </c>
      <c r="E159">
        <v>26.8</v>
      </c>
      <c r="I159">
        <v>3341.65</v>
      </c>
      <c r="L159">
        <v>560</v>
      </c>
      <c r="O159">
        <v>405835</v>
      </c>
      <c r="P159">
        <v>405835</v>
      </c>
      <c r="Q159">
        <v>2236084</v>
      </c>
    </row>
    <row r="160" spans="3:17" x14ac:dyDescent="0.25">
      <c r="C160">
        <v>11</v>
      </c>
      <c r="D160">
        <v>303</v>
      </c>
      <c r="E160">
        <v>11.3</v>
      </c>
      <c r="I160">
        <v>1609.4</v>
      </c>
      <c r="O160">
        <v>159543</v>
      </c>
      <c r="P160">
        <v>159543</v>
      </c>
      <c r="Q160">
        <v>1085858</v>
      </c>
    </row>
    <row r="161" spans="3:17" x14ac:dyDescent="0.25">
      <c r="C161">
        <v>11</v>
      </c>
      <c r="D161">
        <v>304</v>
      </c>
      <c r="E161">
        <v>6.5</v>
      </c>
      <c r="I161">
        <v>663.75</v>
      </c>
      <c r="O161">
        <v>105406</v>
      </c>
      <c r="P161">
        <v>105406</v>
      </c>
      <c r="Q161">
        <v>431288</v>
      </c>
    </row>
    <row r="162" spans="3:17" x14ac:dyDescent="0.25">
      <c r="C162">
        <v>11</v>
      </c>
      <c r="D162">
        <v>305</v>
      </c>
      <c r="E162">
        <v>1</v>
      </c>
      <c r="I162">
        <v>168</v>
      </c>
      <c r="O162">
        <v>48088</v>
      </c>
      <c r="P162">
        <v>48088</v>
      </c>
      <c r="Q162">
        <v>134738</v>
      </c>
    </row>
    <row r="163" spans="3:17" x14ac:dyDescent="0.25">
      <c r="C163">
        <v>11</v>
      </c>
      <c r="D163">
        <v>306</v>
      </c>
      <c r="Q163">
        <v>49439</v>
      </c>
    </row>
    <row r="164" spans="3:17" x14ac:dyDescent="0.25">
      <c r="C164">
        <v>11</v>
      </c>
      <c r="D164">
        <v>309</v>
      </c>
      <c r="Q164">
        <v>18406</v>
      </c>
    </row>
    <row r="165" spans="3:17" x14ac:dyDescent="0.25">
      <c r="C165">
        <v>11</v>
      </c>
      <c r="D165">
        <v>418</v>
      </c>
      <c r="E165">
        <v>1</v>
      </c>
      <c r="I165">
        <v>157.5</v>
      </c>
      <c r="O165">
        <v>12398</v>
      </c>
      <c r="P165">
        <v>12398</v>
      </c>
      <c r="Q165">
        <v>14847</v>
      </c>
    </row>
    <row r="166" spans="3:17" x14ac:dyDescent="0.25">
      <c r="C166">
        <v>11</v>
      </c>
      <c r="D166">
        <v>424</v>
      </c>
      <c r="E166">
        <v>2</v>
      </c>
      <c r="I166">
        <v>267</v>
      </c>
      <c r="L166">
        <v>228</v>
      </c>
      <c r="O166">
        <v>25869</v>
      </c>
      <c r="P166">
        <v>25869</v>
      </c>
      <c r="Q166">
        <v>205594</v>
      </c>
    </row>
    <row r="167" spans="3:17" x14ac:dyDescent="0.25">
      <c r="C167">
        <v>11</v>
      </c>
      <c r="D167">
        <v>636</v>
      </c>
      <c r="E167">
        <v>2</v>
      </c>
      <c r="I167">
        <v>168</v>
      </c>
      <c r="O167">
        <v>22029</v>
      </c>
      <c r="P167">
        <v>22029</v>
      </c>
      <c r="Q167">
        <v>82106</v>
      </c>
    </row>
    <row r="168" spans="3:17" x14ac:dyDescent="0.25">
      <c r="C168">
        <v>11</v>
      </c>
      <c r="D168">
        <v>642</v>
      </c>
      <c r="E168">
        <v>3</v>
      </c>
      <c r="I168">
        <v>308</v>
      </c>
      <c r="L168">
        <v>332</v>
      </c>
      <c r="O168">
        <v>32502</v>
      </c>
      <c r="P168">
        <v>32502</v>
      </c>
      <c r="Q168">
        <v>213808</v>
      </c>
    </row>
    <row r="169" spans="3:17" x14ac:dyDescent="0.25">
      <c r="C169">
        <v>11</v>
      </c>
      <c r="D169" t="s">
        <v>4139</v>
      </c>
      <c r="E169">
        <v>2.2000000000000002</v>
      </c>
      <c r="I169">
        <v>364.8</v>
      </c>
      <c r="O169">
        <v>34339</v>
      </c>
      <c r="P169">
        <v>34339</v>
      </c>
      <c r="Q169">
        <v>100387</v>
      </c>
    </row>
    <row r="170" spans="3:17" x14ac:dyDescent="0.25">
      <c r="C170">
        <v>11</v>
      </c>
      <c r="D170">
        <v>30</v>
      </c>
      <c r="E170">
        <v>2.2000000000000002</v>
      </c>
      <c r="I170">
        <v>364.8</v>
      </c>
      <c r="O170">
        <v>34339</v>
      </c>
      <c r="P170">
        <v>34339</v>
      </c>
      <c r="Q170">
        <v>100387</v>
      </c>
    </row>
    <row r="171" spans="3:17" x14ac:dyDescent="0.25">
      <c r="C171" t="s">
        <v>4150</v>
      </c>
      <c r="E171">
        <v>41</v>
      </c>
      <c r="I171">
        <v>5606.45</v>
      </c>
      <c r="J171">
        <v>386</v>
      </c>
      <c r="K171">
        <v>64.2</v>
      </c>
      <c r="L171">
        <v>660</v>
      </c>
      <c r="O171">
        <v>462091</v>
      </c>
      <c r="P171">
        <v>462091</v>
      </c>
      <c r="Q171">
        <v>3932358</v>
      </c>
    </row>
    <row r="172" spans="3:17" x14ac:dyDescent="0.25">
      <c r="C172">
        <v>12</v>
      </c>
      <c r="D172" t="s">
        <v>266</v>
      </c>
      <c r="E172">
        <v>12</v>
      </c>
      <c r="I172">
        <v>2204</v>
      </c>
      <c r="J172">
        <v>374</v>
      </c>
      <c r="K172">
        <v>75.900000000000006</v>
      </c>
      <c r="L172">
        <v>108</v>
      </c>
      <c r="O172">
        <v>950617</v>
      </c>
      <c r="P172">
        <v>950617</v>
      </c>
      <c r="Q172">
        <v>2372821</v>
      </c>
    </row>
    <row r="173" spans="3:17" x14ac:dyDescent="0.25">
      <c r="C173">
        <v>12</v>
      </c>
      <c r="D173">
        <v>99</v>
      </c>
      <c r="E173">
        <v>1</v>
      </c>
      <c r="I173">
        <v>184</v>
      </c>
      <c r="J173">
        <v>34</v>
      </c>
      <c r="O173">
        <v>19812</v>
      </c>
      <c r="P173">
        <v>19812</v>
      </c>
      <c r="Q173">
        <v>77899</v>
      </c>
    </row>
    <row r="174" spans="3:17" x14ac:dyDescent="0.25">
      <c r="C174">
        <v>12</v>
      </c>
      <c r="D174">
        <v>100</v>
      </c>
      <c r="E174">
        <v>2.4</v>
      </c>
      <c r="I174">
        <v>440</v>
      </c>
      <c r="J174">
        <v>68</v>
      </c>
      <c r="K174">
        <v>21.4</v>
      </c>
      <c r="O174">
        <v>63446</v>
      </c>
      <c r="P174">
        <v>63446</v>
      </c>
      <c r="Q174">
        <v>232191</v>
      </c>
    </row>
    <row r="175" spans="3:17" x14ac:dyDescent="0.25">
      <c r="C175">
        <v>12</v>
      </c>
      <c r="D175">
        <v>101</v>
      </c>
      <c r="E175">
        <v>8.6</v>
      </c>
      <c r="I175">
        <v>1580</v>
      </c>
      <c r="J175">
        <v>272</v>
      </c>
      <c r="K175">
        <v>54.5</v>
      </c>
      <c r="L175">
        <v>108</v>
      </c>
      <c r="O175">
        <v>867359</v>
      </c>
      <c r="P175">
        <v>867359</v>
      </c>
      <c r="Q175">
        <v>2062731</v>
      </c>
    </row>
    <row r="176" spans="3:17" x14ac:dyDescent="0.25">
      <c r="C176">
        <v>12</v>
      </c>
      <c r="D176" t="s">
        <v>4138</v>
      </c>
      <c r="E176">
        <v>26.8</v>
      </c>
      <c r="I176">
        <v>3632.45</v>
      </c>
      <c r="J176">
        <v>57</v>
      </c>
      <c r="L176">
        <v>644</v>
      </c>
      <c r="Q176">
        <v>1263580</v>
      </c>
    </row>
    <row r="177" spans="3:17" x14ac:dyDescent="0.25">
      <c r="C177">
        <v>12</v>
      </c>
      <c r="D177">
        <v>303</v>
      </c>
      <c r="E177">
        <v>11.3</v>
      </c>
      <c r="I177">
        <v>1769.2</v>
      </c>
      <c r="Q177">
        <v>525992</v>
      </c>
    </row>
    <row r="178" spans="3:17" x14ac:dyDescent="0.25">
      <c r="C178">
        <v>12</v>
      </c>
      <c r="D178">
        <v>304</v>
      </c>
      <c r="E178">
        <v>6.5</v>
      </c>
      <c r="I178">
        <v>887.25</v>
      </c>
      <c r="J178">
        <v>57</v>
      </c>
      <c r="Q178">
        <v>325876</v>
      </c>
    </row>
    <row r="179" spans="3:17" x14ac:dyDescent="0.25">
      <c r="C179">
        <v>12</v>
      </c>
      <c r="D179">
        <v>305</v>
      </c>
      <c r="E179">
        <v>1</v>
      </c>
      <c r="I179">
        <v>168</v>
      </c>
      <c r="Q179">
        <v>63420</v>
      </c>
    </row>
    <row r="180" spans="3:17" x14ac:dyDescent="0.25">
      <c r="C180">
        <v>12</v>
      </c>
      <c r="D180">
        <v>309</v>
      </c>
      <c r="Q180">
        <v>65308</v>
      </c>
    </row>
    <row r="181" spans="3:17" x14ac:dyDescent="0.25">
      <c r="C181">
        <v>12</v>
      </c>
      <c r="D181">
        <v>418</v>
      </c>
      <c r="E181">
        <v>1</v>
      </c>
      <c r="I181">
        <v>143</v>
      </c>
      <c r="Q181">
        <v>46344</v>
      </c>
    </row>
    <row r="182" spans="3:17" x14ac:dyDescent="0.25">
      <c r="C182">
        <v>12</v>
      </c>
      <c r="D182">
        <v>424</v>
      </c>
      <c r="E182">
        <v>2</v>
      </c>
      <c r="I182">
        <v>273</v>
      </c>
      <c r="L182">
        <v>276</v>
      </c>
      <c r="Q182">
        <v>116885</v>
      </c>
    </row>
    <row r="183" spans="3:17" x14ac:dyDescent="0.25">
      <c r="C183">
        <v>12</v>
      </c>
      <c r="D183">
        <v>636</v>
      </c>
      <c r="E183">
        <v>2</v>
      </c>
      <c r="I183">
        <v>160</v>
      </c>
      <c r="Q183">
        <v>44607</v>
      </c>
    </row>
    <row r="184" spans="3:17" x14ac:dyDescent="0.25">
      <c r="C184">
        <v>12</v>
      </c>
      <c r="D184">
        <v>642</v>
      </c>
      <c r="E184">
        <v>3</v>
      </c>
      <c r="I184">
        <v>232</v>
      </c>
      <c r="L184">
        <v>368</v>
      </c>
      <c r="Q184">
        <v>75148</v>
      </c>
    </row>
    <row r="185" spans="3:17" x14ac:dyDescent="0.25">
      <c r="C185">
        <v>12</v>
      </c>
      <c r="D185" t="s">
        <v>4139</v>
      </c>
      <c r="E185">
        <v>2.2000000000000002</v>
      </c>
      <c r="I185">
        <v>340.8</v>
      </c>
      <c r="Q185">
        <v>66949</v>
      </c>
    </row>
    <row r="186" spans="3:17" x14ac:dyDescent="0.25">
      <c r="C186">
        <v>12</v>
      </c>
      <c r="D186">
        <v>30</v>
      </c>
      <c r="E186">
        <v>2.2000000000000002</v>
      </c>
      <c r="I186">
        <v>340.8</v>
      </c>
      <c r="Q186">
        <v>66949</v>
      </c>
    </row>
    <row r="187" spans="3:17" x14ac:dyDescent="0.25">
      <c r="C187" t="s">
        <v>4151</v>
      </c>
      <c r="E187">
        <v>41</v>
      </c>
      <c r="I187">
        <v>6177.25</v>
      </c>
      <c r="J187">
        <v>431</v>
      </c>
      <c r="K187">
        <v>75.900000000000006</v>
      </c>
      <c r="L187">
        <v>752</v>
      </c>
      <c r="O187">
        <v>950617</v>
      </c>
      <c r="P187">
        <v>950617</v>
      </c>
      <c r="Q187">
        <v>3703350</v>
      </c>
    </row>
  </sheetData>
  <hyperlinks>
    <hyperlink ref="A2" location="Obsah!A1" display="Zpět na Obsah  KL 01  1.-4.měsíc" xr:uid="{51E54A62-C787-457E-B214-6CD1D576023A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4170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2408035.6000000006</v>
      </c>
      <c r="C3" s="344">
        <f t="shared" ref="C3:Z3" si="0">SUBTOTAL(9,C6:C1048576)</f>
        <v>6</v>
      </c>
      <c r="D3" s="344"/>
      <c r="E3" s="344">
        <f>SUBTOTAL(9,E6:E1048576)/4</f>
        <v>2377878.9800000004</v>
      </c>
      <c r="F3" s="344"/>
      <c r="G3" s="344">
        <f t="shared" si="0"/>
        <v>6</v>
      </c>
      <c r="H3" s="344">
        <f>SUBTOTAL(9,H6:H1048576)/4</f>
        <v>2173920.9800000004</v>
      </c>
      <c r="I3" s="347">
        <f>IF(B3&lt;&gt;0,H3/B3,"")</f>
        <v>0.90277775793680126</v>
      </c>
      <c r="J3" s="345">
        <f>IF(E3&lt;&gt;0,H3/E3,"")</f>
        <v>0.91422692167454211</v>
      </c>
      <c r="K3" s="346">
        <f t="shared" si="0"/>
        <v>6186.1600000000008</v>
      </c>
      <c r="L3" s="346"/>
      <c r="M3" s="344">
        <f t="shared" si="0"/>
        <v>13.047965392223961</v>
      </c>
      <c r="N3" s="344">
        <f t="shared" si="0"/>
        <v>10582.6</v>
      </c>
      <c r="O3" s="344"/>
      <c r="P3" s="344">
        <f t="shared" si="0"/>
        <v>4</v>
      </c>
      <c r="Q3" s="344">
        <f t="shared" si="0"/>
        <v>19221.759999999998</v>
      </c>
      <c r="R3" s="347">
        <f>IF(K3&lt;&gt;0,Q3/K3,"")</f>
        <v>3.1072199878438314</v>
      </c>
      <c r="S3" s="347">
        <f>IF(N3&lt;&gt;0,Q3/N3,"")</f>
        <v>1.8163551490181995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4166</v>
      </c>
      <c r="B6" s="847">
        <v>2408035.6000000006</v>
      </c>
      <c r="C6" s="848">
        <v>1</v>
      </c>
      <c r="D6" s="848">
        <v>1.0126821508805302</v>
      </c>
      <c r="E6" s="847">
        <v>2377878.9799999995</v>
      </c>
      <c r="F6" s="848">
        <v>0.987476671856512</v>
      </c>
      <c r="G6" s="848">
        <v>1</v>
      </c>
      <c r="H6" s="847">
        <v>2173920.98</v>
      </c>
      <c r="I6" s="848">
        <v>0.90277775793680104</v>
      </c>
      <c r="J6" s="848">
        <v>0.91422692167454223</v>
      </c>
      <c r="K6" s="847">
        <v>3093.0800000000004</v>
      </c>
      <c r="L6" s="848">
        <v>1</v>
      </c>
      <c r="M6" s="848">
        <v>0.58455956003250631</v>
      </c>
      <c r="N6" s="847">
        <v>5291.2999999999993</v>
      </c>
      <c r="O6" s="848">
        <v>1.7106896685504411</v>
      </c>
      <c r="P6" s="848">
        <v>1</v>
      </c>
      <c r="Q6" s="847">
        <v>9610.8799999999992</v>
      </c>
      <c r="R6" s="848">
        <v>3.1072199878438314</v>
      </c>
      <c r="S6" s="848">
        <v>1.8163551490181997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4167</v>
      </c>
      <c r="B7" s="850">
        <v>125260.66</v>
      </c>
      <c r="C7" s="851">
        <v>1</v>
      </c>
      <c r="D7" s="851">
        <v>0.9758924058971139</v>
      </c>
      <c r="E7" s="850">
        <v>128354.99</v>
      </c>
      <c r="F7" s="851">
        <v>1.0247031270631977</v>
      </c>
      <c r="G7" s="851">
        <v>1</v>
      </c>
      <c r="H7" s="850">
        <v>131880.34</v>
      </c>
      <c r="I7" s="851">
        <v>1.0528472387100627</v>
      </c>
      <c r="J7" s="851">
        <v>1.0274656248268961</v>
      </c>
      <c r="K7" s="850"/>
      <c r="L7" s="851"/>
      <c r="M7" s="851"/>
      <c r="N7" s="850">
        <v>6</v>
      </c>
      <c r="O7" s="851"/>
      <c r="P7" s="851">
        <v>1</v>
      </c>
      <c r="Q7" s="850">
        <v>12.06</v>
      </c>
      <c r="R7" s="851"/>
      <c r="S7" s="851">
        <v>2.0100000000000002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4168</v>
      </c>
      <c r="B8" s="850">
        <v>1154260.9700000004</v>
      </c>
      <c r="C8" s="851">
        <v>1</v>
      </c>
      <c r="D8" s="851">
        <v>0.948386234582965</v>
      </c>
      <c r="E8" s="850">
        <v>1217079</v>
      </c>
      <c r="F8" s="851">
        <v>1.054422727297103</v>
      </c>
      <c r="G8" s="851">
        <v>1</v>
      </c>
      <c r="H8" s="850">
        <v>1120942.4100000004</v>
      </c>
      <c r="I8" s="851">
        <v>0.97113429210033841</v>
      </c>
      <c r="J8" s="851">
        <v>0.92101039455943323</v>
      </c>
      <c r="K8" s="850">
        <v>1794.2700000000002</v>
      </c>
      <c r="L8" s="851">
        <v>1</v>
      </c>
      <c r="M8" s="851">
        <v>0.34651059942720419</v>
      </c>
      <c r="N8" s="850">
        <v>5178.1099999999997</v>
      </c>
      <c r="O8" s="851">
        <v>2.8859146059400196</v>
      </c>
      <c r="P8" s="851">
        <v>1</v>
      </c>
      <c r="Q8" s="850">
        <v>2616.0299999999997</v>
      </c>
      <c r="R8" s="851">
        <v>1.4579912722165558</v>
      </c>
      <c r="S8" s="851">
        <v>0.50520942969539073</v>
      </c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4169</v>
      </c>
      <c r="B9" s="853">
        <v>1128513.97</v>
      </c>
      <c r="C9" s="854">
        <v>1</v>
      </c>
      <c r="D9" s="854">
        <v>1.0930499745076008</v>
      </c>
      <c r="E9" s="853">
        <v>1032444.9899999998</v>
      </c>
      <c r="F9" s="854">
        <v>0.91487125321098128</v>
      </c>
      <c r="G9" s="854">
        <v>1</v>
      </c>
      <c r="H9" s="853">
        <v>921098.22999999963</v>
      </c>
      <c r="I9" s="854">
        <v>0.81620454375057461</v>
      </c>
      <c r="J9" s="854">
        <v>0.89215235573955354</v>
      </c>
      <c r="K9" s="853">
        <v>1298.8100000000002</v>
      </c>
      <c r="L9" s="854">
        <v>1</v>
      </c>
      <c r="M9" s="854">
        <v>12.11689523276425</v>
      </c>
      <c r="N9" s="853">
        <v>107.19000000000001</v>
      </c>
      <c r="O9" s="854">
        <v>8.2529392289865333E-2</v>
      </c>
      <c r="P9" s="854">
        <v>1</v>
      </c>
      <c r="Q9" s="853">
        <v>6982.79</v>
      </c>
      <c r="R9" s="854">
        <v>5.3762983038319687</v>
      </c>
      <c r="S9" s="854">
        <v>65.144043287620107</v>
      </c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589</v>
      </c>
      <c r="B11" s="847">
        <v>2408035.6000000006</v>
      </c>
      <c r="C11" s="848">
        <v>1</v>
      </c>
      <c r="D11" s="848">
        <v>1.0126821508805293</v>
      </c>
      <c r="E11" s="847">
        <v>2377878.9800000014</v>
      </c>
      <c r="F11" s="848">
        <v>0.98747667185651278</v>
      </c>
      <c r="G11" s="848">
        <v>1</v>
      </c>
      <c r="H11" s="847">
        <v>2173920.9800000009</v>
      </c>
      <c r="I11" s="848">
        <v>0.90277775793680148</v>
      </c>
      <c r="J11" s="849">
        <v>0.91422692167454189</v>
      </c>
    </row>
    <row r="12" spans="1:28" ht="14.45" customHeight="1" thickBot="1" x14ac:dyDescent="0.3">
      <c r="A12" s="857" t="s">
        <v>4171</v>
      </c>
      <c r="B12" s="853">
        <v>2408035.6000000006</v>
      </c>
      <c r="C12" s="854">
        <v>1</v>
      </c>
      <c r="D12" s="854">
        <v>1.0126821508805293</v>
      </c>
      <c r="E12" s="853">
        <v>2377878.9800000014</v>
      </c>
      <c r="F12" s="854">
        <v>0.98747667185651278</v>
      </c>
      <c r="G12" s="854">
        <v>1</v>
      </c>
      <c r="H12" s="853">
        <v>2173920.9800000009</v>
      </c>
      <c r="I12" s="854">
        <v>0.90277775793680148</v>
      </c>
      <c r="J12" s="855">
        <v>0.91422692167454189</v>
      </c>
    </row>
    <row r="13" spans="1:28" ht="14.45" customHeight="1" x14ac:dyDescent="0.2">
      <c r="A13" s="786" t="s">
        <v>295</v>
      </c>
    </row>
    <row r="14" spans="1:28" ht="14.45" customHeight="1" x14ac:dyDescent="0.2">
      <c r="A14" s="787" t="s">
        <v>2041</v>
      </c>
    </row>
    <row r="15" spans="1:28" ht="14.45" customHeight="1" x14ac:dyDescent="0.2">
      <c r="A15" s="786" t="s">
        <v>4172</v>
      </c>
    </row>
    <row r="16" spans="1:28" ht="14.45" customHeight="1" x14ac:dyDescent="0.2">
      <c r="A16" s="786" t="s">
        <v>4173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3B13FBD8-A9B8-459E-839D-5809AA5EF0C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4177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18807</v>
      </c>
      <c r="C3" s="404">
        <f t="shared" si="0"/>
        <v>20235</v>
      </c>
      <c r="D3" s="438">
        <f t="shared" si="0"/>
        <v>17726</v>
      </c>
      <c r="E3" s="346">
        <f t="shared" si="0"/>
        <v>2408035.6</v>
      </c>
      <c r="F3" s="344">
        <f t="shared" si="0"/>
        <v>2377878.9800000004</v>
      </c>
      <c r="G3" s="405">
        <f t="shared" si="0"/>
        <v>2173920.9800000004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58">
        <v>2020</v>
      </c>
      <c r="E5" s="842">
        <v>2018</v>
      </c>
      <c r="F5" s="843">
        <v>2019</v>
      </c>
      <c r="G5" s="858">
        <v>2020</v>
      </c>
    </row>
    <row r="6" spans="1:7" ht="14.45" customHeight="1" x14ac:dyDescent="0.2">
      <c r="A6" s="835" t="s">
        <v>2043</v>
      </c>
      <c r="B6" s="225">
        <v>608</v>
      </c>
      <c r="C6" s="225">
        <v>712</v>
      </c>
      <c r="D6" s="225">
        <v>768</v>
      </c>
      <c r="E6" s="859">
        <v>89445.640000000014</v>
      </c>
      <c r="F6" s="859">
        <v>104921.67</v>
      </c>
      <c r="G6" s="860">
        <v>106495.23</v>
      </c>
    </row>
    <row r="7" spans="1:7" ht="14.45" customHeight="1" x14ac:dyDescent="0.2">
      <c r="A7" s="836" t="s">
        <v>2044</v>
      </c>
      <c r="B7" s="831">
        <v>41</v>
      </c>
      <c r="C7" s="831">
        <v>38</v>
      </c>
      <c r="D7" s="831">
        <v>75</v>
      </c>
      <c r="E7" s="861">
        <v>2767</v>
      </c>
      <c r="F7" s="861">
        <v>1444</v>
      </c>
      <c r="G7" s="862">
        <v>6896.4400000000005</v>
      </c>
    </row>
    <row r="8" spans="1:7" ht="14.45" customHeight="1" x14ac:dyDescent="0.2">
      <c r="A8" s="836" t="s">
        <v>2045</v>
      </c>
      <c r="B8" s="831">
        <v>1813</v>
      </c>
      <c r="C8" s="831">
        <v>2219</v>
      </c>
      <c r="D8" s="831">
        <v>1612</v>
      </c>
      <c r="E8" s="861">
        <v>217462.66</v>
      </c>
      <c r="F8" s="861">
        <v>251154.64999999994</v>
      </c>
      <c r="G8" s="862">
        <v>187698.66</v>
      </c>
    </row>
    <row r="9" spans="1:7" ht="14.45" customHeight="1" x14ac:dyDescent="0.2">
      <c r="A9" s="836" t="s">
        <v>4174</v>
      </c>
      <c r="B9" s="831">
        <v>7</v>
      </c>
      <c r="C9" s="831"/>
      <c r="D9" s="831"/>
      <c r="E9" s="861">
        <v>964.66</v>
      </c>
      <c r="F9" s="861"/>
      <c r="G9" s="862"/>
    </row>
    <row r="10" spans="1:7" ht="14.45" customHeight="1" x14ac:dyDescent="0.2">
      <c r="A10" s="836" t="s">
        <v>2046</v>
      </c>
      <c r="B10" s="831">
        <v>1425</v>
      </c>
      <c r="C10" s="831">
        <v>1460</v>
      </c>
      <c r="D10" s="831">
        <v>1301</v>
      </c>
      <c r="E10" s="861">
        <v>193888.99</v>
      </c>
      <c r="F10" s="861">
        <v>187293.34</v>
      </c>
      <c r="G10" s="862">
        <v>179586.22000000003</v>
      </c>
    </row>
    <row r="11" spans="1:7" ht="14.45" customHeight="1" x14ac:dyDescent="0.2">
      <c r="A11" s="836" t="s">
        <v>2047</v>
      </c>
      <c r="B11" s="831">
        <v>198</v>
      </c>
      <c r="C11" s="831">
        <v>263</v>
      </c>
      <c r="D11" s="831">
        <v>280</v>
      </c>
      <c r="E11" s="861">
        <v>20257.66</v>
      </c>
      <c r="F11" s="861">
        <v>27862</v>
      </c>
      <c r="G11" s="862">
        <v>24115.55</v>
      </c>
    </row>
    <row r="12" spans="1:7" ht="14.45" customHeight="1" x14ac:dyDescent="0.2">
      <c r="A12" s="836" t="s">
        <v>2048</v>
      </c>
      <c r="B12" s="831">
        <v>267</v>
      </c>
      <c r="C12" s="831">
        <v>413</v>
      </c>
      <c r="D12" s="831">
        <v>361</v>
      </c>
      <c r="E12" s="861">
        <v>33963.660000000003</v>
      </c>
      <c r="F12" s="861">
        <v>62508.990000000005</v>
      </c>
      <c r="G12" s="862">
        <v>51925.34</v>
      </c>
    </row>
    <row r="13" spans="1:7" ht="14.45" customHeight="1" x14ac:dyDescent="0.2">
      <c r="A13" s="836" t="s">
        <v>2049</v>
      </c>
      <c r="B13" s="831">
        <v>2037</v>
      </c>
      <c r="C13" s="831">
        <v>1368</v>
      </c>
      <c r="D13" s="831">
        <v>1862</v>
      </c>
      <c r="E13" s="861">
        <v>274535.34000000008</v>
      </c>
      <c r="F13" s="861">
        <v>173119.00000000003</v>
      </c>
      <c r="G13" s="862">
        <v>232371.56999999998</v>
      </c>
    </row>
    <row r="14" spans="1:7" ht="14.45" customHeight="1" x14ac:dyDescent="0.2">
      <c r="A14" s="836" t="s">
        <v>2050</v>
      </c>
      <c r="B14" s="831">
        <v>244</v>
      </c>
      <c r="C14" s="831">
        <v>1715</v>
      </c>
      <c r="D14" s="831">
        <v>1479</v>
      </c>
      <c r="E14" s="861">
        <v>29617.329999999998</v>
      </c>
      <c r="F14" s="861">
        <v>201443.31</v>
      </c>
      <c r="G14" s="862">
        <v>164461.43000000002</v>
      </c>
    </row>
    <row r="15" spans="1:7" ht="14.45" customHeight="1" x14ac:dyDescent="0.2">
      <c r="A15" s="836" t="s">
        <v>2051</v>
      </c>
      <c r="B15" s="831">
        <v>693</v>
      </c>
      <c r="C15" s="831">
        <v>1493</v>
      </c>
      <c r="D15" s="831">
        <v>190</v>
      </c>
      <c r="E15" s="861">
        <v>77226.33</v>
      </c>
      <c r="F15" s="861">
        <v>144311.31</v>
      </c>
      <c r="G15" s="862">
        <v>21768.78</v>
      </c>
    </row>
    <row r="16" spans="1:7" ht="14.45" customHeight="1" x14ac:dyDescent="0.2">
      <c r="A16" s="836" t="s">
        <v>2052</v>
      </c>
      <c r="B16" s="831">
        <v>926</v>
      </c>
      <c r="C16" s="831">
        <v>2455</v>
      </c>
      <c r="D16" s="831">
        <v>2377</v>
      </c>
      <c r="E16" s="861">
        <v>114747.33</v>
      </c>
      <c r="F16" s="861">
        <v>297827.78000000003</v>
      </c>
      <c r="G16" s="862">
        <v>315927.67000000004</v>
      </c>
    </row>
    <row r="17" spans="1:7" ht="14.45" customHeight="1" x14ac:dyDescent="0.2">
      <c r="A17" s="836" t="s">
        <v>2053</v>
      </c>
      <c r="B17" s="831">
        <v>30</v>
      </c>
      <c r="C17" s="831">
        <v>152</v>
      </c>
      <c r="D17" s="831">
        <v>120</v>
      </c>
      <c r="E17" s="861">
        <v>1460.9899999999998</v>
      </c>
      <c r="F17" s="861">
        <v>16404.990000000002</v>
      </c>
      <c r="G17" s="862">
        <v>13818.88</v>
      </c>
    </row>
    <row r="18" spans="1:7" ht="14.45" customHeight="1" x14ac:dyDescent="0.2">
      <c r="A18" s="836" t="s">
        <v>2054</v>
      </c>
      <c r="B18" s="831">
        <v>34</v>
      </c>
      <c r="C18" s="831">
        <v>231</v>
      </c>
      <c r="D18" s="831">
        <v>466</v>
      </c>
      <c r="E18" s="861">
        <v>3812</v>
      </c>
      <c r="F18" s="861">
        <v>24260.01</v>
      </c>
      <c r="G18" s="862">
        <v>48080.11</v>
      </c>
    </row>
    <row r="19" spans="1:7" ht="14.45" customHeight="1" x14ac:dyDescent="0.2">
      <c r="A19" s="836" t="s">
        <v>2055</v>
      </c>
      <c r="B19" s="831">
        <v>2379</v>
      </c>
      <c r="C19" s="831">
        <v>2162</v>
      </c>
      <c r="D19" s="831">
        <v>2025</v>
      </c>
      <c r="E19" s="861">
        <v>335072.32999999996</v>
      </c>
      <c r="F19" s="861">
        <v>295453.99</v>
      </c>
      <c r="G19" s="862">
        <v>270926.55</v>
      </c>
    </row>
    <row r="20" spans="1:7" ht="14.45" customHeight="1" x14ac:dyDescent="0.2">
      <c r="A20" s="836" t="s">
        <v>2056</v>
      </c>
      <c r="B20" s="831">
        <v>537</v>
      </c>
      <c r="C20" s="831">
        <v>1448</v>
      </c>
      <c r="D20" s="831">
        <v>1884</v>
      </c>
      <c r="E20" s="861">
        <v>57057.67</v>
      </c>
      <c r="F20" s="861">
        <v>138904.95000000001</v>
      </c>
      <c r="G20" s="862">
        <v>207977.01</v>
      </c>
    </row>
    <row r="21" spans="1:7" ht="14.45" customHeight="1" x14ac:dyDescent="0.2">
      <c r="A21" s="836" t="s">
        <v>2057</v>
      </c>
      <c r="B21" s="831">
        <v>1611</v>
      </c>
      <c r="C21" s="831">
        <v>2040</v>
      </c>
      <c r="D21" s="831">
        <v>1662</v>
      </c>
      <c r="E21" s="861">
        <v>216029.32999999996</v>
      </c>
      <c r="F21" s="861">
        <v>248936</v>
      </c>
      <c r="G21" s="862">
        <v>206128.55</v>
      </c>
    </row>
    <row r="22" spans="1:7" ht="14.45" customHeight="1" x14ac:dyDescent="0.2">
      <c r="A22" s="836" t="s">
        <v>2058</v>
      </c>
      <c r="B22" s="831">
        <v>1999</v>
      </c>
      <c r="C22" s="831">
        <v>2066</v>
      </c>
      <c r="D22" s="831">
        <v>1264</v>
      </c>
      <c r="E22" s="861">
        <v>255272.68000000002</v>
      </c>
      <c r="F22" s="861">
        <v>202032.99</v>
      </c>
      <c r="G22" s="862">
        <v>135742.99</v>
      </c>
    </row>
    <row r="23" spans="1:7" ht="14.45" customHeight="1" x14ac:dyDescent="0.2">
      <c r="A23" s="836" t="s">
        <v>4175</v>
      </c>
      <c r="B23" s="831">
        <v>1845</v>
      </c>
      <c r="C23" s="831"/>
      <c r="D23" s="831"/>
      <c r="E23" s="861">
        <v>263074.34000000003</v>
      </c>
      <c r="F23" s="861"/>
      <c r="G23" s="862"/>
    </row>
    <row r="24" spans="1:7" ht="14.45" customHeight="1" thickBot="1" x14ac:dyDescent="0.25">
      <c r="A24" s="865" t="s">
        <v>4176</v>
      </c>
      <c r="B24" s="833">
        <v>2113</v>
      </c>
      <c r="C24" s="833"/>
      <c r="D24" s="833"/>
      <c r="E24" s="863">
        <v>221379.65999999997</v>
      </c>
      <c r="F24" s="863"/>
      <c r="G24" s="864"/>
    </row>
    <row r="25" spans="1:7" ht="14.45" customHeight="1" x14ac:dyDescent="0.2">
      <c r="A25" s="786" t="s">
        <v>295</v>
      </c>
    </row>
    <row r="26" spans="1:7" ht="14.45" customHeight="1" x14ac:dyDescent="0.2">
      <c r="A26" s="787" t="s">
        <v>2041</v>
      </c>
    </row>
    <row r="27" spans="1:7" ht="14.45" customHeight="1" x14ac:dyDescent="0.2">
      <c r="A27" s="786" t="s">
        <v>4172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3C8B3DF-B7DA-426B-929C-251B9BE549E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0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4321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18828.599999999999</v>
      </c>
      <c r="H3" s="208">
        <f t="shared" si="0"/>
        <v>2411128.6799999997</v>
      </c>
      <c r="I3" s="78"/>
      <c r="J3" s="78"/>
      <c r="K3" s="208">
        <f t="shared" si="0"/>
        <v>20251.11</v>
      </c>
      <c r="L3" s="208">
        <f t="shared" si="0"/>
        <v>2383170.2800000003</v>
      </c>
      <c r="M3" s="78"/>
      <c r="N3" s="78"/>
      <c r="O3" s="208">
        <f t="shared" si="0"/>
        <v>17739</v>
      </c>
      <c r="P3" s="208">
        <f t="shared" si="0"/>
        <v>2183531.86</v>
      </c>
      <c r="Q3" s="79">
        <f>IF(L3=0,0,P3/L3)</f>
        <v>0.91622989692536771</v>
      </c>
      <c r="R3" s="209">
        <f>IF(O3=0,0,P3/O3)</f>
        <v>123.09216190315124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66"/>
      <c r="B5" s="866"/>
      <c r="C5" s="867"/>
      <c r="D5" s="868"/>
      <c r="E5" s="869"/>
      <c r="F5" s="870"/>
      <c r="G5" s="871" t="s">
        <v>90</v>
      </c>
      <c r="H5" s="872" t="s">
        <v>14</v>
      </c>
      <c r="I5" s="873"/>
      <c r="J5" s="873"/>
      <c r="K5" s="871" t="s">
        <v>90</v>
      </c>
      <c r="L5" s="872" t="s">
        <v>14</v>
      </c>
      <c r="M5" s="873"/>
      <c r="N5" s="873"/>
      <c r="O5" s="871" t="s">
        <v>90</v>
      </c>
      <c r="P5" s="872" t="s">
        <v>14</v>
      </c>
      <c r="Q5" s="874"/>
      <c r="R5" s="875"/>
    </row>
    <row r="6" spans="1:18" ht="14.45" customHeight="1" x14ac:dyDescent="0.2">
      <c r="A6" s="806" t="s">
        <v>4178</v>
      </c>
      <c r="B6" s="807" t="s">
        <v>4179</v>
      </c>
      <c r="C6" s="807" t="s">
        <v>589</v>
      </c>
      <c r="D6" s="807" t="s">
        <v>4180</v>
      </c>
      <c r="E6" s="807" t="s">
        <v>4181</v>
      </c>
      <c r="F6" s="807" t="s">
        <v>703</v>
      </c>
      <c r="G6" s="225"/>
      <c r="H6" s="225"/>
      <c r="I6" s="807"/>
      <c r="J6" s="807"/>
      <c r="K6" s="225">
        <v>0.1</v>
      </c>
      <c r="L6" s="225">
        <v>6</v>
      </c>
      <c r="M6" s="807">
        <v>1</v>
      </c>
      <c r="N6" s="807">
        <v>60</v>
      </c>
      <c r="O6" s="225">
        <v>0.2</v>
      </c>
      <c r="P6" s="225">
        <v>12.06</v>
      </c>
      <c r="Q6" s="812">
        <v>2.0100000000000002</v>
      </c>
      <c r="R6" s="830">
        <v>60.3</v>
      </c>
    </row>
    <row r="7" spans="1:18" ht="14.45" customHeight="1" x14ac:dyDescent="0.2">
      <c r="A7" s="821" t="s">
        <v>4178</v>
      </c>
      <c r="B7" s="822" t="s">
        <v>4179</v>
      </c>
      <c r="C7" s="822" t="s">
        <v>589</v>
      </c>
      <c r="D7" s="822" t="s">
        <v>4182</v>
      </c>
      <c r="E7" s="822" t="s">
        <v>4183</v>
      </c>
      <c r="F7" s="822" t="s">
        <v>4184</v>
      </c>
      <c r="G7" s="831"/>
      <c r="H7" s="831"/>
      <c r="I7" s="822"/>
      <c r="J7" s="822"/>
      <c r="K7" s="831">
        <v>1</v>
      </c>
      <c r="L7" s="831">
        <v>79</v>
      </c>
      <c r="M7" s="822">
        <v>1</v>
      </c>
      <c r="N7" s="822">
        <v>79</v>
      </c>
      <c r="O7" s="831">
        <v>1</v>
      </c>
      <c r="P7" s="831">
        <v>80</v>
      </c>
      <c r="Q7" s="827">
        <v>1.0126582278481013</v>
      </c>
      <c r="R7" s="832">
        <v>80</v>
      </c>
    </row>
    <row r="8" spans="1:18" ht="14.45" customHeight="1" x14ac:dyDescent="0.2">
      <c r="A8" s="821" t="s">
        <v>4178</v>
      </c>
      <c r="B8" s="822" t="s">
        <v>4179</v>
      </c>
      <c r="C8" s="822" t="s">
        <v>589</v>
      </c>
      <c r="D8" s="822" t="s">
        <v>4182</v>
      </c>
      <c r="E8" s="822" t="s">
        <v>4185</v>
      </c>
      <c r="F8" s="822" t="s">
        <v>4186</v>
      </c>
      <c r="G8" s="831">
        <v>26</v>
      </c>
      <c r="H8" s="831">
        <v>962</v>
      </c>
      <c r="I8" s="822">
        <v>0.58873929008567927</v>
      </c>
      <c r="J8" s="822">
        <v>37</v>
      </c>
      <c r="K8" s="831">
        <v>43</v>
      </c>
      <c r="L8" s="831">
        <v>1634</v>
      </c>
      <c r="M8" s="822">
        <v>1</v>
      </c>
      <c r="N8" s="822">
        <v>38</v>
      </c>
      <c r="O8" s="831">
        <v>46</v>
      </c>
      <c r="P8" s="831">
        <v>1748</v>
      </c>
      <c r="Q8" s="827">
        <v>1.069767441860465</v>
      </c>
      <c r="R8" s="832">
        <v>38</v>
      </c>
    </row>
    <row r="9" spans="1:18" ht="14.45" customHeight="1" x14ac:dyDescent="0.2">
      <c r="A9" s="821" t="s">
        <v>4178</v>
      </c>
      <c r="B9" s="822" t="s">
        <v>4179</v>
      </c>
      <c r="C9" s="822" t="s">
        <v>589</v>
      </c>
      <c r="D9" s="822" t="s">
        <v>4182</v>
      </c>
      <c r="E9" s="822" t="s">
        <v>4187</v>
      </c>
      <c r="F9" s="822" t="s">
        <v>4188</v>
      </c>
      <c r="G9" s="831">
        <v>474</v>
      </c>
      <c r="H9" s="831">
        <v>91482</v>
      </c>
      <c r="I9" s="822">
        <v>1.3396497188378631</v>
      </c>
      <c r="J9" s="822">
        <v>193</v>
      </c>
      <c r="K9" s="831">
        <v>352</v>
      </c>
      <c r="L9" s="831">
        <v>68288</v>
      </c>
      <c r="M9" s="822">
        <v>1</v>
      </c>
      <c r="N9" s="822">
        <v>194</v>
      </c>
      <c r="O9" s="831">
        <v>413</v>
      </c>
      <c r="P9" s="831">
        <v>80535</v>
      </c>
      <c r="Q9" s="827">
        <v>1.1793433692596065</v>
      </c>
      <c r="R9" s="832">
        <v>195</v>
      </c>
    </row>
    <row r="10" spans="1:18" ht="14.45" customHeight="1" x14ac:dyDescent="0.2">
      <c r="A10" s="821" t="s">
        <v>4178</v>
      </c>
      <c r="B10" s="822" t="s">
        <v>4179</v>
      </c>
      <c r="C10" s="822" t="s">
        <v>589</v>
      </c>
      <c r="D10" s="822" t="s">
        <v>4182</v>
      </c>
      <c r="E10" s="822" t="s">
        <v>4189</v>
      </c>
      <c r="F10" s="822" t="s">
        <v>4190</v>
      </c>
      <c r="G10" s="831"/>
      <c r="H10" s="831"/>
      <c r="I10" s="822"/>
      <c r="J10" s="822"/>
      <c r="K10" s="831"/>
      <c r="L10" s="831"/>
      <c r="M10" s="822"/>
      <c r="N10" s="822"/>
      <c r="O10" s="831">
        <v>1</v>
      </c>
      <c r="P10" s="831">
        <v>175</v>
      </c>
      <c r="Q10" s="827"/>
      <c r="R10" s="832">
        <v>175</v>
      </c>
    </row>
    <row r="11" spans="1:18" ht="14.45" customHeight="1" x14ac:dyDescent="0.2">
      <c r="A11" s="821" t="s">
        <v>4178</v>
      </c>
      <c r="B11" s="822" t="s">
        <v>4179</v>
      </c>
      <c r="C11" s="822" t="s">
        <v>589</v>
      </c>
      <c r="D11" s="822" t="s">
        <v>4182</v>
      </c>
      <c r="E11" s="822" t="s">
        <v>4191</v>
      </c>
      <c r="F11" s="822" t="s">
        <v>4192</v>
      </c>
      <c r="G11" s="831"/>
      <c r="H11" s="831"/>
      <c r="I11" s="822"/>
      <c r="J11" s="822"/>
      <c r="K11" s="831">
        <v>1</v>
      </c>
      <c r="L11" s="831">
        <v>877</v>
      </c>
      <c r="M11" s="822">
        <v>1</v>
      </c>
      <c r="N11" s="822">
        <v>877</v>
      </c>
      <c r="O11" s="831">
        <v>1</v>
      </c>
      <c r="P11" s="831">
        <v>881</v>
      </c>
      <c r="Q11" s="827">
        <v>1.0045610034207526</v>
      </c>
      <c r="R11" s="832">
        <v>881</v>
      </c>
    </row>
    <row r="12" spans="1:18" ht="14.45" customHeight="1" x14ac:dyDescent="0.2">
      <c r="A12" s="821" t="s">
        <v>4178</v>
      </c>
      <c r="B12" s="822" t="s">
        <v>4179</v>
      </c>
      <c r="C12" s="822" t="s">
        <v>589</v>
      </c>
      <c r="D12" s="822" t="s">
        <v>4182</v>
      </c>
      <c r="E12" s="822" t="s">
        <v>4193</v>
      </c>
      <c r="F12" s="822" t="s">
        <v>4194</v>
      </c>
      <c r="G12" s="831">
        <v>116</v>
      </c>
      <c r="H12" s="831">
        <v>3866.66</v>
      </c>
      <c r="I12" s="822">
        <v>0.66666666666666663</v>
      </c>
      <c r="J12" s="822">
        <v>33.333275862068966</v>
      </c>
      <c r="K12" s="831">
        <v>174</v>
      </c>
      <c r="L12" s="831">
        <v>5799.99</v>
      </c>
      <c r="M12" s="822">
        <v>1</v>
      </c>
      <c r="N12" s="822">
        <v>33.333275862068966</v>
      </c>
      <c r="O12" s="831">
        <v>150</v>
      </c>
      <c r="P12" s="831">
        <v>5873.34</v>
      </c>
      <c r="Q12" s="827">
        <v>1.012646573528575</v>
      </c>
      <c r="R12" s="832">
        <v>39.1556</v>
      </c>
    </row>
    <row r="13" spans="1:18" ht="14.45" customHeight="1" x14ac:dyDescent="0.2">
      <c r="A13" s="821" t="s">
        <v>4178</v>
      </c>
      <c r="B13" s="822" t="s">
        <v>4179</v>
      </c>
      <c r="C13" s="822" t="s">
        <v>589</v>
      </c>
      <c r="D13" s="822" t="s">
        <v>4182</v>
      </c>
      <c r="E13" s="822" t="s">
        <v>4195</v>
      </c>
      <c r="F13" s="822" t="s">
        <v>4196</v>
      </c>
      <c r="G13" s="831">
        <v>34</v>
      </c>
      <c r="H13" s="831">
        <v>12070</v>
      </c>
      <c r="I13" s="822">
        <v>0.36646830216176829</v>
      </c>
      <c r="J13" s="822">
        <v>355</v>
      </c>
      <c r="K13" s="831">
        <v>92</v>
      </c>
      <c r="L13" s="831">
        <v>32936</v>
      </c>
      <c r="M13" s="822">
        <v>1</v>
      </c>
      <c r="N13" s="822">
        <v>358</v>
      </c>
      <c r="O13" s="831">
        <v>58</v>
      </c>
      <c r="P13" s="831">
        <v>20880</v>
      </c>
      <c r="Q13" s="827">
        <v>0.6339567646344425</v>
      </c>
      <c r="R13" s="832">
        <v>360</v>
      </c>
    </row>
    <row r="14" spans="1:18" ht="14.45" customHeight="1" x14ac:dyDescent="0.2">
      <c r="A14" s="821" t="s">
        <v>4178</v>
      </c>
      <c r="B14" s="822" t="s">
        <v>4179</v>
      </c>
      <c r="C14" s="822" t="s">
        <v>589</v>
      </c>
      <c r="D14" s="822" t="s">
        <v>4182</v>
      </c>
      <c r="E14" s="822" t="s">
        <v>2160</v>
      </c>
      <c r="F14" s="822" t="s">
        <v>4197</v>
      </c>
      <c r="G14" s="831">
        <v>83</v>
      </c>
      <c r="H14" s="831">
        <v>14774</v>
      </c>
      <c r="I14" s="822">
        <v>1.0189668252982964</v>
      </c>
      <c r="J14" s="822">
        <v>178</v>
      </c>
      <c r="K14" s="831">
        <v>81</v>
      </c>
      <c r="L14" s="831">
        <v>14499</v>
      </c>
      <c r="M14" s="822">
        <v>1</v>
      </c>
      <c r="N14" s="822">
        <v>179</v>
      </c>
      <c r="O14" s="831">
        <v>89</v>
      </c>
      <c r="P14" s="831">
        <v>16020</v>
      </c>
      <c r="Q14" s="827">
        <v>1.1049037864680322</v>
      </c>
      <c r="R14" s="832">
        <v>180</v>
      </c>
    </row>
    <row r="15" spans="1:18" ht="14.45" customHeight="1" x14ac:dyDescent="0.2">
      <c r="A15" s="821" t="s">
        <v>4178</v>
      </c>
      <c r="B15" s="822" t="s">
        <v>4179</v>
      </c>
      <c r="C15" s="822" t="s">
        <v>589</v>
      </c>
      <c r="D15" s="822" t="s">
        <v>4182</v>
      </c>
      <c r="E15" s="822" t="s">
        <v>4198</v>
      </c>
      <c r="F15" s="822" t="s">
        <v>4199</v>
      </c>
      <c r="G15" s="831">
        <v>3</v>
      </c>
      <c r="H15" s="831">
        <v>2106</v>
      </c>
      <c r="I15" s="822">
        <v>0.49646393210749645</v>
      </c>
      <c r="J15" s="822">
        <v>702</v>
      </c>
      <c r="K15" s="831">
        <v>6</v>
      </c>
      <c r="L15" s="831">
        <v>4242</v>
      </c>
      <c r="M15" s="822">
        <v>1</v>
      </c>
      <c r="N15" s="822">
        <v>707</v>
      </c>
      <c r="O15" s="831">
        <v>8</v>
      </c>
      <c r="P15" s="831">
        <v>5688</v>
      </c>
      <c r="Q15" s="827">
        <v>1.3408769448373408</v>
      </c>
      <c r="R15" s="832">
        <v>711</v>
      </c>
    </row>
    <row r="16" spans="1:18" ht="14.45" customHeight="1" x14ac:dyDescent="0.2">
      <c r="A16" s="821" t="s">
        <v>4178</v>
      </c>
      <c r="B16" s="822" t="s">
        <v>4200</v>
      </c>
      <c r="C16" s="822" t="s">
        <v>589</v>
      </c>
      <c r="D16" s="822" t="s">
        <v>4180</v>
      </c>
      <c r="E16" s="822" t="s">
        <v>4201</v>
      </c>
      <c r="F16" s="822" t="s">
        <v>4202</v>
      </c>
      <c r="G16" s="831"/>
      <c r="H16" s="831"/>
      <c r="I16" s="822"/>
      <c r="J16" s="822"/>
      <c r="K16" s="831">
        <v>0.2</v>
      </c>
      <c r="L16" s="831">
        <v>10.88</v>
      </c>
      <c r="M16" s="822">
        <v>1</v>
      </c>
      <c r="N16" s="822">
        <v>54.4</v>
      </c>
      <c r="O16" s="831"/>
      <c r="P16" s="831"/>
      <c r="Q16" s="827"/>
      <c r="R16" s="832"/>
    </row>
    <row r="17" spans="1:18" ht="14.45" customHeight="1" x14ac:dyDescent="0.2">
      <c r="A17" s="821" t="s">
        <v>4178</v>
      </c>
      <c r="B17" s="822" t="s">
        <v>4200</v>
      </c>
      <c r="C17" s="822" t="s">
        <v>589</v>
      </c>
      <c r="D17" s="822" t="s">
        <v>4180</v>
      </c>
      <c r="E17" s="822" t="s">
        <v>4203</v>
      </c>
      <c r="F17" s="822" t="s">
        <v>4204</v>
      </c>
      <c r="G17" s="831">
        <v>3.7</v>
      </c>
      <c r="H17" s="831">
        <v>257.95</v>
      </c>
      <c r="I17" s="822">
        <v>1.9478214905988067</v>
      </c>
      <c r="J17" s="822">
        <v>69.71621621621621</v>
      </c>
      <c r="K17" s="831">
        <v>1.9000000000000001</v>
      </c>
      <c r="L17" s="831">
        <v>132.43</v>
      </c>
      <c r="M17" s="822">
        <v>1</v>
      </c>
      <c r="N17" s="822">
        <v>69.7</v>
      </c>
      <c r="O17" s="831">
        <v>1.2999999999999998</v>
      </c>
      <c r="P17" s="831">
        <v>90.61</v>
      </c>
      <c r="Q17" s="827">
        <v>0.68421052631578938</v>
      </c>
      <c r="R17" s="832">
        <v>69.7</v>
      </c>
    </row>
    <row r="18" spans="1:18" ht="14.45" customHeight="1" x14ac:dyDescent="0.2">
      <c r="A18" s="821" t="s">
        <v>4178</v>
      </c>
      <c r="B18" s="822" t="s">
        <v>4200</v>
      </c>
      <c r="C18" s="822" t="s">
        <v>589</v>
      </c>
      <c r="D18" s="822" t="s">
        <v>4180</v>
      </c>
      <c r="E18" s="822" t="s">
        <v>4205</v>
      </c>
      <c r="F18" s="822" t="s">
        <v>921</v>
      </c>
      <c r="G18" s="831"/>
      <c r="H18" s="831"/>
      <c r="I18" s="822"/>
      <c r="J18" s="822"/>
      <c r="K18" s="831">
        <v>0.9</v>
      </c>
      <c r="L18" s="831">
        <v>122.77000000000001</v>
      </c>
      <c r="M18" s="822">
        <v>1</v>
      </c>
      <c r="N18" s="822">
        <v>136.41111111111113</v>
      </c>
      <c r="O18" s="831"/>
      <c r="P18" s="831"/>
      <c r="Q18" s="827"/>
      <c r="R18" s="832"/>
    </row>
    <row r="19" spans="1:18" ht="14.45" customHeight="1" x14ac:dyDescent="0.2">
      <c r="A19" s="821" t="s">
        <v>4178</v>
      </c>
      <c r="B19" s="822" t="s">
        <v>4200</v>
      </c>
      <c r="C19" s="822" t="s">
        <v>589</v>
      </c>
      <c r="D19" s="822" t="s">
        <v>4180</v>
      </c>
      <c r="E19" s="822" t="s">
        <v>4206</v>
      </c>
      <c r="F19" s="822"/>
      <c r="G19" s="831">
        <v>0.2</v>
      </c>
      <c r="H19" s="831">
        <v>5.44</v>
      </c>
      <c r="I19" s="822"/>
      <c r="J19" s="822">
        <v>27.2</v>
      </c>
      <c r="K19" s="831"/>
      <c r="L19" s="831"/>
      <c r="M19" s="822"/>
      <c r="N19" s="822"/>
      <c r="O19" s="831"/>
      <c r="P19" s="831"/>
      <c r="Q19" s="827"/>
      <c r="R19" s="832"/>
    </row>
    <row r="20" spans="1:18" ht="14.45" customHeight="1" x14ac:dyDescent="0.2">
      <c r="A20" s="821" t="s">
        <v>4178</v>
      </c>
      <c r="B20" s="822" t="s">
        <v>4200</v>
      </c>
      <c r="C20" s="822" t="s">
        <v>589</v>
      </c>
      <c r="D20" s="822" t="s">
        <v>4180</v>
      </c>
      <c r="E20" s="822" t="s">
        <v>4181</v>
      </c>
      <c r="F20" s="822" t="s">
        <v>703</v>
      </c>
      <c r="G20" s="831"/>
      <c r="H20" s="831"/>
      <c r="I20" s="822"/>
      <c r="J20" s="822"/>
      <c r="K20" s="831">
        <v>0.2</v>
      </c>
      <c r="L20" s="831">
        <v>12.02</v>
      </c>
      <c r="M20" s="822">
        <v>1</v>
      </c>
      <c r="N20" s="822">
        <v>60.099999999999994</v>
      </c>
      <c r="O20" s="831">
        <v>0.2</v>
      </c>
      <c r="P20" s="831">
        <v>14.48</v>
      </c>
      <c r="Q20" s="827">
        <v>1.2046589018302829</v>
      </c>
      <c r="R20" s="832">
        <v>72.399999999999991</v>
      </c>
    </row>
    <row r="21" spans="1:18" ht="14.45" customHeight="1" x14ac:dyDescent="0.2">
      <c r="A21" s="821" t="s">
        <v>4178</v>
      </c>
      <c r="B21" s="822" t="s">
        <v>4200</v>
      </c>
      <c r="C21" s="822" t="s">
        <v>589</v>
      </c>
      <c r="D21" s="822" t="s">
        <v>4180</v>
      </c>
      <c r="E21" s="822" t="s">
        <v>4207</v>
      </c>
      <c r="F21" s="822" t="s">
        <v>977</v>
      </c>
      <c r="G21" s="831"/>
      <c r="H21" s="831"/>
      <c r="I21" s="822"/>
      <c r="J21" s="822"/>
      <c r="K21" s="831">
        <v>1.8</v>
      </c>
      <c r="L21" s="831">
        <v>2209.92</v>
      </c>
      <c r="M21" s="822">
        <v>1</v>
      </c>
      <c r="N21" s="822">
        <v>1227.7333333333333</v>
      </c>
      <c r="O21" s="831">
        <v>1.5</v>
      </c>
      <c r="P21" s="831">
        <v>1841.6</v>
      </c>
      <c r="Q21" s="827">
        <v>0.83333333333333326</v>
      </c>
      <c r="R21" s="832">
        <v>1227.7333333333333</v>
      </c>
    </row>
    <row r="22" spans="1:18" ht="14.45" customHeight="1" x14ac:dyDescent="0.2">
      <c r="A22" s="821" t="s">
        <v>4178</v>
      </c>
      <c r="B22" s="822" t="s">
        <v>4200</v>
      </c>
      <c r="C22" s="822" t="s">
        <v>589</v>
      </c>
      <c r="D22" s="822" t="s">
        <v>4180</v>
      </c>
      <c r="E22" s="822" t="s">
        <v>4208</v>
      </c>
      <c r="F22" s="822" t="s">
        <v>4209</v>
      </c>
      <c r="G22" s="831"/>
      <c r="H22" s="831"/>
      <c r="I22" s="822"/>
      <c r="J22" s="822"/>
      <c r="K22" s="831">
        <v>0.21</v>
      </c>
      <c r="L22" s="831">
        <v>42.14</v>
      </c>
      <c r="M22" s="822">
        <v>1</v>
      </c>
      <c r="N22" s="822">
        <v>200.66666666666669</v>
      </c>
      <c r="O22" s="831"/>
      <c r="P22" s="831"/>
      <c r="Q22" s="827"/>
      <c r="R22" s="832"/>
    </row>
    <row r="23" spans="1:18" ht="14.45" customHeight="1" x14ac:dyDescent="0.2">
      <c r="A23" s="821" t="s">
        <v>4178</v>
      </c>
      <c r="B23" s="822" t="s">
        <v>4200</v>
      </c>
      <c r="C23" s="822" t="s">
        <v>589</v>
      </c>
      <c r="D23" s="822" t="s">
        <v>4180</v>
      </c>
      <c r="E23" s="822" t="s">
        <v>4210</v>
      </c>
      <c r="F23" s="822"/>
      <c r="G23" s="831">
        <v>2</v>
      </c>
      <c r="H23" s="831">
        <v>12.18</v>
      </c>
      <c r="I23" s="822">
        <v>1</v>
      </c>
      <c r="J23" s="822">
        <v>6.09</v>
      </c>
      <c r="K23" s="831">
        <v>2</v>
      </c>
      <c r="L23" s="831">
        <v>12.18</v>
      </c>
      <c r="M23" s="822">
        <v>1</v>
      </c>
      <c r="N23" s="822">
        <v>6.09</v>
      </c>
      <c r="O23" s="831"/>
      <c r="P23" s="831"/>
      <c r="Q23" s="827"/>
      <c r="R23" s="832"/>
    </row>
    <row r="24" spans="1:18" ht="14.45" customHeight="1" x14ac:dyDescent="0.2">
      <c r="A24" s="821" t="s">
        <v>4178</v>
      </c>
      <c r="B24" s="822" t="s">
        <v>4200</v>
      </c>
      <c r="C24" s="822" t="s">
        <v>589</v>
      </c>
      <c r="D24" s="822" t="s">
        <v>4180</v>
      </c>
      <c r="E24" s="822" t="s">
        <v>4211</v>
      </c>
      <c r="F24" s="822" t="s">
        <v>1032</v>
      </c>
      <c r="G24" s="831">
        <v>0.2</v>
      </c>
      <c r="H24" s="831">
        <v>71.84</v>
      </c>
      <c r="I24" s="822">
        <v>2</v>
      </c>
      <c r="J24" s="822">
        <v>359.2</v>
      </c>
      <c r="K24" s="831">
        <v>0.1</v>
      </c>
      <c r="L24" s="831">
        <v>35.92</v>
      </c>
      <c r="M24" s="822">
        <v>1</v>
      </c>
      <c r="N24" s="822">
        <v>359.2</v>
      </c>
      <c r="O24" s="831"/>
      <c r="P24" s="831"/>
      <c r="Q24" s="827"/>
      <c r="R24" s="832"/>
    </row>
    <row r="25" spans="1:18" ht="14.45" customHeight="1" x14ac:dyDescent="0.2">
      <c r="A25" s="821" t="s">
        <v>4178</v>
      </c>
      <c r="B25" s="822" t="s">
        <v>4200</v>
      </c>
      <c r="C25" s="822" t="s">
        <v>589</v>
      </c>
      <c r="D25" s="822" t="s">
        <v>4180</v>
      </c>
      <c r="E25" s="822" t="s">
        <v>4212</v>
      </c>
      <c r="F25" s="822" t="s">
        <v>4213</v>
      </c>
      <c r="G25" s="831">
        <v>5</v>
      </c>
      <c r="H25" s="831">
        <v>1336.55</v>
      </c>
      <c r="I25" s="822">
        <v>1.6666666666666665</v>
      </c>
      <c r="J25" s="822">
        <v>267.31</v>
      </c>
      <c r="K25" s="831">
        <v>3</v>
      </c>
      <c r="L25" s="831">
        <v>801.93000000000006</v>
      </c>
      <c r="M25" s="822">
        <v>1</v>
      </c>
      <c r="N25" s="822">
        <v>267.31</v>
      </c>
      <c r="O25" s="831"/>
      <c r="P25" s="831"/>
      <c r="Q25" s="827"/>
      <c r="R25" s="832"/>
    </row>
    <row r="26" spans="1:18" ht="14.45" customHeight="1" x14ac:dyDescent="0.2">
      <c r="A26" s="821" t="s">
        <v>4178</v>
      </c>
      <c r="B26" s="822" t="s">
        <v>4200</v>
      </c>
      <c r="C26" s="822" t="s">
        <v>589</v>
      </c>
      <c r="D26" s="822" t="s">
        <v>4180</v>
      </c>
      <c r="E26" s="822" t="s">
        <v>4214</v>
      </c>
      <c r="F26" s="822" t="s">
        <v>4215</v>
      </c>
      <c r="G26" s="831"/>
      <c r="H26" s="831"/>
      <c r="I26" s="822"/>
      <c r="J26" s="822"/>
      <c r="K26" s="831">
        <v>3</v>
      </c>
      <c r="L26" s="831">
        <v>1432.26</v>
      </c>
      <c r="M26" s="822">
        <v>1</v>
      </c>
      <c r="N26" s="822">
        <v>477.42</v>
      </c>
      <c r="O26" s="831"/>
      <c r="P26" s="831"/>
      <c r="Q26" s="827"/>
      <c r="R26" s="832"/>
    </row>
    <row r="27" spans="1:18" ht="14.45" customHeight="1" x14ac:dyDescent="0.2">
      <c r="A27" s="821" t="s">
        <v>4178</v>
      </c>
      <c r="B27" s="822" t="s">
        <v>4200</v>
      </c>
      <c r="C27" s="822" t="s">
        <v>589</v>
      </c>
      <c r="D27" s="822" t="s">
        <v>4180</v>
      </c>
      <c r="E27" s="822" t="s">
        <v>4216</v>
      </c>
      <c r="F27" s="822" t="s">
        <v>4213</v>
      </c>
      <c r="G27" s="831"/>
      <c r="H27" s="831"/>
      <c r="I27" s="822"/>
      <c r="J27" s="822"/>
      <c r="K27" s="831"/>
      <c r="L27" s="831"/>
      <c r="M27" s="822"/>
      <c r="N27" s="822"/>
      <c r="O27" s="831">
        <v>0.3</v>
      </c>
      <c r="P27" s="831">
        <v>291.89999999999998</v>
      </c>
      <c r="Q27" s="827"/>
      <c r="R27" s="832">
        <v>973</v>
      </c>
    </row>
    <row r="28" spans="1:18" ht="14.45" customHeight="1" x14ac:dyDescent="0.2">
      <c r="A28" s="821" t="s">
        <v>4178</v>
      </c>
      <c r="B28" s="822" t="s">
        <v>4200</v>
      </c>
      <c r="C28" s="822" t="s">
        <v>589</v>
      </c>
      <c r="D28" s="822" t="s">
        <v>4180</v>
      </c>
      <c r="E28" s="822" t="s">
        <v>4217</v>
      </c>
      <c r="F28" s="822" t="s">
        <v>4213</v>
      </c>
      <c r="G28" s="831"/>
      <c r="H28" s="831"/>
      <c r="I28" s="822"/>
      <c r="J28" s="822"/>
      <c r="K28" s="831">
        <v>0.1</v>
      </c>
      <c r="L28" s="831">
        <v>223.47</v>
      </c>
      <c r="M28" s="822">
        <v>1</v>
      </c>
      <c r="N28" s="822">
        <v>2234.6999999999998</v>
      </c>
      <c r="O28" s="831"/>
      <c r="P28" s="831"/>
      <c r="Q28" s="827"/>
      <c r="R28" s="832"/>
    </row>
    <row r="29" spans="1:18" ht="14.45" customHeight="1" x14ac:dyDescent="0.2">
      <c r="A29" s="821" t="s">
        <v>4178</v>
      </c>
      <c r="B29" s="822" t="s">
        <v>4200</v>
      </c>
      <c r="C29" s="822" t="s">
        <v>589</v>
      </c>
      <c r="D29" s="822" t="s">
        <v>4180</v>
      </c>
      <c r="E29" s="822" t="s">
        <v>4218</v>
      </c>
      <c r="F29" s="822" t="s">
        <v>4219</v>
      </c>
      <c r="G29" s="831">
        <v>0.30000000000000004</v>
      </c>
      <c r="H29" s="831">
        <v>110.31</v>
      </c>
      <c r="I29" s="822">
        <v>1.9345843563661873</v>
      </c>
      <c r="J29" s="822">
        <v>367.69999999999993</v>
      </c>
      <c r="K29" s="831">
        <v>0.2</v>
      </c>
      <c r="L29" s="831">
        <v>57.02</v>
      </c>
      <c r="M29" s="822">
        <v>1</v>
      </c>
      <c r="N29" s="822">
        <v>285.10000000000002</v>
      </c>
      <c r="O29" s="831"/>
      <c r="P29" s="831"/>
      <c r="Q29" s="827"/>
      <c r="R29" s="832"/>
    </row>
    <row r="30" spans="1:18" ht="14.45" customHeight="1" x14ac:dyDescent="0.2">
      <c r="A30" s="821" t="s">
        <v>4178</v>
      </c>
      <c r="B30" s="822" t="s">
        <v>4200</v>
      </c>
      <c r="C30" s="822" t="s">
        <v>589</v>
      </c>
      <c r="D30" s="822" t="s">
        <v>4180</v>
      </c>
      <c r="E30" s="822" t="s">
        <v>4220</v>
      </c>
      <c r="F30" s="822" t="s">
        <v>4221</v>
      </c>
      <c r="G30" s="831"/>
      <c r="H30" s="831"/>
      <c r="I30" s="822"/>
      <c r="J30" s="822"/>
      <c r="K30" s="831">
        <v>0.5</v>
      </c>
      <c r="L30" s="831">
        <v>60.85</v>
      </c>
      <c r="M30" s="822">
        <v>1</v>
      </c>
      <c r="N30" s="822">
        <v>121.7</v>
      </c>
      <c r="O30" s="831"/>
      <c r="P30" s="831"/>
      <c r="Q30" s="827"/>
      <c r="R30" s="832"/>
    </row>
    <row r="31" spans="1:18" ht="14.45" customHeight="1" x14ac:dyDescent="0.2">
      <c r="A31" s="821" t="s">
        <v>4178</v>
      </c>
      <c r="B31" s="822" t="s">
        <v>4200</v>
      </c>
      <c r="C31" s="822" t="s">
        <v>589</v>
      </c>
      <c r="D31" s="822" t="s">
        <v>4180</v>
      </c>
      <c r="E31" s="822" t="s">
        <v>4222</v>
      </c>
      <c r="F31" s="822" t="s">
        <v>4221</v>
      </c>
      <c r="G31" s="831"/>
      <c r="H31" s="831"/>
      <c r="I31" s="822"/>
      <c r="J31" s="822"/>
      <c r="K31" s="831">
        <v>0.2</v>
      </c>
      <c r="L31" s="831">
        <v>24.32</v>
      </c>
      <c r="M31" s="822">
        <v>1</v>
      </c>
      <c r="N31" s="822">
        <v>121.6</v>
      </c>
      <c r="O31" s="831">
        <v>3.1</v>
      </c>
      <c r="P31" s="831">
        <v>377.44000000000005</v>
      </c>
      <c r="Q31" s="827">
        <v>15.519736842105265</v>
      </c>
      <c r="R31" s="832">
        <v>121.75483870967743</v>
      </c>
    </row>
    <row r="32" spans="1:18" ht="14.45" customHeight="1" x14ac:dyDescent="0.2">
      <c r="A32" s="821" t="s">
        <v>4178</v>
      </c>
      <c r="B32" s="822" t="s">
        <v>4200</v>
      </c>
      <c r="C32" s="822" t="s">
        <v>589</v>
      </c>
      <c r="D32" s="822" t="s">
        <v>4182</v>
      </c>
      <c r="E32" s="822" t="s">
        <v>4223</v>
      </c>
      <c r="F32" s="822" t="s">
        <v>4224</v>
      </c>
      <c r="G32" s="831">
        <v>41</v>
      </c>
      <c r="H32" s="831">
        <v>12300</v>
      </c>
      <c r="I32" s="822">
        <v>1.1007696438160015</v>
      </c>
      <c r="J32" s="822">
        <v>300</v>
      </c>
      <c r="K32" s="831">
        <v>37</v>
      </c>
      <c r="L32" s="831">
        <v>11174</v>
      </c>
      <c r="M32" s="822">
        <v>1</v>
      </c>
      <c r="N32" s="822">
        <v>302</v>
      </c>
      <c r="O32" s="831">
        <v>21</v>
      </c>
      <c r="P32" s="831">
        <v>6384</v>
      </c>
      <c r="Q32" s="827">
        <v>0.5713262931805978</v>
      </c>
      <c r="R32" s="832">
        <v>304</v>
      </c>
    </row>
    <row r="33" spans="1:18" ht="14.45" customHeight="1" x14ac:dyDescent="0.2">
      <c r="A33" s="821" t="s">
        <v>4178</v>
      </c>
      <c r="B33" s="822" t="s">
        <v>4200</v>
      </c>
      <c r="C33" s="822" t="s">
        <v>589</v>
      </c>
      <c r="D33" s="822" t="s">
        <v>4182</v>
      </c>
      <c r="E33" s="822" t="s">
        <v>4183</v>
      </c>
      <c r="F33" s="822" t="s">
        <v>4184</v>
      </c>
      <c r="G33" s="831">
        <v>4</v>
      </c>
      <c r="H33" s="831">
        <v>312</v>
      </c>
      <c r="I33" s="822">
        <v>1.9746835443037976</v>
      </c>
      <c r="J33" s="822">
        <v>78</v>
      </c>
      <c r="K33" s="831">
        <v>2</v>
      </c>
      <c r="L33" s="831">
        <v>158</v>
      </c>
      <c r="M33" s="822">
        <v>1</v>
      </c>
      <c r="N33" s="822">
        <v>79</v>
      </c>
      <c r="O33" s="831">
        <v>2</v>
      </c>
      <c r="P33" s="831">
        <v>160</v>
      </c>
      <c r="Q33" s="827">
        <v>1.0126582278481013</v>
      </c>
      <c r="R33" s="832">
        <v>80</v>
      </c>
    </row>
    <row r="34" spans="1:18" ht="14.45" customHeight="1" x14ac:dyDescent="0.2">
      <c r="A34" s="821" t="s">
        <v>4178</v>
      </c>
      <c r="B34" s="822" t="s">
        <v>4200</v>
      </c>
      <c r="C34" s="822" t="s">
        <v>589</v>
      </c>
      <c r="D34" s="822" t="s">
        <v>4182</v>
      </c>
      <c r="E34" s="822" t="s">
        <v>4225</v>
      </c>
      <c r="F34" s="822" t="s">
        <v>4226</v>
      </c>
      <c r="G34" s="831">
        <v>13</v>
      </c>
      <c r="H34" s="831">
        <v>1911</v>
      </c>
      <c r="I34" s="822">
        <v>0.57525586995785671</v>
      </c>
      <c r="J34" s="822">
        <v>147</v>
      </c>
      <c r="K34" s="831">
        <v>22</v>
      </c>
      <c r="L34" s="831">
        <v>3322</v>
      </c>
      <c r="M34" s="822">
        <v>1</v>
      </c>
      <c r="N34" s="822">
        <v>151</v>
      </c>
      <c r="O34" s="831">
        <v>8</v>
      </c>
      <c r="P34" s="831">
        <v>1224</v>
      </c>
      <c r="Q34" s="827">
        <v>0.36845273931366646</v>
      </c>
      <c r="R34" s="832">
        <v>153</v>
      </c>
    </row>
    <row r="35" spans="1:18" ht="14.45" customHeight="1" x14ac:dyDescent="0.2">
      <c r="A35" s="821" t="s">
        <v>4178</v>
      </c>
      <c r="B35" s="822" t="s">
        <v>4200</v>
      </c>
      <c r="C35" s="822" t="s">
        <v>589</v>
      </c>
      <c r="D35" s="822" t="s">
        <v>4182</v>
      </c>
      <c r="E35" s="822" t="s">
        <v>4227</v>
      </c>
      <c r="F35" s="822" t="s">
        <v>4228</v>
      </c>
      <c r="G35" s="831"/>
      <c r="H35" s="831"/>
      <c r="I35" s="822"/>
      <c r="J35" s="822"/>
      <c r="K35" s="831">
        <v>1</v>
      </c>
      <c r="L35" s="831">
        <v>199</v>
      </c>
      <c r="M35" s="822">
        <v>1</v>
      </c>
      <c r="N35" s="822">
        <v>199</v>
      </c>
      <c r="O35" s="831"/>
      <c r="P35" s="831"/>
      <c r="Q35" s="827"/>
      <c r="R35" s="832"/>
    </row>
    <row r="36" spans="1:18" ht="14.45" customHeight="1" x14ac:dyDescent="0.2">
      <c r="A36" s="821" t="s">
        <v>4178</v>
      </c>
      <c r="B36" s="822" t="s">
        <v>4200</v>
      </c>
      <c r="C36" s="822" t="s">
        <v>589</v>
      </c>
      <c r="D36" s="822" t="s">
        <v>4182</v>
      </c>
      <c r="E36" s="822" t="s">
        <v>4229</v>
      </c>
      <c r="F36" s="822" t="s">
        <v>4230</v>
      </c>
      <c r="G36" s="831">
        <v>1610</v>
      </c>
      <c r="H36" s="831">
        <v>133630</v>
      </c>
      <c r="I36" s="822">
        <v>0.97358221134230927</v>
      </c>
      <c r="J36" s="822">
        <v>83</v>
      </c>
      <c r="K36" s="831">
        <v>1634</v>
      </c>
      <c r="L36" s="831">
        <v>137256</v>
      </c>
      <c r="M36" s="822">
        <v>1</v>
      </c>
      <c r="N36" s="822">
        <v>84</v>
      </c>
      <c r="O36" s="831">
        <v>1453</v>
      </c>
      <c r="P36" s="831">
        <v>123505</v>
      </c>
      <c r="Q36" s="827">
        <v>0.89981494433758813</v>
      </c>
      <c r="R36" s="832">
        <v>85</v>
      </c>
    </row>
    <row r="37" spans="1:18" ht="14.45" customHeight="1" x14ac:dyDescent="0.2">
      <c r="A37" s="821" t="s">
        <v>4178</v>
      </c>
      <c r="B37" s="822" t="s">
        <v>4200</v>
      </c>
      <c r="C37" s="822" t="s">
        <v>589</v>
      </c>
      <c r="D37" s="822" t="s">
        <v>4182</v>
      </c>
      <c r="E37" s="822" t="s">
        <v>4231</v>
      </c>
      <c r="F37" s="822" t="s">
        <v>4232</v>
      </c>
      <c r="G37" s="831">
        <v>38</v>
      </c>
      <c r="H37" s="831">
        <v>4028</v>
      </c>
      <c r="I37" s="822">
        <v>1.2980986142442796</v>
      </c>
      <c r="J37" s="822">
        <v>106</v>
      </c>
      <c r="K37" s="831">
        <v>29</v>
      </c>
      <c r="L37" s="831">
        <v>3103</v>
      </c>
      <c r="M37" s="822">
        <v>1</v>
      </c>
      <c r="N37" s="822">
        <v>107</v>
      </c>
      <c r="O37" s="831">
        <v>79</v>
      </c>
      <c r="P37" s="831">
        <v>8532</v>
      </c>
      <c r="Q37" s="827">
        <v>2.7495971640348049</v>
      </c>
      <c r="R37" s="832">
        <v>108</v>
      </c>
    </row>
    <row r="38" spans="1:18" ht="14.45" customHeight="1" x14ac:dyDescent="0.2">
      <c r="A38" s="821" t="s">
        <v>4178</v>
      </c>
      <c r="B38" s="822" t="s">
        <v>4200</v>
      </c>
      <c r="C38" s="822" t="s">
        <v>589</v>
      </c>
      <c r="D38" s="822" t="s">
        <v>4182</v>
      </c>
      <c r="E38" s="822" t="s">
        <v>4185</v>
      </c>
      <c r="F38" s="822" t="s">
        <v>4186</v>
      </c>
      <c r="G38" s="831">
        <v>307</v>
      </c>
      <c r="H38" s="831">
        <v>11359</v>
      </c>
      <c r="I38" s="822">
        <v>0.70334365325077397</v>
      </c>
      <c r="J38" s="822">
        <v>37</v>
      </c>
      <c r="K38" s="831">
        <v>425</v>
      </c>
      <c r="L38" s="831">
        <v>16150</v>
      </c>
      <c r="M38" s="822">
        <v>1</v>
      </c>
      <c r="N38" s="822">
        <v>38</v>
      </c>
      <c r="O38" s="831">
        <v>531</v>
      </c>
      <c r="P38" s="831">
        <v>20178</v>
      </c>
      <c r="Q38" s="827">
        <v>1.2494117647058824</v>
      </c>
      <c r="R38" s="832">
        <v>38</v>
      </c>
    </row>
    <row r="39" spans="1:18" ht="14.45" customHeight="1" x14ac:dyDescent="0.2">
      <c r="A39" s="821" t="s">
        <v>4178</v>
      </c>
      <c r="B39" s="822" t="s">
        <v>4200</v>
      </c>
      <c r="C39" s="822" t="s">
        <v>589</v>
      </c>
      <c r="D39" s="822" t="s">
        <v>4182</v>
      </c>
      <c r="E39" s="822" t="s">
        <v>4233</v>
      </c>
      <c r="F39" s="822" t="s">
        <v>4234</v>
      </c>
      <c r="G39" s="831">
        <v>2</v>
      </c>
      <c r="H39" s="831">
        <v>10</v>
      </c>
      <c r="I39" s="822">
        <v>2</v>
      </c>
      <c r="J39" s="822">
        <v>5</v>
      </c>
      <c r="K39" s="831">
        <v>1</v>
      </c>
      <c r="L39" s="831">
        <v>5</v>
      </c>
      <c r="M39" s="822">
        <v>1</v>
      </c>
      <c r="N39" s="822">
        <v>5</v>
      </c>
      <c r="O39" s="831"/>
      <c r="P39" s="831"/>
      <c r="Q39" s="827"/>
      <c r="R39" s="832"/>
    </row>
    <row r="40" spans="1:18" ht="14.45" customHeight="1" x14ac:dyDescent="0.2">
      <c r="A40" s="821" t="s">
        <v>4178</v>
      </c>
      <c r="B40" s="822" t="s">
        <v>4200</v>
      </c>
      <c r="C40" s="822" t="s">
        <v>589</v>
      </c>
      <c r="D40" s="822" t="s">
        <v>4182</v>
      </c>
      <c r="E40" s="822" t="s">
        <v>4235</v>
      </c>
      <c r="F40" s="822" t="s">
        <v>4236</v>
      </c>
      <c r="G40" s="831"/>
      <c r="H40" s="831"/>
      <c r="I40" s="822"/>
      <c r="J40" s="822"/>
      <c r="K40" s="831"/>
      <c r="L40" s="831"/>
      <c r="M40" s="822"/>
      <c r="N40" s="822"/>
      <c r="O40" s="831">
        <v>3</v>
      </c>
      <c r="P40" s="831">
        <v>15</v>
      </c>
      <c r="Q40" s="827"/>
      <c r="R40" s="832">
        <v>5</v>
      </c>
    </row>
    <row r="41" spans="1:18" ht="14.45" customHeight="1" x14ac:dyDescent="0.2">
      <c r="A41" s="821" t="s">
        <v>4178</v>
      </c>
      <c r="B41" s="822" t="s">
        <v>4200</v>
      </c>
      <c r="C41" s="822" t="s">
        <v>589</v>
      </c>
      <c r="D41" s="822" t="s">
        <v>4182</v>
      </c>
      <c r="E41" s="822" t="s">
        <v>4237</v>
      </c>
      <c r="F41" s="822" t="s">
        <v>4238</v>
      </c>
      <c r="G41" s="831">
        <v>1096</v>
      </c>
      <c r="H41" s="831">
        <v>276192</v>
      </c>
      <c r="I41" s="822">
        <v>1.181923998630606</v>
      </c>
      <c r="J41" s="822">
        <v>252</v>
      </c>
      <c r="K41" s="831">
        <v>920</v>
      </c>
      <c r="L41" s="831">
        <v>233680</v>
      </c>
      <c r="M41" s="822">
        <v>1</v>
      </c>
      <c r="N41" s="822">
        <v>254</v>
      </c>
      <c r="O41" s="831">
        <v>839</v>
      </c>
      <c r="P41" s="831">
        <v>213945</v>
      </c>
      <c r="Q41" s="827">
        <v>0.91554690174597742</v>
      </c>
      <c r="R41" s="832">
        <v>255</v>
      </c>
    </row>
    <row r="42" spans="1:18" ht="14.45" customHeight="1" x14ac:dyDescent="0.2">
      <c r="A42" s="821" t="s">
        <v>4178</v>
      </c>
      <c r="B42" s="822" t="s">
        <v>4200</v>
      </c>
      <c r="C42" s="822" t="s">
        <v>589</v>
      </c>
      <c r="D42" s="822" t="s">
        <v>4182</v>
      </c>
      <c r="E42" s="822" t="s">
        <v>4239</v>
      </c>
      <c r="F42" s="822" t="s">
        <v>4240</v>
      </c>
      <c r="G42" s="831">
        <v>2432</v>
      </c>
      <c r="H42" s="831">
        <v>308063</v>
      </c>
      <c r="I42" s="822">
        <v>0.8731944444444445</v>
      </c>
      <c r="J42" s="822">
        <v>126.67064144736842</v>
      </c>
      <c r="K42" s="831">
        <v>2800</v>
      </c>
      <c r="L42" s="831">
        <v>352800</v>
      </c>
      <c r="M42" s="822">
        <v>1</v>
      </c>
      <c r="N42" s="822">
        <v>126</v>
      </c>
      <c r="O42" s="831">
        <v>2068</v>
      </c>
      <c r="P42" s="831">
        <v>262636</v>
      </c>
      <c r="Q42" s="827">
        <v>0.74443310657596373</v>
      </c>
      <c r="R42" s="832">
        <v>127</v>
      </c>
    </row>
    <row r="43" spans="1:18" ht="14.45" customHeight="1" x14ac:dyDescent="0.2">
      <c r="A43" s="821" t="s">
        <v>4178</v>
      </c>
      <c r="B43" s="822" t="s">
        <v>4200</v>
      </c>
      <c r="C43" s="822" t="s">
        <v>589</v>
      </c>
      <c r="D43" s="822" t="s">
        <v>4182</v>
      </c>
      <c r="E43" s="822" t="s">
        <v>4241</v>
      </c>
      <c r="F43" s="822" t="s">
        <v>4232</v>
      </c>
      <c r="G43" s="831">
        <v>1</v>
      </c>
      <c r="H43" s="831">
        <v>185</v>
      </c>
      <c r="I43" s="822"/>
      <c r="J43" s="822">
        <v>185</v>
      </c>
      <c r="K43" s="831"/>
      <c r="L43" s="831"/>
      <c r="M43" s="822"/>
      <c r="N43" s="822"/>
      <c r="O43" s="831">
        <v>1</v>
      </c>
      <c r="P43" s="831">
        <v>189</v>
      </c>
      <c r="Q43" s="827"/>
      <c r="R43" s="832">
        <v>189</v>
      </c>
    </row>
    <row r="44" spans="1:18" ht="14.45" customHeight="1" x14ac:dyDescent="0.2">
      <c r="A44" s="821" t="s">
        <v>4178</v>
      </c>
      <c r="B44" s="822" t="s">
        <v>4200</v>
      </c>
      <c r="C44" s="822" t="s">
        <v>589</v>
      </c>
      <c r="D44" s="822" t="s">
        <v>4182</v>
      </c>
      <c r="E44" s="822" t="s">
        <v>4242</v>
      </c>
      <c r="F44" s="822" t="s">
        <v>4243</v>
      </c>
      <c r="G44" s="831">
        <v>2</v>
      </c>
      <c r="H44" s="831">
        <v>1084</v>
      </c>
      <c r="I44" s="822"/>
      <c r="J44" s="822">
        <v>542</v>
      </c>
      <c r="K44" s="831"/>
      <c r="L44" s="831"/>
      <c r="M44" s="822"/>
      <c r="N44" s="822"/>
      <c r="O44" s="831">
        <v>1</v>
      </c>
      <c r="P44" s="831">
        <v>547</v>
      </c>
      <c r="Q44" s="827"/>
      <c r="R44" s="832">
        <v>547</v>
      </c>
    </row>
    <row r="45" spans="1:18" ht="14.45" customHeight="1" x14ac:dyDescent="0.2">
      <c r="A45" s="821" t="s">
        <v>4178</v>
      </c>
      <c r="B45" s="822" t="s">
        <v>4200</v>
      </c>
      <c r="C45" s="822" t="s">
        <v>589</v>
      </c>
      <c r="D45" s="822" t="s">
        <v>4182</v>
      </c>
      <c r="E45" s="822" t="s">
        <v>4244</v>
      </c>
      <c r="F45" s="822" t="s">
        <v>4245</v>
      </c>
      <c r="G45" s="831">
        <v>3</v>
      </c>
      <c r="H45" s="831">
        <v>2040</v>
      </c>
      <c r="I45" s="822">
        <v>1.4890510948905109</v>
      </c>
      <c r="J45" s="822">
        <v>680</v>
      </c>
      <c r="K45" s="831">
        <v>2</v>
      </c>
      <c r="L45" s="831">
        <v>1370</v>
      </c>
      <c r="M45" s="822">
        <v>1</v>
      </c>
      <c r="N45" s="822">
        <v>685</v>
      </c>
      <c r="O45" s="831">
        <v>4</v>
      </c>
      <c r="P45" s="831">
        <v>2752</v>
      </c>
      <c r="Q45" s="827">
        <v>2.0087591240875913</v>
      </c>
      <c r="R45" s="832">
        <v>688</v>
      </c>
    </row>
    <row r="46" spans="1:18" ht="14.45" customHeight="1" x14ac:dyDescent="0.2">
      <c r="A46" s="821" t="s">
        <v>4178</v>
      </c>
      <c r="B46" s="822" t="s">
        <v>4200</v>
      </c>
      <c r="C46" s="822" t="s">
        <v>589</v>
      </c>
      <c r="D46" s="822" t="s">
        <v>4182</v>
      </c>
      <c r="E46" s="822" t="s">
        <v>4246</v>
      </c>
      <c r="F46" s="822" t="s">
        <v>4247</v>
      </c>
      <c r="G46" s="831">
        <v>8</v>
      </c>
      <c r="H46" s="831">
        <v>1736</v>
      </c>
      <c r="I46" s="822">
        <v>1.3211567732115677</v>
      </c>
      <c r="J46" s="822">
        <v>217</v>
      </c>
      <c r="K46" s="831">
        <v>6</v>
      </c>
      <c r="L46" s="831">
        <v>1314</v>
      </c>
      <c r="M46" s="822">
        <v>1</v>
      </c>
      <c r="N46" s="822">
        <v>219</v>
      </c>
      <c r="O46" s="831">
        <v>11</v>
      </c>
      <c r="P46" s="831">
        <v>2442</v>
      </c>
      <c r="Q46" s="827">
        <v>1.8584474885844748</v>
      </c>
      <c r="R46" s="832">
        <v>222</v>
      </c>
    </row>
    <row r="47" spans="1:18" ht="14.45" customHeight="1" x14ac:dyDescent="0.2">
      <c r="A47" s="821" t="s">
        <v>4178</v>
      </c>
      <c r="B47" s="822" t="s">
        <v>4200</v>
      </c>
      <c r="C47" s="822" t="s">
        <v>589</v>
      </c>
      <c r="D47" s="822" t="s">
        <v>4182</v>
      </c>
      <c r="E47" s="822" t="s">
        <v>4248</v>
      </c>
      <c r="F47" s="822" t="s">
        <v>4249</v>
      </c>
      <c r="G47" s="831"/>
      <c r="H47" s="831"/>
      <c r="I47" s="822"/>
      <c r="J47" s="822"/>
      <c r="K47" s="831"/>
      <c r="L47" s="831"/>
      <c r="M47" s="822"/>
      <c r="N47" s="822"/>
      <c r="O47" s="831">
        <v>112</v>
      </c>
      <c r="P47" s="831">
        <v>0</v>
      </c>
      <c r="Q47" s="827"/>
      <c r="R47" s="832">
        <v>0</v>
      </c>
    </row>
    <row r="48" spans="1:18" ht="14.45" customHeight="1" x14ac:dyDescent="0.2">
      <c r="A48" s="821" t="s">
        <v>4178</v>
      </c>
      <c r="B48" s="822" t="s">
        <v>4200</v>
      </c>
      <c r="C48" s="822" t="s">
        <v>589</v>
      </c>
      <c r="D48" s="822" t="s">
        <v>4182</v>
      </c>
      <c r="E48" s="822" t="s">
        <v>4250</v>
      </c>
      <c r="F48" s="822" t="s">
        <v>4251</v>
      </c>
      <c r="G48" s="831">
        <v>8</v>
      </c>
      <c r="H48" s="831">
        <v>5760</v>
      </c>
      <c r="I48" s="822">
        <v>1.3278008298755186</v>
      </c>
      <c r="J48" s="822">
        <v>720</v>
      </c>
      <c r="K48" s="831">
        <v>6</v>
      </c>
      <c r="L48" s="831">
        <v>4338</v>
      </c>
      <c r="M48" s="822">
        <v>1</v>
      </c>
      <c r="N48" s="822">
        <v>723</v>
      </c>
      <c r="O48" s="831">
        <v>5</v>
      </c>
      <c r="P48" s="831">
        <v>3625</v>
      </c>
      <c r="Q48" s="827">
        <v>0.8356385431074228</v>
      </c>
      <c r="R48" s="832">
        <v>725</v>
      </c>
    </row>
    <row r="49" spans="1:18" ht="14.45" customHeight="1" x14ac:dyDescent="0.2">
      <c r="A49" s="821" t="s">
        <v>4178</v>
      </c>
      <c r="B49" s="822" t="s">
        <v>4200</v>
      </c>
      <c r="C49" s="822" t="s">
        <v>589</v>
      </c>
      <c r="D49" s="822" t="s">
        <v>4182</v>
      </c>
      <c r="E49" s="822" t="s">
        <v>4193</v>
      </c>
      <c r="F49" s="822" t="s">
        <v>4194</v>
      </c>
      <c r="G49" s="831">
        <v>2538</v>
      </c>
      <c r="H49" s="831">
        <v>84599.970000000016</v>
      </c>
      <c r="I49" s="822">
        <v>0.71452743748326097</v>
      </c>
      <c r="J49" s="822">
        <v>33.333321513002367</v>
      </c>
      <c r="K49" s="831">
        <v>3552</v>
      </c>
      <c r="L49" s="831">
        <v>118399.89000000006</v>
      </c>
      <c r="M49" s="822">
        <v>1</v>
      </c>
      <c r="N49" s="822">
        <v>33.333302364864878</v>
      </c>
      <c r="O49" s="831">
        <v>2800</v>
      </c>
      <c r="P49" s="831">
        <v>109234.41</v>
      </c>
      <c r="Q49" s="827">
        <v>0.92258877943214268</v>
      </c>
      <c r="R49" s="832">
        <v>39.012289285714289</v>
      </c>
    </row>
    <row r="50" spans="1:18" ht="14.45" customHeight="1" x14ac:dyDescent="0.2">
      <c r="A50" s="821" t="s">
        <v>4178</v>
      </c>
      <c r="B50" s="822" t="s">
        <v>4200</v>
      </c>
      <c r="C50" s="822" t="s">
        <v>589</v>
      </c>
      <c r="D50" s="822" t="s">
        <v>4182</v>
      </c>
      <c r="E50" s="822" t="s">
        <v>4252</v>
      </c>
      <c r="F50" s="822" t="s">
        <v>4253</v>
      </c>
      <c r="G50" s="831">
        <v>32</v>
      </c>
      <c r="H50" s="831">
        <v>1184</v>
      </c>
      <c r="I50" s="822">
        <v>1.6398891966759004</v>
      </c>
      <c r="J50" s="822">
        <v>37</v>
      </c>
      <c r="K50" s="831">
        <v>19</v>
      </c>
      <c r="L50" s="831">
        <v>722</v>
      </c>
      <c r="M50" s="822">
        <v>1</v>
      </c>
      <c r="N50" s="822">
        <v>38</v>
      </c>
      <c r="O50" s="831">
        <v>20</v>
      </c>
      <c r="P50" s="831">
        <v>760</v>
      </c>
      <c r="Q50" s="827">
        <v>1.0526315789473684</v>
      </c>
      <c r="R50" s="832">
        <v>38</v>
      </c>
    </row>
    <row r="51" spans="1:18" ht="14.45" customHeight="1" x14ac:dyDescent="0.2">
      <c r="A51" s="821" t="s">
        <v>4178</v>
      </c>
      <c r="B51" s="822" t="s">
        <v>4200</v>
      </c>
      <c r="C51" s="822" t="s">
        <v>589</v>
      </c>
      <c r="D51" s="822" t="s">
        <v>4182</v>
      </c>
      <c r="E51" s="822" t="s">
        <v>4254</v>
      </c>
      <c r="F51" s="822" t="s">
        <v>4255</v>
      </c>
      <c r="G51" s="831">
        <v>59</v>
      </c>
      <c r="H51" s="831">
        <v>5074</v>
      </c>
      <c r="I51" s="822">
        <v>1.1215738284703802</v>
      </c>
      <c r="J51" s="822">
        <v>86</v>
      </c>
      <c r="K51" s="831">
        <v>52</v>
      </c>
      <c r="L51" s="831">
        <v>4524</v>
      </c>
      <c r="M51" s="822">
        <v>1</v>
      </c>
      <c r="N51" s="822">
        <v>87</v>
      </c>
      <c r="O51" s="831">
        <v>39</v>
      </c>
      <c r="P51" s="831">
        <v>3432</v>
      </c>
      <c r="Q51" s="827">
        <v>0.75862068965517238</v>
      </c>
      <c r="R51" s="832">
        <v>88</v>
      </c>
    </row>
    <row r="52" spans="1:18" ht="14.45" customHeight="1" x14ac:dyDescent="0.2">
      <c r="A52" s="821" t="s">
        <v>4178</v>
      </c>
      <c r="B52" s="822" t="s">
        <v>4200</v>
      </c>
      <c r="C52" s="822" t="s">
        <v>589</v>
      </c>
      <c r="D52" s="822" t="s">
        <v>4182</v>
      </c>
      <c r="E52" s="822" t="s">
        <v>4256</v>
      </c>
      <c r="F52" s="822" t="s">
        <v>4257</v>
      </c>
      <c r="G52" s="831">
        <v>526</v>
      </c>
      <c r="H52" s="831">
        <v>81530</v>
      </c>
      <c r="I52" s="822">
        <v>1.0515658050869319</v>
      </c>
      <c r="J52" s="822">
        <v>155</v>
      </c>
      <c r="K52" s="831">
        <v>497</v>
      </c>
      <c r="L52" s="831">
        <v>77532</v>
      </c>
      <c r="M52" s="822">
        <v>1</v>
      </c>
      <c r="N52" s="822">
        <v>156</v>
      </c>
      <c r="O52" s="831">
        <v>401</v>
      </c>
      <c r="P52" s="831">
        <v>62957</v>
      </c>
      <c r="Q52" s="827">
        <v>0.81201310426662543</v>
      </c>
      <c r="R52" s="832">
        <v>157</v>
      </c>
    </row>
    <row r="53" spans="1:18" ht="14.45" customHeight="1" x14ac:dyDescent="0.2">
      <c r="A53" s="821" t="s">
        <v>4178</v>
      </c>
      <c r="B53" s="822" t="s">
        <v>4200</v>
      </c>
      <c r="C53" s="822" t="s">
        <v>589</v>
      </c>
      <c r="D53" s="822" t="s">
        <v>4182</v>
      </c>
      <c r="E53" s="822" t="s">
        <v>4258</v>
      </c>
      <c r="F53" s="822" t="s">
        <v>4259</v>
      </c>
      <c r="G53" s="831">
        <v>7</v>
      </c>
      <c r="H53" s="831">
        <v>224</v>
      </c>
      <c r="I53" s="822">
        <v>6.7878787878787881</v>
      </c>
      <c r="J53" s="822">
        <v>32</v>
      </c>
      <c r="K53" s="831">
        <v>1</v>
      </c>
      <c r="L53" s="831">
        <v>33</v>
      </c>
      <c r="M53" s="822">
        <v>1</v>
      </c>
      <c r="N53" s="822">
        <v>33</v>
      </c>
      <c r="O53" s="831">
        <v>4</v>
      </c>
      <c r="P53" s="831">
        <v>132</v>
      </c>
      <c r="Q53" s="827">
        <v>4</v>
      </c>
      <c r="R53" s="832">
        <v>33</v>
      </c>
    </row>
    <row r="54" spans="1:18" ht="14.45" customHeight="1" x14ac:dyDescent="0.2">
      <c r="A54" s="821" t="s">
        <v>4178</v>
      </c>
      <c r="B54" s="822" t="s">
        <v>4200</v>
      </c>
      <c r="C54" s="822" t="s">
        <v>589</v>
      </c>
      <c r="D54" s="822" t="s">
        <v>4182</v>
      </c>
      <c r="E54" s="822" t="s">
        <v>4260</v>
      </c>
      <c r="F54" s="822" t="s">
        <v>4261</v>
      </c>
      <c r="G54" s="831">
        <v>1</v>
      </c>
      <c r="H54" s="831">
        <v>74</v>
      </c>
      <c r="I54" s="822">
        <v>7.5897435897435903E-2</v>
      </c>
      <c r="J54" s="822">
        <v>74</v>
      </c>
      <c r="K54" s="831">
        <v>13</v>
      </c>
      <c r="L54" s="831">
        <v>975</v>
      </c>
      <c r="M54" s="822">
        <v>1</v>
      </c>
      <c r="N54" s="822">
        <v>75</v>
      </c>
      <c r="O54" s="831">
        <v>36</v>
      </c>
      <c r="P54" s="831">
        <v>2736</v>
      </c>
      <c r="Q54" s="827">
        <v>2.8061538461538462</v>
      </c>
      <c r="R54" s="832">
        <v>76</v>
      </c>
    </row>
    <row r="55" spans="1:18" ht="14.45" customHeight="1" x14ac:dyDescent="0.2">
      <c r="A55" s="821" t="s">
        <v>4178</v>
      </c>
      <c r="B55" s="822" t="s">
        <v>4200</v>
      </c>
      <c r="C55" s="822" t="s">
        <v>589</v>
      </c>
      <c r="D55" s="822" t="s">
        <v>4182</v>
      </c>
      <c r="E55" s="822" t="s">
        <v>4262</v>
      </c>
      <c r="F55" s="822" t="s">
        <v>4263</v>
      </c>
      <c r="G55" s="831">
        <v>1</v>
      </c>
      <c r="H55" s="831">
        <v>123</v>
      </c>
      <c r="I55" s="822"/>
      <c r="J55" s="822">
        <v>123</v>
      </c>
      <c r="K55" s="831"/>
      <c r="L55" s="831"/>
      <c r="M55" s="822"/>
      <c r="N55" s="822"/>
      <c r="O55" s="831"/>
      <c r="P55" s="831"/>
      <c r="Q55" s="827"/>
      <c r="R55" s="832"/>
    </row>
    <row r="56" spans="1:18" ht="14.45" customHeight="1" x14ac:dyDescent="0.2">
      <c r="A56" s="821" t="s">
        <v>4178</v>
      </c>
      <c r="B56" s="822" t="s">
        <v>4200</v>
      </c>
      <c r="C56" s="822" t="s">
        <v>589</v>
      </c>
      <c r="D56" s="822" t="s">
        <v>4182</v>
      </c>
      <c r="E56" s="822" t="s">
        <v>4264</v>
      </c>
      <c r="F56" s="822" t="s">
        <v>4265</v>
      </c>
      <c r="G56" s="831">
        <v>1</v>
      </c>
      <c r="H56" s="831">
        <v>446</v>
      </c>
      <c r="I56" s="822"/>
      <c r="J56" s="822">
        <v>446</v>
      </c>
      <c r="K56" s="831"/>
      <c r="L56" s="831"/>
      <c r="M56" s="822"/>
      <c r="N56" s="822"/>
      <c r="O56" s="831"/>
      <c r="P56" s="831"/>
      <c r="Q56" s="827"/>
      <c r="R56" s="832"/>
    </row>
    <row r="57" spans="1:18" ht="14.45" customHeight="1" x14ac:dyDescent="0.2">
      <c r="A57" s="821" t="s">
        <v>4178</v>
      </c>
      <c r="B57" s="822" t="s">
        <v>4200</v>
      </c>
      <c r="C57" s="822" t="s">
        <v>589</v>
      </c>
      <c r="D57" s="822" t="s">
        <v>4182</v>
      </c>
      <c r="E57" s="822" t="s">
        <v>4266</v>
      </c>
      <c r="F57" s="822" t="s">
        <v>4267</v>
      </c>
      <c r="G57" s="831"/>
      <c r="H57" s="831"/>
      <c r="I57" s="822"/>
      <c r="J57" s="822"/>
      <c r="K57" s="831">
        <v>1</v>
      </c>
      <c r="L57" s="831">
        <v>1069</v>
      </c>
      <c r="M57" s="822">
        <v>1</v>
      </c>
      <c r="N57" s="822">
        <v>1069</v>
      </c>
      <c r="O57" s="831"/>
      <c r="P57" s="831"/>
      <c r="Q57" s="827"/>
      <c r="R57" s="832"/>
    </row>
    <row r="58" spans="1:18" ht="14.45" customHeight="1" x14ac:dyDescent="0.2">
      <c r="A58" s="821" t="s">
        <v>4178</v>
      </c>
      <c r="B58" s="822" t="s">
        <v>4200</v>
      </c>
      <c r="C58" s="822" t="s">
        <v>589</v>
      </c>
      <c r="D58" s="822" t="s">
        <v>4182</v>
      </c>
      <c r="E58" s="822" t="s">
        <v>4268</v>
      </c>
      <c r="F58" s="822" t="s">
        <v>4269</v>
      </c>
      <c r="G58" s="831">
        <v>15</v>
      </c>
      <c r="H58" s="831">
        <v>1860</v>
      </c>
      <c r="I58" s="822">
        <v>2.1257142857142859</v>
      </c>
      <c r="J58" s="822">
        <v>124</v>
      </c>
      <c r="K58" s="831">
        <v>7</v>
      </c>
      <c r="L58" s="831">
        <v>875</v>
      </c>
      <c r="M58" s="822">
        <v>1</v>
      </c>
      <c r="N58" s="822">
        <v>125</v>
      </c>
      <c r="O58" s="831">
        <v>3</v>
      </c>
      <c r="P58" s="831">
        <v>378</v>
      </c>
      <c r="Q58" s="827">
        <v>0.432</v>
      </c>
      <c r="R58" s="832">
        <v>126</v>
      </c>
    </row>
    <row r="59" spans="1:18" ht="14.45" customHeight="1" x14ac:dyDescent="0.2">
      <c r="A59" s="821" t="s">
        <v>4178</v>
      </c>
      <c r="B59" s="822" t="s">
        <v>4200</v>
      </c>
      <c r="C59" s="822" t="s">
        <v>589</v>
      </c>
      <c r="D59" s="822" t="s">
        <v>4182</v>
      </c>
      <c r="E59" s="822" t="s">
        <v>4270</v>
      </c>
      <c r="F59" s="822" t="s">
        <v>4271</v>
      </c>
      <c r="G59" s="831">
        <v>1</v>
      </c>
      <c r="H59" s="831">
        <v>374</v>
      </c>
      <c r="I59" s="822">
        <v>0.16578014184397163</v>
      </c>
      <c r="J59" s="822">
        <v>374</v>
      </c>
      <c r="K59" s="831">
        <v>6</v>
      </c>
      <c r="L59" s="831">
        <v>2256</v>
      </c>
      <c r="M59" s="822">
        <v>1</v>
      </c>
      <c r="N59" s="822">
        <v>376</v>
      </c>
      <c r="O59" s="831">
        <v>9</v>
      </c>
      <c r="P59" s="831">
        <v>3411</v>
      </c>
      <c r="Q59" s="827">
        <v>1.511968085106383</v>
      </c>
      <c r="R59" s="832">
        <v>379</v>
      </c>
    </row>
    <row r="60" spans="1:18" ht="14.45" customHeight="1" x14ac:dyDescent="0.2">
      <c r="A60" s="821" t="s">
        <v>4178</v>
      </c>
      <c r="B60" s="822" t="s">
        <v>4200</v>
      </c>
      <c r="C60" s="822" t="s">
        <v>589</v>
      </c>
      <c r="D60" s="822" t="s">
        <v>4182</v>
      </c>
      <c r="E60" s="822" t="s">
        <v>4272</v>
      </c>
      <c r="F60" s="822" t="s">
        <v>4273</v>
      </c>
      <c r="G60" s="831">
        <v>57</v>
      </c>
      <c r="H60" s="831">
        <v>3382</v>
      </c>
      <c r="I60" s="822">
        <v>1.1088524590163935</v>
      </c>
      <c r="J60" s="822">
        <v>59.333333333333336</v>
      </c>
      <c r="K60" s="831">
        <v>50</v>
      </c>
      <c r="L60" s="831">
        <v>3050</v>
      </c>
      <c r="M60" s="822">
        <v>1</v>
      </c>
      <c r="N60" s="822">
        <v>61</v>
      </c>
      <c r="O60" s="831">
        <v>96</v>
      </c>
      <c r="P60" s="831">
        <v>5952</v>
      </c>
      <c r="Q60" s="827">
        <v>1.9514754098360656</v>
      </c>
      <c r="R60" s="832">
        <v>62</v>
      </c>
    </row>
    <row r="61" spans="1:18" ht="14.45" customHeight="1" x14ac:dyDescent="0.2">
      <c r="A61" s="821" t="s">
        <v>4178</v>
      </c>
      <c r="B61" s="822" t="s">
        <v>4200</v>
      </c>
      <c r="C61" s="822" t="s">
        <v>589</v>
      </c>
      <c r="D61" s="822" t="s">
        <v>4182</v>
      </c>
      <c r="E61" s="822" t="s">
        <v>4274</v>
      </c>
      <c r="F61" s="822" t="s">
        <v>4275</v>
      </c>
      <c r="G61" s="831">
        <v>3</v>
      </c>
      <c r="H61" s="831">
        <v>273</v>
      </c>
      <c r="I61" s="822"/>
      <c r="J61" s="822">
        <v>91</v>
      </c>
      <c r="K61" s="831"/>
      <c r="L61" s="831"/>
      <c r="M61" s="822"/>
      <c r="N61" s="822"/>
      <c r="O61" s="831"/>
      <c r="P61" s="831"/>
      <c r="Q61" s="827"/>
      <c r="R61" s="832"/>
    </row>
    <row r="62" spans="1:18" ht="14.45" customHeight="1" x14ac:dyDescent="0.2">
      <c r="A62" s="821" t="s">
        <v>4178</v>
      </c>
      <c r="B62" s="822" t="s">
        <v>4200</v>
      </c>
      <c r="C62" s="822" t="s">
        <v>589</v>
      </c>
      <c r="D62" s="822" t="s">
        <v>4182</v>
      </c>
      <c r="E62" s="822" t="s">
        <v>4276</v>
      </c>
      <c r="F62" s="822" t="s">
        <v>4277</v>
      </c>
      <c r="G62" s="831">
        <v>34</v>
      </c>
      <c r="H62" s="831">
        <v>12750</v>
      </c>
      <c r="I62" s="822">
        <v>3.7677304964539009</v>
      </c>
      <c r="J62" s="822">
        <v>375</v>
      </c>
      <c r="K62" s="831">
        <v>9</v>
      </c>
      <c r="L62" s="831">
        <v>3384</v>
      </c>
      <c r="M62" s="822">
        <v>1</v>
      </c>
      <c r="N62" s="822">
        <v>376</v>
      </c>
      <c r="O62" s="831">
        <v>9</v>
      </c>
      <c r="P62" s="831">
        <v>3393</v>
      </c>
      <c r="Q62" s="827">
        <v>1.0026595744680851</v>
      </c>
      <c r="R62" s="832">
        <v>377</v>
      </c>
    </row>
    <row r="63" spans="1:18" ht="14.45" customHeight="1" x14ac:dyDescent="0.2">
      <c r="A63" s="821" t="s">
        <v>4178</v>
      </c>
      <c r="B63" s="822" t="s">
        <v>4200</v>
      </c>
      <c r="C63" s="822" t="s">
        <v>589</v>
      </c>
      <c r="D63" s="822" t="s">
        <v>4182</v>
      </c>
      <c r="E63" s="822" t="s">
        <v>4278</v>
      </c>
      <c r="F63" s="822" t="s">
        <v>4279</v>
      </c>
      <c r="G63" s="831">
        <v>5</v>
      </c>
      <c r="H63" s="831">
        <v>4922</v>
      </c>
      <c r="I63" s="822"/>
      <c r="J63" s="822">
        <v>984.4</v>
      </c>
      <c r="K63" s="831"/>
      <c r="L63" s="831"/>
      <c r="M63" s="822"/>
      <c r="N63" s="822"/>
      <c r="O63" s="831">
        <v>2</v>
      </c>
      <c r="P63" s="831">
        <v>1986</v>
      </c>
      <c r="Q63" s="827"/>
      <c r="R63" s="832">
        <v>993</v>
      </c>
    </row>
    <row r="64" spans="1:18" ht="14.45" customHeight="1" x14ac:dyDescent="0.2">
      <c r="A64" s="821" t="s">
        <v>4178</v>
      </c>
      <c r="B64" s="822" t="s">
        <v>4200</v>
      </c>
      <c r="C64" s="822" t="s">
        <v>589</v>
      </c>
      <c r="D64" s="822" t="s">
        <v>4182</v>
      </c>
      <c r="E64" s="822" t="s">
        <v>4280</v>
      </c>
      <c r="F64" s="822" t="s">
        <v>4281</v>
      </c>
      <c r="G64" s="831">
        <v>412</v>
      </c>
      <c r="H64" s="831">
        <v>161092</v>
      </c>
      <c r="I64" s="822">
        <v>0.9379938395607339</v>
      </c>
      <c r="J64" s="822">
        <v>391</v>
      </c>
      <c r="K64" s="831">
        <v>437</v>
      </c>
      <c r="L64" s="831">
        <v>171741</v>
      </c>
      <c r="M64" s="822">
        <v>1</v>
      </c>
      <c r="N64" s="822">
        <v>393</v>
      </c>
      <c r="O64" s="831">
        <v>597</v>
      </c>
      <c r="P64" s="831">
        <v>236412</v>
      </c>
      <c r="Q64" s="827">
        <v>1.3765612171816863</v>
      </c>
      <c r="R64" s="832">
        <v>396</v>
      </c>
    </row>
    <row r="65" spans="1:18" ht="14.45" customHeight="1" x14ac:dyDescent="0.2">
      <c r="A65" s="821" t="s">
        <v>4178</v>
      </c>
      <c r="B65" s="822" t="s">
        <v>4200</v>
      </c>
      <c r="C65" s="822" t="s">
        <v>589</v>
      </c>
      <c r="D65" s="822" t="s">
        <v>4182</v>
      </c>
      <c r="E65" s="822" t="s">
        <v>4282</v>
      </c>
      <c r="F65" s="822" t="s">
        <v>4283</v>
      </c>
      <c r="G65" s="831">
        <v>13</v>
      </c>
      <c r="H65" s="831">
        <v>2353</v>
      </c>
      <c r="I65" s="822">
        <v>1.2928571428571429</v>
      </c>
      <c r="J65" s="822">
        <v>181</v>
      </c>
      <c r="K65" s="831">
        <v>10</v>
      </c>
      <c r="L65" s="831">
        <v>1820</v>
      </c>
      <c r="M65" s="822">
        <v>1</v>
      </c>
      <c r="N65" s="822">
        <v>182</v>
      </c>
      <c r="O65" s="831">
        <v>2</v>
      </c>
      <c r="P65" s="831">
        <v>366</v>
      </c>
      <c r="Q65" s="827">
        <v>0.20109890109890111</v>
      </c>
      <c r="R65" s="832">
        <v>183</v>
      </c>
    </row>
    <row r="66" spans="1:18" ht="14.45" customHeight="1" x14ac:dyDescent="0.2">
      <c r="A66" s="821" t="s">
        <v>4178</v>
      </c>
      <c r="B66" s="822" t="s">
        <v>4200</v>
      </c>
      <c r="C66" s="822" t="s">
        <v>589</v>
      </c>
      <c r="D66" s="822" t="s">
        <v>4182</v>
      </c>
      <c r="E66" s="822" t="s">
        <v>4284</v>
      </c>
      <c r="F66" s="822" t="s">
        <v>4285</v>
      </c>
      <c r="G66" s="831">
        <v>1</v>
      </c>
      <c r="H66" s="831">
        <v>87</v>
      </c>
      <c r="I66" s="822"/>
      <c r="J66" s="822">
        <v>87</v>
      </c>
      <c r="K66" s="831"/>
      <c r="L66" s="831"/>
      <c r="M66" s="822"/>
      <c r="N66" s="822"/>
      <c r="O66" s="831"/>
      <c r="P66" s="831"/>
      <c r="Q66" s="827"/>
      <c r="R66" s="832"/>
    </row>
    <row r="67" spans="1:18" ht="14.45" customHeight="1" x14ac:dyDescent="0.2">
      <c r="A67" s="821" t="s">
        <v>4178</v>
      </c>
      <c r="B67" s="822" t="s">
        <v>4200</v>
      </c>
      <c r="C67" s="822" t="s">
        <v>589</v>
      </c>
      <c r="D67" s="822" t="s">
        <v>4182</v>
      </c>
      <c r="E67" s="822" t="s">
        <v>4286</v>
      </c>
      <c r="F67" s="822" t="s">
        <v>4287</v>
      </c>
      <c r="G67" s="831">
        <v>27</v>
      </c>
      <c r="H67" s="831">
        <v>21033</v>
      </c>
      <c r="I67" s="822">
        <v>0.53655612244897954</v>
      </c>
      <c r="J67" s="822">
        <v>779</v>
      </c>
      <c r="K67" s="831">
        <v>50</v>
      </c>
      <c r="L67" s="831">
        <v>39200</v>
      </c>
      <c r="M67" s="822">
        <v>1</v>
      </c>
      <c r="N67" s="822">
        <v>784</v>
      </c>
      <c r="O67" s="831">
        <v>46</v>
      </c>
      <c r="P67" s="831">
        <v>36202</v>
      </c>
      <c r="Q67" s="827">
        <v>0.92352040816326531</v>
      </c>
      <c r="R67" s="832">
        <v>787</v>
      </c>
    </row>
    <row r="68" spans="1:18" ht="14.45" customHeight="1" x14ac:dyDescent="0.2">
      <c r="A68" s="821" t="s">
        <v>4178</v>
      </c>
      <c r="B68" s="822" t="s">
        <v>4200</v>
      </c>
      <c r="C68" s="822" t="s">
        <v>589</v>
      </c>
      <c r="D68" s="822" t="s">
        <v>4182</v>
      </c>
      <c r="E68" s="822" t="s">
        <v>4288</v>
      </c>
      <c r="F68" s="822" t="s">
        <v>4289</v>
      </c>
      <c r="G68" s="831"/>
      <c r="H68" s="831"/>
      <c r="I68" s="822"/>
      <c r="J68" s="822"/>
      <c r="K68" s="831"/>
      <c r="L68" s="831"/>
      <c r="M68" s="822"/>
      <c r="N68" s="822"/>
      <c r="O68" s="831">
        <v>106</v>
      </c>
      <c r="P68" s="831">
        <v>0</v>
      </c>
      <c r="Q68" s="827"/>
      <c r="R68" s="832">
        <v>0</v>
      </c>
    </row>
    <row r="69" spans="1:18" ht="14.45" customHeight="1" x14ac:dyDescent="0.2">
      <c r="A69" s="821" t="s">
        <v>4178</v>
      </c>
      <c r="B69" s="822" t="s">
        <v>4200</v>
      </c>
      <c r="C69" s="822" t="s">
        <v>589</v>
      </c>
      <c r="D69" s="822" t="s">
        <v>4182</v>
      </c>
      <c r="E69" s="822" t="s">
        <v>4290</v>
      </c>
      <c r="F69" s="822" t="s">
        <v>4291</v>
      </c>
      <c r="G69" s="831">
        <v>14</v>
      </c>
      <c r="H69" s="831">
        <v>2506</v>
      </c>
      <c r="I69" s="822">
        <v>3.4805555555555556</v>
      </c>
      <c r="J69" s="822">
        <v>179</v>
      </c>
      <c r="K69" s="831">
        <v>4</v>
      </c>
      <c r="L69" s="831">
        <v>720</v>
      </c>
      <c r="M69" s="822">
        <v>1</v>
      </c>
      <c r="N69" s="822">
        <v>180</v>
      </c>
      <c r="O69" s="831">
        <v>4</v>
      </c>
      <c r="P69" s="831">
        <v>724</v>
      </c>
      <c r="Q69" s="827">
        <v>1.0055555555555555</v>
      </c>
      <c r="R69" s="832">
        <v>181</v>
      </c>
    </row>
    <row r="70" spans="1:18" ht="14.45" customHeight="1" x14ac:dyDescent="0.2">
      <c r="A70" s="821" t="s">
        <v>4178</v>
      </c>
      <c r="B70" s="822" t="s">
        <v>4200</v>
      </c>
      <c r="C70" s="822" t="s">
        <v>589</v>
      </c>
      <c r="D70" s="822" t="s">
        <v>4182</v>
      </c>
      <c r="E70" s="822" t="s">
        <v>4292</v>
      </c>
      <c r="F70" s="822" t="s">
        <v>4293</v>
      </c>
      <c r="G70" s="831">
        <v>1</v>
      </c>
      <c r="H70" s="831">
        <v>794</v>
      </c>
      <c r="I70" s="822">
        <v>0.24843554443053817</v>
      </c>
      <c r="J70" s="822">
        <v>794</v>
      </c>
      <c r="K70" s="831">
        <v>4</v>
      </c>
      <c r="L70" s="831">
        <v>3196</v>
      </c>
      <c r="M70" s="822">
        <v>1</v>
      </c>
      <c r="N70" s="822">
        <v>799</v>
      </c>
      <c r="O70" s="831">
        <v>7</v>
      </c>
      <c r="P70" s="831">
        <v>5621</v>
      </c>
      <c r="Q70" s="827">
        <v>1.7587609511889863</v>
      </c>
      <c r="R70" s="832">
        <v>803</v>
      </c>
    </row>
    <row r="71" spans="1:18" ht="14.45" customHeight="1" x14ac:dyDescent="0.2">
      <c r="A71" s="821" t="s">
        <v>4178</v>
      </c>
      <c r="B71" s="822" t="s">
        <v>4200</v>
      </c>
      <c r="C71" s="822" t="s">
        <v>589</v>
      </c>
      <c r="D71" s="822" t="s">
        <v>4182</v>
      </c>
      <c r="E71" s="822" t="s">
        <v>4294</v>
      </c>
      <c r="F71" s="822" t="s">
        <v>4295</v>
      </c>
      <c r="G71" s="831"/>
      <c r="H71" s="831"/>
      <c r="I71" s="822"/>
      <c r="J71" s="822"/>
      <c r="K71" s="831">
        <v>0</v>
      </c>
      <c r="L71" s="831">
        <v>0</v>
      </c>
      <c r="M71" s="822"/>
      <c r="N71" s="822"/>
      <c r="O71" s="831"/>
      <c r="P71" s="831"/>
      <c r="Q71" s="827"/>
      <c r="R71" s="832"/>
    </row>
    <row r="72" spans="1:18" ht="14.45" customHeight="1" x14ac:dyDescent="0.2">
      <c r="A72" s="821" t="s">
        <v>4178</v>
      </c>
      <c r="B72" s="822" t="s">
        <v>4200</v>
      </c>
      <c r="C72" s="822" t="s">
        <v>589</v>
      </c>
      <c r="D72" s="822" t="s">
        <v>4182</v>
      </c>
      <c r="E72" s="822" t="s">
        <v>4296</v>
      </c>
      <c r="F72" s="822" t="s">
        <v>4297</v>
      </c>
      <c r="G72" s="831"/>
      <c r="H72" s="831"/>
      <c r="I72" s="822"/>
      <c r="J72" s="822"/>
      <c r="K72" s="831">
        <v>1</v>
      </c>
      <c r="L72" s="831">
        <v>552</v>
      </c>
      <c r="M72" s="822">
        <v>1</v>
      </c>
      <c r="N72" s="822">
        <v>552</v>
      </c>
      <c r="O72" s="831"/>
      <c r="P72" s="831"/>
      <c r="Q72" s="827"/>
      <c r="R72" s="832"/>
    </row>
    <row r="73" spans="1:18" ht="14.45" customHeight="1" x14ac:dyDescent="0.2">
      <c r="A73" s="821" t="s">
        <v>4178</v>
      </c>
      <c r="B73" s="822" t="s">
        <v>4200</v>
      </c>
      <c r="C73" s="822" t="s">
        <v>589</v>
      </c>
      <c r="D73" s="822" t="s">
        <v>4182</v>
      </c>
      <c r="E73" s="822" t="s">
        <v>4298</v>
      </c>
      <c r="F73" s="822" t="s">
        <v>4299</v>
      </c>
      <c r="G73" s="831">
        <v>10</v>
      </c>
      <c r="H73" s="831">
        <v>10970</v>
      </c>
      <c r="I73" s="822">
        <v>0.99276018099547514</v>
      </c>
      <c r="J73" s="822">
        <v>1097</v>
      </c>
      <c r="K73" s="831">
        <v>10</v>
      </c>
      <c r="L73" s="831">
        <v>11050</v>
      </c>
      <c r="M73" s="822">
        <v>1</v>
      </c>
      <c r="N73" s="822">
        <v>1105</v>
      </c>
      <c r="O73" s="831">
        <v>1</v>
      </c>
      <c r="P73" s="831">
        <v>1112</v>
      </c>
      <c r="Q73" s="827">
        <v>0.10063348416289593</v>
      </c>
      <c r="R73" s="832">
        <v>1112</v>
      </c>
    </row>
    <row r="74" spans="1:18" ht="14.45" customHeight="1" x14ac:dyDescent="0.2">
      <c r="A74" s="821" t="s">
        <v>4178</v>
      </c>
      <c r="B74" s="822" t="s">
        <v>4200</v>
      </c>
      <c r="C74" s="822" t="s">
        <v>589</v>
      </c>
      <c r="D74" s="822" t="s">
        <v>4182</v>
      </c>
      <c r="E74" s="822" t="s">
        <v>4300</v>
      </c>
      <c r="F74" s="822" t="s">
        <v>4301</v>
      </c>
      <c r="G74" s="831"/>
      <c r="H74" s="831"/>
      <c r="I74" s="822"/>
      <c r="J74" s="822"/>
      <c r="K74" s="831">
        <v>1</v>
      </c>
      <c r="L74" s="831">
        <v>11111.11</v>
      </c>
      <c r="M74" s="822">
        <v>1</v>
      </c>
      <c r="N74" s="822">
        <v>11111.11</v>
      </c>
      <c r="O74" s="831"/>
      <c r="P74" s="831"/>
      <c r="Q74" s="827"/>
      <c r="R74" s="832"/>
    </row>
    <row r="75" spans="1:18" ht="14.45" customHeight="1" x14ac:dyDescent="0.2">
      <c r="A75" s="821" t="s">
        <v>4178</v>
      </c>
      <c r="B75" s="822" t="s">
        <v>4200</v>
      </c>
      <c r="C75" s="822" t="s">
        <v>589</v>
      </c>
      <c r="D75" s="822" t="s">
        <v>4182</v>
      </c>
      <c r="E75" s="822" t="s">
        <v>4302</v>
      </c>
      <c r="F75" s="822" t="s">
        <v>4303</v>
      </c>
      <c r="G75" s="831"/>
      <c r="H75" s="831"/>
      <c r="I75" s="822"/>
      <c r="J75" s="822"/>
      <c r="K75" s="831"/>
      <c r="L75" s="831"/>
      <c r="M75" s="822"/>
      <c r="N75" s="822"/>
      <c r="O75" s="831">
        <v>19</v>
      </c>
      <c r="P75" s="831">
        <v>0</v>
      </c>
      <c r="Q75" s="827"/>
      <c r="R75" s="832">
        <v>0</v>
      </c>
    </row>
    <row r="76" spans="1:18" ht="14.45" customHeight="1" x14ac:dyDescent="0.2">
      <c r="A76" s="821" t="s">
        <v>4178</v>
      </c>
      <c r="B76" s="822" t="s">
        <v>4200</v>
      </c>
      <c r="C76" s="822" t="s">
        <v>589</v>
      </c>
      <c r="D76" s="822" t="s">
        <v>4182</v>
      </c>
      <c r="E76" s="822" t="s">
        <v>4304</v>
      </c>
      <c r="F76" s="822" t="s">
        <v>4305</v>
      </c>
      <c r="G76" s="831"/>
      <c r="H76" s="831"/>
      <c r="I76" s="822"/>
      <c r="J76" s="822"/>
      <c r="K76" s="831"/>
      <c r="L76" s="831"/>
      <c r="M76" s="822"/>
      <c r="N76" s="822"/>
      <c r="O76" s="831">
        <v>2</v>
      </c>
      <c r="P76" s="831">
        <v>0</v>
      </c>
      <c r="Q76" s="827"/>
      <c r="R76" s="832">
        <v>0</v>
      </c>
    </row>
    <row r="77" spans="1:18" ht="14.45" customHeight="1" x14ac:dyDescent="0.2">
      <c r="A77" s="821" t="s">
        <v>4178</v>
      </c>
      <c r="B77" s="822" t="s">
        <v>4306</v>
      </c>
      <c r="C77" s="822" t="s">
        <v>589</v>
      </c>
      <c r="D77" s="822" t="s">
        <v>4180</v>
      </c>
      <c r="E77" s="822" t="s">
        <v>4203</v>
      </c>
      <c r="F77" s="822" t="s">
        <v>4204</v>
      </c>
      <c r="G77" s="831">
        <v>4.1000000000000005</v>
      </c>
      <c r="H77" s="831">
        <v>285.77</v>
      </c>
      <c r="I77" s="822">
        <v>8.1999999999999993</v>
      </c>
      <c r="J77" s="822">
        <v>69.699999999999989</v>
      </c>
      <c r="K77" s="831">
        <v>0.5</v>
      </c>
      <c r="L77" s="831">
        <v>34.85</v>
      </c>
      <c r="M77" s="822">
        <v>1</v>
      </c>
      <c r="N77" s="822">
        <v>69.7</v>
      </c>
      <c r="O77" s="831">
        <v>1.4000000000000001</v>
      </c>
      <c r="P77" s="831">
        <v>97.58</v>
      </c>
      <c r="Q77" s="827">
        <v>2.8</v>
      </c>
      <c r="R77" s="832">
        <v>69.699999999999989</v>
      </c>
    </row>
    <row r="78" spans="1:18" ht="14.45" customHeight="1" x14ac:dyDescent="0.2">
      <c r="A78" s="821" t="s">
        <v>4178</v>
      </c>
      <c r="B78" s="822" t="s">
        <v>4306</v>
      </c>
      <c r="C78" s="822" t="s">
        <v>589</v>
      </c>
      <c r="D78" s="822" t="s">
        <v>4180</v>
      </c>
      <c r="E78" s="822" t="s">
        <v>4307</v>
      </c>
      <c r="F78" s="822" t="s">
        <v>4219</v>
      </c>
      <c r="G78" s="831"/>
      <c r="H78" s="831"/>
      <c r="I78" s="822"/>
      <c r="J78" s="822"/>
      <c r="K78" s="831"/>
      <c r="L78" s="831"/>
      <c r="M78" s="822"/>
      <c r="N78" s="822"/>
      <c r="O78" s="831">
        <v>0.2</v>
      </c>
      <c r="P78" s="831">
        <v>73.540000000000006</v>
      </c>
      <c r="Q78" s="827"/>
      <c r="R78" s="832">
        <v>367.7</v>
      </c>
    </row>
    <row r="79" spans="1:18" ht="14.45" customHeight="1" x14ac:dyDescent="0.2">
      <c r="A79" s="821" t="s">
        <v>4178</v>
      </c>
      <c r="B79" s="822" t="s">
        <v>4306</v>
      </c>
      <c r="C79" s="822" t="s">
        <v>589</v>
      </c>
      <c r="D79" s="822" t="s">
        <v>4180</v>
      </c>
      <c r="E79" s="822" t="s">
        <v>4181</v>
      </c>
      <c r="F79" s="822" t="s">
        <v>703</v>
      </c>
      <c r="G79" s="831">
        <v>2</v>
      </c>
      <c r="H79" s="831">
        <v>120.27000000000001</v>
      </c>
      <c r="I79" s="822">
        <v>1.6625656621509539</v>
      </c>
      <c r="J79" s="822">
        <v>60.135000000000005</v>
      </c>
      <c r="K79" s="831">
        <v>1.2</v>
      </c>
      <c r="L79" s="831">
        <v>72.34</v>
      </c>
      <c r="M79" s="822">
        <v>1</v>
      </c>
      <c r="N79" s="822">
        <v>60.283333333333339</v>
      </c>
      <c r="O79" s="831">
        <v>1.7999999999999998</v>
      </c>
      <c r="P79" s="831">
        <v>107.72</v>
      </c>
      <c r="Q79" s="827">
        <v>1.4890793475255737</v>
      </c>
      <c r="R79" s="832">
        <v>59.844444444444449</v>
      </c>
    </row>
    <row r="80" spans="1:18" ht="14.45" customHeight="1" x14ac:dyDescent="0.2">
      <c r="A80" s="821" t="s">
        <v>4178</v>
      </c>
      <c r="B80" s="822" t="s">
        <v>4306</v>
      </c>
      <c r="C80" s="822" t="s">
        <v>589</v>
      </c>
      <c r="D80" s="822" t="s">
        <v>4180</v>
      </c>
      <c r="E80" s="822" t="s">
        <v>4308</v>
      </c>
      <c r="F80" s="822"/>
      <c r="G80" s="831">
        <v>3.8999999999999995</v>
      </c>
      <c r="H80" s="831">
        <v>819.23</v>
      </c>
      <c r="I80" s="822"/>
      <c r="J80" s="822">
        <v>210.05897435897438</v>
      </c>
      <c r="K80" s="831"/>
      <c r="L80" s="831"/>
      <c r="M80" s="822"/>
      <c r="N80" s="822"/>
      <c r="O80" s="831"/>
      <c r="P80" s="831"/>
      <c r="Q80" s="827"/>
      <c r="R80" s="832"/>
    </row>
    <row r="81" spans="1:18" ht="14.45" customHeight="1" x14ac:dyDescent="0.2">
      <c r="A81" s="821" t="s">
        <v>4178</v>
      </c>
      <c r="B81" s="822" t="s">
        <v>4306</v>
      </c>
      <c r="C81" s="822" t="s">
        <v>589</v>
      </c>
      <c r="D81" s="822" t="s">
        <v>4180</v>
      </c>
      <c r="E81" s="822" t="s">
        <v>4217</v>
      </c>
      <c r="F81" s="822" t="s">
        <v>4213</v>
      </c>
      <c r="G81" s="831"/>
      <c r="H81" s="831"/>
      <c r="I81" s="822"/>
      <c r="J81" s="822"/>
      <c r="K81" s="831"/>
      <c r="L81" s="831"/>
      <c r="M81" s="822"/>
      <c r="N81" s="822"/>
      <c r="O81" s="831">
        <v>3</v>
      </c>
      <c r="P81" s="831">
        <v>6703.95</v>
      </c>
      <c r="Q81" s="827"/>
      <c r="R81" s="832">
        <v>2234.65</v>
      </c>
    </row>
    <row r="82" spans="1:18" ht="14.45" customHeight="1" x14ac:dyDescent="0.2">
      <c r="A82" s="821" t="s">
        <v>4178</v>
      </c>
      <c r="B82" s="822" t="s">
        <v>4306</v>
      </c>
      <c r="C82" s="822" t="s">
        <v>589</v>
      </c>
      <c r="D82" s="822" t="s">
        <v>4180</v>
      </c>
      <c r="E82" s="822" t="s">
        <v>4218</v>
      </c>
      <c r="F82" s="822" t="s">
        <v>4219</v>
      </c>
      <c r="G82" s="831">
        <v>0.2</v>
      </c>
      <c r="H82" s="831">
        <v>73.540000000000006</v>
      </c>
      <c r="I82" s="822"/>
      <c r="J82" s="822">
        <v>367.7</v>
      </c>
      <c r="K82" s="831"/>
      <c r="L82" s="831"/>
      <c r="M82" s="822"/>
      <c r="N82" s="822"/>
      <c r="O82" s="831"/>
      <c r="P82" s="831"/>
      <c r="Q82" s="827"/>
      <c r="R82" s="832"/>
    </row>
    <row r="83" spans="1:18" ht="14.45" customHeight="1" x14ac:dyDescent="0.2">
      <c r="A83" s="821" t="s">
        <v>4178</v>
      </c>
      <c r="B83" s="822" t="s">
        <v>4306</v>
      </c>
      <c r="C83" s="822" t="s">
        <v>589</v>
      </c>
      <c r="D83" s="822" t="s">
        <v>4182</v>
      </c>
      <c r="E83" s="822" t="s">
        <v>4183</v>
      </c>
      <c r="F83" s="822" t="s">
        <v>4184</v>
      </c>
      <c r="G83" s="831">
        <v>48</v>
      </c>
      <c r="H83" s="831">
        <v>3744</v>
      </c>
      <c r="I83" s="822">
        <v>3.9493670886075951</v>
      </c>
      <c r="J83" s="822">
        <v>78</v>
      </c>
      <c r="K83" s="831">
        <v>12</v>
      </c>
      <c r="L83" s="831">
        <v>948</v>
      </c>
      <c r="M83" s="822">
        <v>1</v>
      </c>
      <c r="N83" s="822">
        <v>79</v>
      </c>
      <c r="O83" s="831">
        <v>15</v>
      </c>
      <c r="P83" s="831">
        <v>1200</v>
      </c>
      <c r="Q83" s="827">
        <v>1.2658227848101267</v>
      </c>
      <c r="R83" s="832">
        <v>80</v>
      </c>
    </row>
    <row r="84" spans="1:18" ht="14.45" customHeight="1" x14ac:dyDescent="0.2">
      <c r="A84" s="821" t="s">
        <v>4178</v>
      </c>
      <c r="B84" s="822" t="s">
        <v>4306</v>
      </c>
      <c r="C84" s="822" t="s">
        <v>589</v>
      </c>
      <c r="D84" s="822" t="s">
        <v>4182</v>
      </c>
      <c r="E84" s="822" t="s">
        <v>4229</v>
      </c>
      <c r="F84" s="822" t="s">
        <v>4230</v>
      </c>
      <c r="G84" s="831">
        <v>38</v>
      </c>
      <c r="H84" s="831">
        <v>3154</v>
      </c>
      <c r="I84" s="822">
        <v>2.2086834733893559</v>
      </c>
      <c r="J84" s="822">
        <v>83</v>
      </c>
      <c r="K84" s="831">
        <v>17</v>
      </c>
      <c r="L84" s="831">
        <v>1428</v>
      </c>
      <c r="M84" s="822">
        <v>1</v>
      </c>
      <c r="N84" s="822">
        <v>84</v>
      </c>
      <c r="O84" s="831">
        <v>58</v>
      </c>
      <c r="P84" s="831">
        <v>4930</v>
      </c>
      <c r="Q84" s="827">
        <v>3.4523809523809526</v>
      </c>
      <c r="R84" s="832">
        <v>85</v>
      </c>
    </row>
    <row r="85" spans="1:18" ht="14.45" customHeight="1" x14ac:dyDescent="0.2">
      <c r="A85" s="821" t="s">
        <v>4178</v>
      </c>
      <c r="B85" s="822" t="s">
        <v>4306</v>
      </c>
      <c r="C85" s="822" t="s">
        <v>589</v>
      </c>
      <c r="D85" s="822" t="s">
        <v>4182</v>
      </c>
      <c r="E85" s="822" t="s">
        <v>4185</v>
      </c>
      <c r="F85" s="822" t="s">
        <v>4186</v>
      </c>
      <c r="G85" s="831">
        <v>503</v>
      </c>
      <c r="H85" s="831">
        <v>18611</v>
      </c>
      <c r="I85" s="822">
        <v>0.84007402726369951</v>
      </c>
      <c r="J85" s="822">
        <v>37</v>
      </c>
      <c r="K85" s="831">
        <v>583</v>
      </c>
      <c r="L85" s="831">
        <v>22154</v>
      </c>
      <c r="M85" s="822">
        <v>1</v>
      </c>
      <c r="N85" s="822">
        <v>38</v>
      </c>
      <c r="O85" s="831">
        <v>421</v>
      </c>
      <c r="P85" s="831">
        <v>15998</v>
      </c>
      <c r="Q85" s="827">
        <v>0.72212692967409953</v>
      </c>
      <c r="R85" s="832">
        <v>38</v>
      </c>
    </row>
    <row r="86" spans="1:18" ht="14.45" customHeight="1" x14ac:dyDescent="0.2">
      <c r="A86" s="821" t="s">
        <v>4178</v>
      </c>
      <c r="B86" s="822" t="s">
        <v>4306</v>
      </c>
      <c r="C86" s="822" t="s">
        <v>589</v>
      </c>
      <c r="D86" s="822" t="s">
        <v>4182</v>
      </c>
      <c r="E86" s="822" t="s">
        <v>4309</v>
      </c>
      <c r="F86" s="822" t="s">
        <v>4310</v>
      </c>
      <c r="G86" s="831">
        <v>13</v>
      </c>
      <c r="H86" s="831">
        <v>2522</v>
      </c>
      <c r="I86" s="822">
        <v>3.2333333333333334</v>
      </c>
      <c r="J86" s="822">
        <v>194</v>
      </c>
      <c r="K86" s="831">
        <v>4</v>
      </c>
      <c r="L86" s="831">
        <v>780</v>
      </c>
      <c r="M86" s="822">
        <v>1</v>
      </c>
      <c r="N86" s="822">
        <v>195</v>
      </c>
      <c r="O86" s="831">
        <v>9</v>
      </c>
      <c r="P86" s="831">
        <v>1773</v>
      </c>
      <c r="Q86" s="827">
        <v>2.273076923076923</v>
      </c>
      <c r="R86" s="832">
        <v>197</v>
      </c>
    </row>
    <row r="87" spans="1:18" ht="14.45" customHeight="1" x14ac:dyDescent="0.2">
      <c r="A87" s="821" t="s">
        <v>4178</v>
      </c>
      <c r="B87" s="822" t="s">
        <v>4306</v>
      </c>
      <c r="C87" s="822" t="s">
        <v>589</v>
      </c>
      <c r="D87" s="822" t="s">
        <v>4182</v>
      </c>
      <c r="E87" s="822" t="s">
        <v>4189</v>
      </c>
      <c r="F87" s="822" t="s">
        <v>4190</v>
      </c>
      <c r="G87" s="831">
        <v>13</v>
      </c>
      <c r="H87" s="831">
        <v>2249</v>
      </c>
      <c r="I87" s="822">
        <v>12.925287356321839</v>
      </c>
      <c r="J87" s="822">
        <v>173</v>
      </c>
      <c r="K87" s="831">
        <v>1</v>
      </c>
      <c r="L87" s="831">
        <v>174</v>
      </c>
      <c r="M87" s="822">
        <v>1</v>
      </c>
      <c r="N87" s="822">
        <v>174</v>
      </c>
      <c r="O87" s="831">
        <v>2</v>
      </c>
      <c r="P87" s="831">
        <v>350</v>
      </c>
      <c r="Q87" s="827">
        <v>2.0114942528735633</v>
      </c>
      <c r="R87" s="832">
        <v>175</v>
      </c>
    </row>
    <row r="88" spans="1:18" ht="14.45" customHeight="1" x14ac:dyDescent="0.2">
      <c r="A88" s="821" t="s">
        <v>4178</v>
      </c>
      <c r="B88" s="822" t="s">
        <v>4306</v>
      </c>
      <c r="C88" s="822" t="s">
        <v>589</v>
      </c>
      <c r="D88" s="822" t="s">
        <v>4182</v>
      </c>
      <c r="E88" s="822" t="s">
        <v>4311</v>
      </c>
      <c r="F88" s="822" t="s">
        <v>4312</v>
      </c>
      <c r="G88" s="831">
        <v>1507</v>
      </c>
      <c r="H88" s="831">
        <v>191022</v>
      </c>
      <c r="I88" s="822">
        <v>1.0491679024550997</v>
      </c>
      <c r="J88" s="822">
        <v>126.7564698075647</v>
      </c>
      <c r="K88" s="831">
        <v>1445</v>
      </c>
      <c r="L88" s="831">
        <v>182070</v>
      </c>
      <c r="M88" s="822">
        <v>1</v>
      </c>
      <c r="N88" s="822">
        <v>126</v>
      </c>
      <c r="O88" s="831">
        <v>1172</v>
      </c>
      <c r="P88" s="831">
        <v>148844</v>
      </c>
      <c r="Q88" s="827">
        <v>0.81750974899763829</v>
      </c>
      <c r="R88" s="832">
        <v>127</v>
      </c>
    </row>
    <row r="89" spans="1:18" ht="14.45" customHeight="1" x14ac:dyDescent="0.2">
      <c r="A89" s="821" t="s">
        <v>4178</v>
      </c>
      <c r="B89" s="822" t="s">
        <v>4306</v>
      </c>
      <c r="C89" s="822" t="s">
        <v>589</v>
      </c>
      <c r="D89" s="822" t="s">
        <v>4182</v>
      </c>
      <c r="E89" s="822" t="s">
        <v>4248</v>
      </c>
      <c r="F89" s="822" t="s">
        <v>4249</v>
      </c>
      <c r="G89" s="831"/>
      <c r="H89" s="831"/>
      <c r="I89" s="822"/>
      <c r="J89" s="822"/>
      <c r="K89" s="831"/>
      <c r="L89" s="831"/>
      <c r="M89" s="822"/>
      <c r="N89" s="822"/>
      <c r="O89" s="831">
        <v>6</v>
      </c>
      <c r="P89" s="831">
        <v>0</v>
      </c>
      <c r="Q89" s="827"/>
      <c r="R89" s="832">
        <v>0</v>
      </c>
    </row>
    <row r="90" spans="1:18" ht="14.45" customHeight="1" x14ac:dyDescent="0.2">
      <c r="A90" s="821" t="s">
        <v>4178</v>
      </c>
      <c r="B90" s="822" t="s">
        <v>4306</v>
      </c>
      <c r="C90" s="822" t="s">
        <v>589</v>
      </c>
      <c r="D90" s="822" t="s">
        <v>4182</v>
      </c>
      <c r="E90" s="822" t="s">
        <v>4193</v>
      </c>
      <c r="F90" s="822" t="s">
        <v>4194</v>
      </c>
      <c r="G90" s="831">
        <v>3471</v>
      </c>
      <c r="H90" s="831">
        <v>115699.97</v>
      </c>
      <c r="I90" s="822">
        <v>0.84761888993544987</v>
      </c>
      <c r="J90" s="822">
        <v>33.333324690290979</v>
      </c>
      <c r="K90" s="831">
        <v>4095</v>
      </c>
      <c r="L90" s="831">
        <v>136499.99</v>
      </c>
      <c r="M90" s="822">
        <v>1</v>
      </c>
      <c r="N90" s="822">
        <v>33.333330891330888</v>
      </c>
      <c r="O90" s="831">
        <v>3507</v>
      </c>
      <c r="P90" s="831">
        <v>136112.22999999998</v>
      </c>
      <c r="Q90" s="827">
        <v>0.997159267191155</v>
      </c>
      <c r="R90" s="832">
        <v>38.811585400627308</v>
      </c>
    </row>
    <row r="91" spans="1:18" ht="14.45" customHeight="1" x14ac:dyDescent="0.2">
      <c r="A91" s="821" t="s">
        <v>4178</v>
      </c>
      <c r="B91" s="822" t="s">
        <v>4306</v>
      </c>
      <c r="C91" s="822" t="s">
        <v>589</v>
      </c>
      <c r="D91" s="822" t="s">
        <v>4182</v>
      </c>
      <c r="E91" s="822" t="s">
        <v>4252</v>
      </c>
      <c r="F91" s="822" t="s">
        <v>4253</v>
      </c>
      <c r="G91" s="831">
        <v>1</v>
      </c>
      <c r="H91" s="831">
        <v>37</v>
      </c>
      <c r="I91" s="822">
        <v>0.97368421052631582</v>
      </c>
      <c r="J91" s="822">
        <v>37</v>
      </c>
      <c r="K91" s="831">
        <v>1</v>
      </c>
      <c r="L91" s="831">
        <v>38</v>
      </c>
      <c r="M91" s="822">
        <v>1</v>
      </c>
      <c r="N91" s="822">
        <v>38</v>
      </c>
      <c r="O91" s="831">
        <v>1</v>
      </c>
      <c r="P91" s="831">
        <v>38</v>
      </c>
      <c r="Q91" s="827">
        <v>1</v>
      </c>
      <c r="R91" s="832">
        <v>38</v>
      </c>
    </row>
    <row r="92" spans="1:18" ht="14.45" customHeight="1" x14ac:dyDescent="0.2">
      <c r="A92" s="821" t="s">
        <v>4178</v>
      </c>
      <c r="B92" s="822" t="s">
        <v>4306</v>
      </c>
      <c r="C92" s="822" t="s">
        <v>589</v>
      </c>
      <c r="D92" s="822" t="s">
        <v>4182</v>
      </c>
      <c r="E92" s="822" t="s">
        <v>4254</v>
      </c>
      <c r="F92" s="822" t="s">
        <v>4255</v>
      </c>
      <c r="G92" s="831">
        <v>2</v>
      </c>
      <c r="H92" s="831">
        <v>172</v>
      </c>
      <c r="I92" s="822">
        <v>0.65900383141762453</v>
      </c>
      <c r="J92" s="822">
        <v>86</v>
      </c>
      <c r="K92" s="831">
        <v>3</v>
      </c>
      <c r="L92" s="831">
        <v>261</v>
      </c>
      <c r="M92" s="822">
        <v>1</v>
      </c>
      <c r="N92" s="822">
        <v>87</v>
      </c>
      <c r="O92" s="831">
        <v>7</v>
      </c>
      <c r="P92" s="831">
        <v>616</v>
      </c>
      <c r="Q92" s="827">
        <v>2.3601532567049808</v>
      </c>
      <c r="R92" s="832">
        <v>88</v>
      </c>
    </row>
    <row r="93" spans="1:18" ht="14.45" customHeight="1" x14ac:dyDescent="0.2">
      <c r="A93" s="821" t="s">
        <v>4178</v>
      </c>
      <c r="B93" s="822" t="s">
        <v>4306</v>
      </c>
      <c r="C93" s="822" t="s">
        <v>589</v>
      </c>
      <c r="D93" s="822" t="s">
        <v>4182</v>
      </c>
      <c r="E93" s="822" t="s">
        <v>4258</v>
      </c>
      <c r="F93" s="822" t="s">
        <v>4259</v>
      </c>
      <c r="G93" s="831">
        <v>1</v>
      </c>
      <c r="H93" s="831">
        <v>32</v>
      </c>
      <c r="I93" s="822">
        <v>0.48484848484848486</v>
      </c>
      <c r="J93" s="822">
        <v>32</v>
      </c>
      <c r="K93" s="831">
        <v>2</v>
      </c>
      <c r="L93" s="831">
        <v>66</v>
      </c>
      <c r="M93" s="822">
        <v>1</v>
      </c>
      <c r="N93" s="822">
        <v>33</v>
      </c>
      <c r="O93" s="831">
        <v>3</v>
      </c>
      <c r="P93" s="831">
        <v>99</v>
      </c>
      <c r="Q93" s="827">
        <v>1.5</v>
      </c>
      <c r="R93" s="832">
        <v>33</v>
      </c>
    </row>
    <row r="94" spans="1:18" ht="14.45" customHeight="1" x14ac:dyDescent="0.2">
      <c r="A94" s="821" t="s">
        <v>4178</v>
      </c>
      <c r="B94" s="822" t="s">
        <v>4306</v>
      </c>
      <c r="C94" s="822" t="s">
        <v>589</v>
      </c>
      <c r="D94" s="822" t="s">
        <v>4182</v>
      </c>
      <c r="E94" s="822" t="s">
        <v>4260</v>
      </c>
      <c r="F94" s="822" t="s">
        <v>4261</v>
      </c>
      <c r="G94" s="831">
        <v>6</v>
      </c>
      <c r="H94" s="831">
        <v>444</v>
      </c>
      <c r="I94" s="822">
        <v>0.98666666666666669</v>
      </c>
      <c r="J94" s="822">
        <v>74</v>
      </c>
      <c r="K94" s="831">
        <v>6</v>
      </c>
      <c r="L94" s="831">
        <v>450</v>
      </c>
      <c r="M94" s="822">
        <v>1</v>
      </c>
      <c r="N94" s="822">
        <v>75</v>
      </c>
      <c r="O94" s="831">
        <v>18</v>
      </c>
      <c r="P94" s="831">
        <v>1368</v>
      </c>
      <c r="Q94" s="827">
        <v>3.04</v>
      </c>
      <c r="R94" s="832">
        <v>76</v>
      </c>
    </row>
    <row r="95" spans="1:18" ht="14.45" customHeight="1" x14ac:dyDescent="0.2">
      <c r="A95" s="821" t="s">
        <v>4178</v>
      </c>
      <c r="B95" s="822" t="s">
        <v>4306</v>
      </c>
      <c r="C95" s="822" t="s">
        <v>589</v>
      </c>
      <c r="D95" s="822" t="s">
        <v>4182</v>
      </c>
      <c r="E95" s="822" t="s">
        <v>4313</v>
      </c>
      <c r="F95" s="822" t="s">
        <v>4314</v>
      </c>
      <c r="G95" s="831">
        <v>1</v>
      </c>
      <c r="H95" s="831">
        <v>59</v>
      </c>
      <c r="I95" s="822"/>
      <c r="J95" s="822">
        <v>59</v>
      </c>
      <c r="K95" s="831"/>
      <c r="L95" s="831"/>
      <c r="M95" s="822"/>
      <c r="N95" s="822"/>
      <c r="O95" s="831"/>
      <c r="P95" s="831"/>
      <c r="Q95" s="827"/>
      <c r="R95" s="832"/>
    </row>
    <row r="96" spans="1:18" ht="14.45" customHeight="1" x14ac:dyDescent="0.2">
      <c r="A96" s="821" t="s">
        <v>4178</v>
      </c>
      <c r="B96" s="822" t="s">
        <v>4306</v>
      </c>
      <c r="C96" s="822" t="s">
        <v>589</v>
      </c>
      <c r="D96" s="822" t="s">
        <v>4182</v>
      </c>
      <c r="E96" s="822" t="s">
        <v>4315</v>
      </c>
      <c r="F96" s="822" t="s">
        <v>4316</v>
      </c>
      <c r="G96" s="831">
        <v>3129</v>
      </c>
      <c r="H96" s="831">
        <v>788508</v>
      </c>
      <c r="I96" s="822">
        <v>1.1514696605060866</v>
      </c>
      <c r="J96" s="822">
        <v>252</v>
      </c>
      <c r="K96" s="831">
        <v>2696</v>
      </c>
      <c r="L96" s="831">
        <v>684784</v>
      </c>
      <c r="M96" s="822">
        <v>1</v>
      </c>
      <c r="N96" s="822">
        <v>254</v>
      </c>
      <c r="O96" s="831">
        <v>2390</v>
      </c>
      <c r="P96" s="831">
        <v>609450</v>
      </c>
      <c r="Q96" s="827">
        <v>0.8899886679595318</v>
      </c>
      <c r="R96" s="832">
        <v>255</v>
      </c>
    </row>
    <row r="97" spans="1:18" ht="14.45" customHeight="1" x14ac:dyDescent="0.2">
      <c r="A97" s="821" t="s">
        <v>4178</v>
      </c>
      <c r="B97" s="822" t="s">
        <v>4306</v>
      </c>
      <c r="C97" s="822" t="s">
        <v>589</v>
      </c>
      <c r="D97" s="822" t="s">
        <v>4182</v>
      </c>
      <c r="E97" s="822" t="s">
        <v>4317</v>
      </c>
      <c r="F97" s="822" t="s">
        <v>4318</v>
      </c>
      <c r="G97" s="831">
        <v>10</v>
      </c>
      <c r="H97" s="831">
        <v>390</v>
      </c>
      <c r="I97" s="822">
        <v>2.4375</v>
      </c>
      <c r="J97" s="822">
        <v>39</v>
      </c>
      <c r="K97" s="831">
        <v>4</v>
      </c>
      <c r="L97" s="831">
        <v>160</v>
      </c>
      <c r="M97" s="822">
        <v>1</v>
      </c>
      <c r="N97" s="822">
        <v>40</v>
      </c>
      <c r="O97" s="831">
        <v>8</v>
      </c>
      <c r="P97" s="831">
        <v>320</v>
      </c>
      <c r="Q97" s="827">
        <v>2</v>
      </c>
      <c r="R97" s="832">
        <v>40</v>
      </c>
    </row>
    <row r="98" spans="1:18" ht="14.45" customHeight="1" x14ac:dyDescent="0.2">
      <c r="A98" s="821" t="s">
        <v>4178</v>
      </c>
      <c r="B98" s="822" t="s">
        <v>4306</v>
      </c>
      <c r="C98" s="822" t="s">
        <v>589</v>
      </c>
      <c r="D98" s="822" t="s">
        <v>4182</v>
      </c>
      <c r="E98" s="822" t="s">
        <v>4288</v>
      </c>
      <c r="F98" s="822" t="s">
        <v>4289</v>
      </c>
      <c r="G98" s="831"/>
      <c r="H98" s="831"/>
      <c r="I98" s="822"/>
      <c r="J98" s="822"/>
      <c r="K98" s="831"/>
      <c r="L98" s="831"/>
      <c r="M98" s="822"/>
      <c r="N98" s="822"/>
      <c r="O98" s="831">
        <v>1</v>
      </c>
      <c r="P98" s="831">
        <v>0</v>
      </c>
      <c r="Q98" s="827"/>
      <c r="R98" s="832">
        <v>0</v>
      </c>
    </row>
    <row r="99" spans="1:18" ht="14.45" customHeight="1" x14ac:dyDescent="0.2">
      <c r="A99" s="821" t="s">
        <v>4178</v>
      </c>
      <c r="B99" s="822" t="s">
        <v>4306</v>
      </c>
      <c r="C99" s="822" t="s">
        <v>589</v>
      </c>
      <c r="D99" s="822" t="s">
        <v>4182</v>
      </c>
      <c r="E99" s="822" t="s">
        <v>4319</v>
      </c>
      <c r="F99" s="822" t="s">
        <v>4320</v>
      </c>
      <c r="G99" s="831">
        <v>5</v>
      </c>
      <c r="H99" s="831">
        <v>1870</v>
      </c>
      <c r="I99" s="822">
        <v>0.71048632218844987</v>
      </c>
      <c r="J99" s="822">
        <v>374</v>
      </c>
      <c r="K99" s="831">
        <v>7</v>
      </c>
      <c r="L99" s="831">
        <v>2632</v>
      </c>
      <c r="M99" s="822">
        <v>1</v>
      </c>
      <c r="N99" s="822">
        <v>376</v>
      </c>
      <c r="O99" s="831"/>
      <c r="P99" s="831"/>
      <c r="Q99" s="827"/>
      <c r="R99" s="832"/>
    </row>
    <row r="100" spans="1:18" ht="14.45" customHeight="1" thickBot="1" x14ac:dyDescent="0.25">
      <c r="A100" s="813" t="s">
        <v>4178</v>
      </c>
      <c r="B100" s="814" t="s">
        <v>4306</v>
      </c>
      <c r="C100" s="814" t="s">
        <v>589</v>
      </c>
      <c r="D100" s="814" t="s">
        <v>4182</v>
      </c>
      <c r="E100" s="814" t="s">
        <v>4302</v>
      </c>
      <c r="F100" s="814" t="s">
        <v>4303</v>
      </c>
      <c r="G100" s="833"/>
      <c r="H100" s="833"/>
      <c r="I100" s="814"/>
      <c r="J100" s="814"/>
      <c r="K100" s="833"/>
      <c r="L100" s="833"/>
      <c r="M100" s="814"/>
      <c r="N100" s="814"/>
      <c r="O100" s="833">
        <v>0</v>
      </c>
      <c r="P100" s="833">
        <v>0</v>
      </c>
      <c r="Q100" s="819"/>
      <c r="R100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2FA2FB8-C81E-4B7B-9DBD-63A126D8A7FC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8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4323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18828.600000000006</v>
      </c>
      <c r="I3" s="208">
        <f t="shared" si="0"/>
        <v>2411128.6799999992</v>
      </c>
      <c r="J3" s="78"/>
      <c r="K3" s="78"/>
      <c r="L3" s="208">
        <f t="shared" si="0"/>
        <v>20251.110000000004</v>
      </c>
      <c r="M3" s="208">
        <f t="shared" si="0"/>
        <v>2383170.2800000003</v>
      </c>
      <c r="N3" s="78"/>
      <c r="O3" s="78"/>
      <c r="P3" s="208">
        <f t="shared" si="0"/>
        <v>17739.000000000004</v>
      </c>
      <c r="Q3" s="208">
        <f t="shared" si="0"/>
        <v>2183531.8599999994</v>
      </c>
      <c r="R3" s="79">
        <f>IF(M3=0,0,Q3/M3)</f>
        <v>0.91622989692536749</v>
      </c>
      <c r="S3" s="209">
        <f>IF(P3=0,0,Q3/P3)</f>
        <v>123.09216190315119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66"/>
      <c r="B5" s="866"/>
      <c r="C5" s="867"/>
      <c r="D5" s="876"/>
      <c r="E5" s="868"/>
      <c r="F5" s="869"/>
      <c r="G5" s="870"/>
      <c r="H5" s="871" t="s">
        <v>90</v>
      </c>
      <c r="I5" s="872" t="s">
        <v>14</v>
      </c>
      <c r="J5" s="873"/>
      <c r="K5" s="873"/>
      <c r="L5" s="871" t="s">
        <v>90</v>
      </c>
      <c r="M5" s="872" t="s">
        <v>14</v>
      </c>
      <c r="N5" s="873"/>
      <c r="O5" s="873"/>
      <c r="P5" s="871" t="s">
        <v>90</v>
      </c>
      <c r="Q5" s="872" t="s">
        <v>14</v>
      </c>
      <c r="R5" s="874"/>
      <c r="S5" s="875"/>
    </row>
    <row r="6" spans="1:19" ht="14.45" customHeight="1" x14ac:dyDescent="0.2">
      <c r="A6" s="806" t="s">
        <v>4178</v>
      </c>
      <c r="B6" s="807" t="s">
        <v>4179</v>
      </c>
      <c r="C6" s="807" t="s">
        <v>589</v>
      </c>
      <c r="D6" s="807" t="s">
        <v>2048</v>
      </c>
      <c r="E6" s="807" t="s">
        <v>4180</v>
      </c>
      <c r="F6" s="807" t="s">
        <v>4181</v>
      </c>
      <c r="G6" s="807" t="s">
        <v>703</v>
      </c>
      <c r="H6" s="225"/>
      <c r="I6" s="225"/>
      <c r="J6" s="807"/>
      <c r="K6" s="807"/>
      <c r="L6" s="225">
        <v>0.1</v>
      </c>
      <c r="M6" s="225">
        <v>6</v>
      </c>
      <c r="N6" s="807">
        <v>1</v>
      </c>
      <c r="O6" s="807">
        <v>60</v>
      </c>
      <c r="P6" s="225">
        <v>0.2</v>
      </c>
      <c r="Q6" s="225">
        <v>12.06</v>
      </c>
      <c r="R6" s="812">
        <v>2.0100000000000002</v>
      </c>
      <c r="S6" s="830">
        <v>60.3</v>
      </c>
    </row>
    <row r="7" spans="1:19" ht="14.45" customHeight="1" x14ac:dyDescent="0.2">
      <c r="A7" s="821" t="s">
        <v>4178</v>
      </c>
      <c r="B7" s="822" t="s">
        <v>4179</v>
      </c>
      <c r="C7" s="822" t="s">
        <v>589</v>
      </c>
      <c r="D7" s="822" t="s">
        <v>2048</v>
      </c>
      <c r="E7" s="822" t="s">
        <v>4182</v>
      </c>
      <c r="F7" s="822" t="s">
        <v>4183</v>
      </c>
      <c r="G7" s="822" t="s">
        <v>4184</v>
      </c>
      <c r="H7" s="831"/>
      <c r="I7" s="831"/>
      <c r="J7" s="822"/>
      <c r="K7" s="822"/>
      <c r="L7" s="831">
        <v>1</v>
      </c>
      <c r="M7" s="831">
        <v>79</v>
      </c>
      <c r="N7" s="822">
        <v>1</v>
      </c>
      <c r="O7" s="822">
        <v>79</v>
      </c>
      <c r="P7" s="831">
        <v>1</v>
      </c>
      <c r="Q7" s="831">
        <v>80</v>
      </c>
      <c r="R7" s="827">
        <v>1.0126582278481013</v>
      </c>
      <c r="S7" s="832">
        <v>80</v>
      </c>
    </row>
    <row r="8" spans="1:19" ht="14.45" customHeight="1" x14ac:dyDescent="0.2">
      <c r="A8" s="821" t="s">
        <v>4178</v>
      </c>
      <c r="B8" s="822" t="s">
        <v>4179</v>
      </c>
      <c r="C8" s="822" t="s">
        <v>589</v>
      </c>
      <c r="D8" s="822" t="s">
        <v>2048</v>
      </c>
      <c r="E8" s="822" t="s">
        <v>4182</v>
      </c>
      <c r="F8" s="822" t="s">
        <v>4185</v>
      </c>
      <c r="G8" s="822" t="s">
        <v>4186</v>
      </c>
      <c r="H8" s="831">
        <v>25</v>
      </c>
      <c r="I8" s="831">
        <v>925</v>
      </c>
      <c r="J8" s="822">
        <v>0.56609547123623016</v>
      </c>
      <c r="K8" s="822">
        <v>37</v>
      </c>
      <c r="L8" s="831">
        <v>43</v>
      </c>
      <c r="M8" s="831">
        <v>1634</v>
      </c>
      <c r="N8" s="822">
        <v>1</v>
      </c>
      <c r="O8" s="822">
        <v>38</v>
      </c>
      <c r="P8" s="831">
        <v>44</v>
      </c>
      <c r="Q8" s="831">
        <v>1672</v>
      </c>
      <c r="R8" s="827">
        <v>1.0232558139534884</v>
      </c>
      <c r="S8" s="832">
        <v>38</v>
      </c>
    </row>
    <row r="9" spans="1:19" ht="14.45" customHeight="1" x14ac:dyDescent="0.2">
      <c r="A9" s="821" t="s">
        <v>4178</v>
      </c>
      <c r="B9" s="822" t="s">
        <v>4179</v>
      </c>
      <c r="C9" s="822" t="s">
        <v>589</v>
      </c>
      <c r="D9" s="822" t="s">
        <v>2048</v>
      </c>
      <c r="E9" s="822" t="s">
        <v>4182</v>
      </c>
      <c r="F9" s="822" t="s">
        <v>4187</v>
      </c>
      <c r="G9" s="822" t="s">
        <v>4188</v>
      </c>
      <c r="H9" s="831"/>
      <c r="I9" s="831"/>
      <c r="J9" s="822"/>
      <c r="K9" s="822"/>
      <c r="L9" s="831">
        <v>12</v>
      </c>
      <c r="M9" s="831">
        <v>2328</v>
      </c>
      <c r="N9" s="822">
        <v>1</v>
      </c>
      <c r="O9" s="822">
        <v>194</v>
      </c>
      <c r="P9" s="831">
        <v>2</v>
      </c>
      <c r="Q9" s="831">
        <v>390</v>
      </c>
      <c r="R9" s="827">
        <v>0.16752577319587628</v>
      </c>
      <c r="S9" s="832">
        <v>195</v>
      </c>
    </row>
    <row r="10" spans="1:19" ht="14.45" customHeight="1" x14ac:dyDescent="0.2">
      <c r="A10" s="821" t="s">
        <v>4178</v>
      </c>
      <c r="B10" s="822" t="s">
        <v>4179</v>
      </c>
      <c r="C10" s="822" t="s">
        <v>589</v>
      </c>
      <c r="D10" s="822" t="s">
        <v>2048</v>
      </c>
      <c r="E10" s="822" t="s">
        <v>4182</v>
      </c>
      <c r="F10" s="822" t="s">
        <v>4189</v>
      </c>
      <c r="G10" s="822" t="s">
        <v>4190</v>
      </c>
      <c r="H10" s="831"/>
      <c r="I10" s="831"/>
      <c r="J10" s="822"/>
      <c r="K10" s="822"/>
      <c r="L10" s="831"/>
      <c r="M10" s="831"/>
      <c r="N10" s="822"/>
      <c r="O10" s="822"/>
      <c r="P10" s="831">
        <v>1</v>
      </c>
      <c r="Q10" s="831">
        <v>175</v>
      </c>
      <c r="R10" s="827"/>
      <c r="S10" s="832">
        <v>175</v>
      </c>
    </row>
    <row r="11" spans="1:19" ht="14.45" customHeight="1" x14ac:dyDescent="0.2">
      <c r="A11" s="821" t="s">
        <v>4178</v>
      </c>
      <c r="B11" s="822" t="s">
        <v>4179</v>
      </c>
      <c r="C11" s="822" t="s">
        <v>589</v>
      </c>
      <c r="D11" s="822" t="s">
        <v>2048</v>
      </c>
      <c r="E11" s="822" t="s">
        <v>4182</v>
      </c>
      <c r="F11" s="822" t="s">
        <v>4191</v>
      </c>
      <c r="G11" s="822" t="s">
        <v>4192</v>
      </c>
      <c r="H11" s="831"/>
      <c r="I11" s="831"/>
      <c r="J11" s="822"/>
      <c r="K11" s="822"/>
      <c r="L11" s="831">
        <v>1</v>
      </c>
      <c r="M11" s="831">
        <v>877</v>
      </c>
      <c r="N11" s="822">
        <v>1</v>
      </c>
      <c r="O11" s="822">
        <v>877</v>
      </c>
      <c r="P11" s="831">
        <v>1</v>
      </c>
      <c r="Q11" s="831">
        <v>881</v>
      </c>
      <c r="R11" s="827">
        <v>1.0045610034207526</v>
      </c>
      <c r="S11" s="832">
        <v>881</v>
      </c>
    </row>
    <row r="12" spans="1:19" ht="14.45" customHeight="1" x14ac:dyDescent="0.2">
      <c r="A12" s="821" t="s">
        <v>4178</v>
      </c>
      <c r="B12" s="822" t="s">
        <v>4179</v>
      </c>
      <c r="C12" s="822" t="s">
        <v>589</v>
      </c>
      <c r="D12" s="822" t="s">
        <v>2048</v>
      </c>
      <c r="E12" s="822" t="s">
        <v>4182</v>
      </c>
      <c r="F12" s="822" t="s">
        <v>4193</v>
      </c>
      <c r="G12" s="822" t="s">
        <v>4194</v>
      </c>
      <c r="H12" s="831">
        <v>116</v>
      </c>
      <c r="I12" s="831">
        <v>3866.66</v>
      </c>
      <c r="J12" s="822">
        <v>0.66666666666666663</v>
      </c>
      <c r="K12" s="822">
        <v>33.333275862068966</v>
      </c>
      <c r="L12" s="831">
        <v>174</v>
      </c>
      <c r="M12" s="831">
        <v>5799.99</v>
      </c>
      <c r="N12" s="822">
        <v>1</v>
      </c>
      <c r="O12" s="822">
        <v>33.333275862068966</v>
      </c>
      <c r="P12" s="831">
        <v>150</v>
      </c>
      <c r="Q12" s="831">
        <v>5873.34</v>
      </c>
      <c r="R12" s="827">
        <v>1.012646573528575</v>
      </c>
      <c r="S12" s="832">
        <v>39.1556</v>
      </c>
    </row>
    <row r="13" spans="1:19" ht="14.45" customHeight="1" x14ac:dyDescent="0.2">
      <c r="A13" s="821" t="s">
        <v>4178</v>
      </c>
      <c r="B13" s="822" t="s">
        <v>4179</v>
      </c>
      <c r="C13" s="822" t="s">
        <v>589</v>
      </c>
      <c r="D13" s="822" t="s">
        <v>2048</v>
      </c>
      <c r="E13" s="822" t="s">
        <v>4182</v>
      </c>
      <c r="F13" s="822" t="s">
        <v>4195</v>
      </c>
      <c r="G13" s="822" t="s">
        <v>4196</v>
      </c>
      <c r="H13" s="831">
        <v>34</v>
      </c>
      <c r="I13" s="831">
        <v>12070</v>
      </c>
      <c r="J13" s="822">
        <v>0.36646830216176829</v>
      </c>
      <c r="K13" s="822">
        <v>355</v>
      </c>
      <c r="L13" s="831">
        <v>92</v>
      </c>
      <c r="M13" s="831">
        <v>32936</v>
      </c>
      <c r="N13" s="822">
        <v>1</v>
      </c>
      <c r="O13" s="822">
        <v>358</v>
      </c>
      <c r="P13" s="831">
        <v>58</v>
      </c>
      <c r="Q13" s="831">
        <v>20880</v>
      </c>
      <c r="R13" s="827">
        <v>0.6339567646344425</v>
      </c>
      <c r="S13" s="832">
        <v>360</v>
      </c>
    </row>
    <row r="14" spans="1:19" ht="14.45" customHeight="1" x14ac:dyDescent="0.2">
      <c r="A14" s="821" t="s">
        <v>4178</v>
      </c>
      <c r="B14" s="822" t="s">
        <v>4179</v>
      </c>
      <c r="C14" s="822" t="s">
        <v>589</v>
      </c>
      <c r="D14" s="822" t="s">
        <v>2048</v>
      </c>
      <c r="E14" s="822" t="s">
        <v>4182</v>
      </c>
      <c r="F14" s="822" t="s">
        <v>2160</v>
      </c>
      <c r="G14" s="822" t="s">
        <v>4197</v>
      </c>
      <c r="H14" s="831">
        <v>83</v>
      </c>
      <c r="I14" s="831">
        <v>14774</v>
      </c>
      <c r="J14" s="822">
        <v>1.0189668252982964</v>
      </c>
      <c r="K14" s="822">
        <v>178</v>
      </c>
      <c r="L14" s="831">
        <v>81</v>
      </c>
      <c r="M14" s="831">
        <v>14499</v>
      </c>
      <c r="N14" s="822">
        <v>1</v>
      </c>
      <c r="O14" s="822">
        <v>179</v>
      </c>
      <c r="P14" s="831">
        <v>89</v>
      </c>
      <c r="Q14" s="831">
        <v>16020</v>
      </c>
      <c r="R14" s="827">
        <v>1.1049037864680322</v>
      </c>
      <c r="S14" s="832">
        <v>180</v>
      </c>
    </row>
    <row r="15" spans="1:19" ht="14.45" customHeight="1" x14ac:dyDescent="0.2">
      <c r="A15" s="821" t="s">
        <v>4178</v>
      </c>
      <c r="B15" s="822" t="s">
        <v>4179</v>
      </c>
      <c r="C15" s="822" t="s">
        <v>589</v>
      </c>
      <c r="D15" s="822" t="s">
        <v>2048</v>
      </c>
      <c r="E15" s="822" t="s">
        <v>4182</v>
      </c>
      <c r="F15" s="822" t="s">
        <v>4198</v>
      </c>
      <c r="G15" s="822" t="s">
        <v>4199</v>
      </c>
      <c r="H15" s="831">
        <v>3</v>
      </c>
      <c r="I15" s="831">
        <v>2106</v>
      </c>
      <c r="J15" s="822">
        <v>0.49646393210749645</v>
      </c>
      <c r="K15" s="822">
        <v>702</v>
      </c>
      <c r="L15" s="831">
        <v>6</v>
      </c>
      <c r="M15" s="831">
        <v>4242</v>
      </c>
      <c r="N15" s="822">
        <v>1</v>
      </c>
      <c r="O15" s="822">
        <v>707</v>
      </c>
      <c r="P15" s="831">
        <v>8</v>
      </c>
      <c r="Q15" s="831">
        <v>5688</v>
      </c>
      <c r="R15" s="827">
        <v>1.3408769448373408</v>
      </c>
      <c r="S15" s="832">
        <v>711</v>
      </c>
    </row>
    <row r="16" spans="1:19" ht="14.45" customHeight="1" x14ac:dyDescent="0.2">
      <c r="A16" s="821" t="s">
        <v>4178</v>
      </c>
      <c r="B16" s="822" t="s">
        <v>4179</v>
      </c>
      <c r="C16" s="822" t="s">
        <v>589</v>
      </c>
      <c r="D16" s="822" t="s">
        <v>2049</v>
      </c>
      <c r="E16" s="822" t="s">
        <v>4182</v>
      </c>
      <c r="F16" s="822" t="s">
        <v>4187</v>
      </c>
      <c r="G16" s="822" t="s">
        <v>4188</v>
      </c>
      <c r="H16" s="831">
        <v>472</v>
      </c>
      <c r="I16" s="831">
        <v>91096</v>
      </c>
      <c r="J16" s="822">
        <v>1.3810794420861128</v>
      </c>
      <c r="K16" s="822">
        <v>193</v>
      </c>
      <c r="L16" s="831">
        <v>340</v>
      </c>
      <c r="M16" s="831">
        <v>65960</v>
      </c>
      <c r="N16" s="822">
        <v>1</v>
      </c>
      <c r="O16" s="822">
        <v>194</v>
      </c>
      <c r="P16" s="831">
        <v>411</v>
      </c>
      <c r="Q16" s="831">
        <v>80145</v>
      </c>
      <c r="R16" s="827">
        <v>1.2150545785324438</v>
      </c>
      <c r="S16" s="832">
        <v>195</v>
      </c>
    </row>
    <row r="17" spans="1:19" ht="14.45" customHeight="1" x14ac:dyDescent="0.2">
      <c r="A17" s="821" t="s">
        <v>4178</v>
      </c>
      <c r="B17" s="822" t="s">
        <v>4179</v>
      </c>
      <c r="C17" s="822" t="s">
        <v>589</v>
      </c>
      <c r="D17" s="822" t="s">
        <v>2052</v>
      </c>
      <c r="E17" s="822" t="s">
        <v>4182</v>
      </c>
      <c r="F17" s="822" t="s">
        <v>4185</v>
      </c>
      <c r="G17" s="822" t="s">
        <v>4186</v>
      </c>
      <c r="H17" s="831"/>
      <c r="I17" s="831"/>
      <c r="J17" s="822"/>
      <c r="K17" s="822"/>
      <c r="L17" s="831"/>
      <c r="M17" s="831"/>
      <c r="N17" s="822"/>
      <c r="O17" s="822"/>
      <c r="P17" s="831">
        <v>1</v>
      </c>
      <c r="Q17" s="831">
        <v>38</v>
      </c>
      <c r="R17" s="827"/>
      <c r="S17" s="832">
        <v>38</v>
      </c>
    </row>
    <row r="18" spans="1:19" ht="14.45" customHeight="1" x14ac:dyDescent="0.2">
      <c r="A18" s="821" t="s">
        <v>4178</v>
      </c>
      <c r="B18" s="822" t="s">
        <v>4179</v>
      </c>
      <c r="C18" s="822" t="s">
        <v>589</v>
      </c>
      <c r="D18" s="822" t="s">
        <v>4175</v>
      </c>
      <c r="E18" s="822" t="s">
        <v>4182</v>
      </c>
      <c r="F18" s="822" t="s">
        <v>4187</v>
      </c>
      <c r="G18" s="822" t="s">
        <v>4188</v>
      </c>
      <c r="H18" s="831">
        <v>1</v>
      </c>
      <c r="I18" s="831">
        <v>193</v>
      </c>
      <c r="J18" s="822"/>
      <c r="K18" s="822">
        <v>193</v>
      </c>
      <c r="L18" s="831"/>
      <c r="M18" s="831"/>
      <c r="N18" s="822"/>
      <c r="O18" s="822"/>
      <c r="P18" s="831"/>
      <c r="Q18" s="831"/>
      <c r="R18" s="827"/>
      <c r="S18" s="832"/>
    </row>
    <row r="19" spans="1:19" ht="14.45" customHeight="1" x14ac:dyDescent="0.2">
      <c r="A19" s="821" t="s">
        <v>4178</v>
      </c>
      <c r="B19" s="822" t="s">
        <v>4179</v>
      </c>
      <c r="C19" s="822" t="s">
        <v>589</v>
      </c>
      <c r="D19" s="822" t="s">
        <v>4176</v>
      </c>
      <c r="E19" s="822" t="s">
        <v>4182</v>
      </c>
      <c r="F19" s="822" t="s">
        <v>4185</v>
      </c>
      <c r="G19" s="822" t="s">
        <v>4186</v>
      </c>
      <c r="H19" s="831">
        <v>1</v>
      </c>
      <c r="I19" s="831">
        <v>37</v>
      </c>
      <c r="J19" s="822"/>
      <c r="K19" s="822">
        <v>37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4178</v>
      </c>
      <c r="B20" s="822" t="s">
        <v>4179</v>
      </c>
      <c r="C20" s="822" t="s">
        <v>589</v>
      </c>
      <c r="D20" s="822" t="s">
        <v>4176</v>
      </c>
      <c r="E20" s="822" t="s">
        <v>4182</v>
      </c>
      <c r="F20" s="822" t="s">
        <v>4187</v>
      </c>
      <c r="G20" s="822" t="s">
        <v>4188</v>
      </c>
      <c r="H20" s="831">
        <v>1</v>
      </c>
      <c r="I20" s="831">
        <v>193</v>
      </c>
      <c r="J20" s="822"/>
      <c r="K20" s="822">
        <v>193</v>
      </c>
      <c r="L20" s="831"/>
      <c r="M20" s="831"/>
      <c r="N20" s="822"/>
      <c r="O20" s="822"/>
      <c r="P20" s="831"/>
      <c r="Q20" s="831"/>
      <c r="R20" s="827"/>
      <c r="S20" s="832"/>
    </row>
    <row r="21" spans="1:19" ht="14.45" customHeight="1" x14ac:dyDescent="0.2">
      <c r="A21" s="821" t="s">
        <v>4178</v>
      </c>
      <c r="B21" s="822" t="s">
        <v>4179</v>
      </c>
      <c r="C21" s="822" t="s">
        <v>589</v>
      </c>
      <c r="D21" s="822" t="s">
        <v>2054</v>
      </c>
      <c r="E21" s="822" t="s">
        <v>4182</v>
      </c>
      <c r="F21" s="822" t="s">
        <v>4185</v>
      </c>
      <c r="G21" s="822" t="s">
        <v>4186</v>
      </c>
      <c r="H21" s="831"/>
      <c r="I21" s="831"/>
      <c r="J21" s="822"/>
      <c r="K21" s="822"/>
      <c r="L21" s="831"/>
      <c r="M21" s="831"/>
      <c r="N21" s="822"/>
      <c r="O21" s="822"/>
      <c r="P21" s="831">
        <v>1</v>
      </c>
      <c r="Q21" s="831">
        <v>38</v>
      </c>
      <c r="R21" s="827"/>
      <c r="S21" s="832">
        <v>38</v>
      </c>
    </row>
    <row r="22" spans="1:19" ht="14.45" customHeight="1" x14ac:dyDescent="0.2">
      <c r="A22" s="821" t="s">
        <v>4178</v>
      </c>
      <c r="B22" s="822" t="s">
        <v>4200</v>
      </c>
      <c r="C22" s="822" t="s">
        <v>589</v>
      </c>
      <c r="D22" s="822" t="s">
        <v>2043</v>
      </c>
      <c r="E22" s="822" t="s">
        <v>4180</v>
      </c>
      <c r="F22" s="822" t="s">
        <v>4203</v>
      </c>
      <c r="G22" s="822" t="s">
        <v>4204</v>
      </c>
      <c r="H22" s="831">
        <v>0.1</v>
      </c>
      <c r="I22" s="831">
        <v>6.97</v>
      </c>
      <c r="J22" s="822">
        <v>1</v>
      </c>
      <c r="K22" s="822">
        <v>69.699999999999989</v>
      </c>
      <c r="L22" s="831">
        <v>0.1</v>
      </c>
      <c r="M22" s="831">
        <v>6.97</v>
      </c>
      <c r="N22" s="822">
        <v>1</v>
      </c>
      <c r="O22" s="822">
        <v>69.699999999999989</v>
      </c>
      <c r="P22" s="831">
        <v>0.1</v>
      </c>
      <c r="Q22" s="831">
        <v>6.97</v>
      </c>
      <c r="R22" s="827">
        <v>1</v>
      </c>
      <c r="S22" s="832">
        <v>69.699999999999989</v>
      </c>
    </row>
    <row r="23" spans="1:19" ht="14.45" customHeight="1" x14ac:dyDescent="0.2">
      <c r="A23" s="821" t="s">
        <v>4178</v>
      </c>
      <c r="B23" s="822" t="s">
        <v>4200</v>
      </c>
      <c r="C23" s="822" t="s">
        <v>589</v>
      </c>
      <c r="D23" s="822" t="s">
        <v>2043</v>
      </c>
      <c r="E23" s="822" t="s">
        <v>4180</v>
      </c>
      <c r="F23" s="822" t="s">
        <v>4216</v>
      </c>
      <c r="G23" s="822" t="s">
        <v>4213</v>
      </c>
      <c r="H23" s="831"/>
      <c r="I23" s="831"/>
      <c r="J23" s="822"/>
      <c r="K23" s="822"/>
      <c r="L23" s="831"/>
      <c r="M23" s="831"/>
      <c r="N23" s="822"/>
      <c r="O23" s="822"/>
      <c r="P23" s="831">
        <v>0.3</v>
      </c>
      <c r="Q23" s="831">
        <v>291.89999999999998</v>
      </c>
      <c r="R23" s="827"/>
      <c r="S23" s="832">
        <v>973</v>
      </c>
    </row>
    <row r="24" spans="1:19" ht="14.45" customHeight="1" x14ac:dyDescent="0.2">
      <c r="A24" s="821" t="s">
        <v>4178</v>
      </c>
      <c r="B24" s="822" t="s">
        <v>4200</v>
      </c>
      <c r="C24" s="822" t="s">
        <v>589</v>
      </c>
      <c r="D24" s="822" t="s">
        <v>2043</v>
      </c>
      <c r="E24" s="822" t="s">
        <v>4180</v>
      </c>
      <c r="F24" s="822" t="s">
        <v>4217</v>
      </c>
      <c r="G24" s="822" t="s">
        <v>4213</v>
      </c>
      <c r="H24" s="831"/>
      <c r="I24" s="831"/>
      <c r="J24" s="822"/>
      <c r="K24" s="822"/>
      <c r="L24" s="831">
        <v>0.1</v>
      </c>
      <c r="M24" s="831">
        <v>223.47</v>
      </c>
      <c r="N24" s="822">
        <v>1</v>
      </c>
      <c r="O24" s="822">
        <v>2234.6999999999998</v>
      </c>
      <c r="P24" s="831"/>
      <c r="Q24" s="831"/>
      <c r="R24" s="827"/>
      <c r="S24" s="832"/>
    </row>
    <row r="25" spans="1:19" ht="14.45" customHeight="1" x14ac:dyDescent="0.2">
      <c r="A25" s="821" t="s">
        <v>4178</v>
      </c>
      <c r="B25" s="822" t="s">
        <v>4200</v>
      </c>
      <c r="C25" s="822" t="s">
        <v>589</v>
      </c>
      <c r="D25" s="822" t="s">
        <v>2043</v>
      </c>
      <c r="E25" s="822" t="s">
        <v>4180</v>
      </c>
      <c r="F25" s="822" t="s">
        <v>4218</v>
      </c>
      <c r="G25" s="822" t="s">
        <v>4219</v>
      </c>
      <c r="H25" s="831">
        <v>0.2</v>
      </c>
      <c r="I25" s="831">
        <v>73.540000000000006</v>
      </c>
      <c r="J25" s="822">
        <v>1.2897229042441249</v>
      </c>
      <c r="K25" s="822">
        <v>367.7</v>
      </c>
      <c r="L25" s="831">
        <v>0.2</v>
      </c>
      <c r="M25" s="831">
        <v>57.02</v>
      </c>
      <c r="N25" s="822">
        <v>1</v>
      </c>
      <c r="O25" s="822">
        <v>285.10000000000002</v>
      </c>
      <c r="P25" s="831"/>
      <c r="Q25" s="831"/>
      <c r="R25" s="827"/>
      <c r="S25" s="832"/>
    </row>
    <row r="26" spans="1:19" ht="14.45" customHeight="1" x14ac:dyDescent="0.2">
      <c r="A26" s="821" t="s">
        <v>4178</v>
      </c>
      <c r="B26" s="822" t="s">
        <v>4200</v>
      </c>
      <c r="C26" s="822" t="s">
        <v>589</v>
      </c>
      <c r="D26" s="822" t="s">
        <v>2043</v>
      </c>
      <c r="E26" s="822" t="s">
        <v>4182</v>
      </c>
      <c r="F26" s="822" t="s">
        <v>4223</v>
      </c>
      <c r="G26" s="822" t="s">
        <v>4224</v>
      </c>
      <c r="H26" s="831">
        <v>3</v>
      </c>
      <c r="I26" s="831">
        <v>900</v>
      </c>
      <c r="J26" s="822"/>
      <c r="K26" s="822">
        <v>300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 t="s">
        <v>4178</v>
      </c>
      <c r="B27" s="822" t="s">
        <v>4200</v>
      </c>
      <c r="C27" s="822" t="s">
        <v>589</v>
      </c>
      <c r="D27" s="822" t="s">
        <v>2043</v>
      </c>
      <c r="E27" s="822" t="s">
        <v>4182</v>
      </c>
      <c r="F27" s="822" t="s">
        <v>4183</v>
      </c>
      <c r="G27" s="822" t="s">
        <v>4184</v>
      </c>
      <c r="H27" s="831"/>
      <c r="I27" s="831"/>
      <c r="J27" s="822"/>
      <c r="K27" s="822"/>
      <c r="L27" s="831"/>
      <c r="M27" s="831"/>
      <c r="N27" s="822"/>
      <c r="O27" s="822"/>
      <c r="P27" s="831">
        <v>1</v>
      </c>
      <c r="Q27" s="831">
        <v>80</v>
      </c>
      <c r="R27" s="827"/>
      <c r="S27" s="832">
        <v>80</v>
      </c>
    </row>
    <row r="28" spans="1:19" ht="14.45" customHeight="1" x14ac:dyDescent="0.2">
      <c r="A28" s="821" t="s">
        <v>4178</v>
      </c>
      <c r="B28" s="822" t="s">
        <v>4200</v>
      </c>
      <c r="C28" s="822" t="s">
        <v>589</v>
      </c>
      <c r="D28" s="822" t="s">
        <v>2043</v>
      </c>
      <c r="E28" s="822" t="s">
        <v>4182</v>
      </c>
      <c r="F28" s="822" t="s">
        <v>4225</v>
      </c>
      <c r="G28" s="822" t="s">
        <v>4226</v>
      </c>
      <c r="H28" s="831"/>
      <c r="I28" s="831"/>
      <c r="J28" s="822"/>
      <c r="K28" s="822"/>
      <c r="L28" s="831">
        <v>1</v>
      </c>
      <c r="M28" s="831">
        <v>151</v>
      </c>
      <c r="N28" s="822">
        <v>1</v>
      </c>
      <c r="O28" s="822">
        <v>151</v>
      </c>
      <c r="P28" s="831">
        <v>3</v>
      </c>
      <c r="Q28" s="831">
        <v>459</v>
      </c>
      <c r="R28" s="827">
        <v>3.0397350993377485</v>
      </c>
      <c r="S28" s="832">
        <v>153</v>
      </c>
    </row>
    <row r="29" spans="1:19" ht="14.45" customHeight="1" x14ac:dyDescent="0.2">
      <c r="A29" s="821" t="s">
        <v>4178</v>
      </c>
      <c r="B29" s="822" t="s">
        <v>4200</v>
      </c>
      <c r="C29" s="822" t="s">
        <v>589</v>
      </c>
      <c r="D29" s="822" t="s">
        <v>2043</v>
      </c>
      <c r="E29" s="822" t="s">
        <v>4182</v>
      </c>
      <c r="F29" s="822" t="s">
        <v>4229</v>
      </c>
      <c r="G29" s="822" t="s">
        <v>4230</v>
      </c>
      <c r="H29" s="831"/>
      <c r="I29" s="831"/>
      <c r="J29" s="822"/>
      <c r="K29" s="822"/>
      <c r="L29" s="831"/>
      <c r="M29" s="831"/>
      <c r="N29" s="822"/>
      <c r="O29" s="822"/>
      <c r="P29" s="831">
        <v>1</v>
      </c>
      <c r="Q29" s="831">
        <v>85</v>
      </c>
      <c r="R29" s="827"/>
      <c r="S29" s="832">
        <v>85</v>
      </c>
    </row>
    <row r="30" spans="1:19" ht="14.45" customHeight="1" x14ac:dyDescent="0.2">
      <c r="A30" s="821" t="s">
        <v>4178</v>
      </c>
      <c r="B30" s="822" t="s">
        <v>4200</v>
      </c>
      <c r="C30" s="822" t="s">
        <v>589</v>
      </c>
      <c r="D30" s="822" t="s">
        <v>2043</v>
      </c>
      <c r="E30" s="822" t="s">
        <v>4182</v>
      </c>
      <c r="F30" s="822" t="s">
        <v>4235</v>
      </c>
      <c r="G30" s="822" t="s">
        <v>4236</v>
      </c>
      <c r="H30" s="831"/>
      <c r="I30" s="831"/>
      <c r="J30" s="822"/>
      <c r="K30" s="822"/>
      <c r="L30" s="831"/>
      <c r="M30" s="831"/>
      <c r="N30" s="822"/>
      <c r="O30" s="822"/>
      <c r="P30" s="831">
        <v>1</v>
      </c>
      <c r="Q30" s="831">
        <v>5</v>
      </c>
      <c r="R30" s="827"/>
      <c r="S30" s="832">
        <v>5</v>
      </c>
    </row>
    <row r="31" spans="1:19" ht="14.45" customHeight="1" x14ac:dyDescent="0.2">
      <c r="A31" s="821" t="s">
        <v>4178</v>
      </c>
      <c r="B31" s="822" t="s">
        <v>4200</v>
      </c>
      <c r="C31" s="822" t="s">
        <v>589</v>
      </c>
      <c r="D31" s="822" t="s">
        <v>2043</v>
      </c>
      <c r="E31" s="822" t="s">
        <v>4182</v>
      </c>
      <c r="F31" s="822" t="s">
        <v>4237</v>
      </c>
      <c r="G31" s="822" t="s">
        <v>4238</v>
      </c>
      <c r="H31" s="831">
        <v>5</v>
      </c>
      <c r="I31" s="831">
        <v>1260</v>
      </c>
      <c r="J31" s="822">
        <v>0.62007874015748032</v>
      </c>
      <c r="K31" s="822">
        <v>252</v>
      </c>
      <c r="L31" s="831">
        <v>8</v>
      </c>
      <c r="M31" s="831">
        <v>2032</v>
      </c>
      <c r="N31" s="822">
        <v>1</v>
      </c>
      <c r="O31" s="822">
        <v>254</v>
      </c>
      <c r="P31" s="831">
        <v>4</v>
      </c>
      <c r="Q31" s="831">
        <v>1020</v>
      </c>
      <c r="R31" s="827">
        <v>0.50196850393700787</v>
      </c>
      <c r="S31" s="832">
        <v>255</v>
      </c>
    </row>
    <row r="32" spans="1:19" ht="14.45" customHeight="1" x14ac:dyDescent="0.2">
      <c r="A32" s="821" t="s">
        <v>4178</v>
      </c>
      <c r="B32" s="822" t="s">
        <v>4200</v>
      </c>
      <c r="C32" s="822" t="s">
        <v>589</v>
      </c>
      <c r="D32" s="822" t="s">
        <v>2043</v>
      </c>
      <c r="E32" s="822" t="s">
        <v>4182</v>
      </c>
      <c r="F32" s="822" t="s">
        <v>4239</v>
      </c>
      <c r="G32" s="822" t="s">
        <v>4240</v>
      </c>
      <c r="H32" s="831">
        <v>7</v>
      </c>
      <c r="I32" s="831">
        <v>889</v>
      </c>
      <c r="J32" s="822">
        <v>1.7638888888888888</v>
      </c>
      <c r="K32" s="822">
        <v>127</v>
      </c>
      <c r="L32" s="831">
        <v>4</v>
      </c>
      <c r="M32" s="831">
        <v>504</v>
      </c>
      <c r="N32" s="822">
        <v>1</v>
      </c>
      <c r="O32" s="822">
        <v>126</v>
      </c>
      <c r="P32" s="831">
        <v>3</v>
      </c>
      <c r="Q32" s="831">
        <v>381</v>
      </c>
      <c r="R32" s="827">
        <v>0.75595238095238093</v>
      </c>
      <c r="S32" s="832">
        <v>127</v>
      </c>
    </row>
    <row r="33" spans="1:19" ht="14.45" customHeight="1" x14ac:dyDescent="0.2">
      <c r="A33" s="821" t="s">
        <v>4178</v>
      </c>
      <c r="B33" s="822" t="s">
        <v>4200</v>
      </c>
      <c r="C33" s="822" t="s">
        <v>589</v>
      </c>
      <c r="D33" s="822" t="s">
        <v>2043</v>
      </c>
      <c r="E33" s="822" t="s">
        <v>4182</v>
      </c>
      <c r="F33" s="822" t="s">
        <v>4241</v>
      </c>
      <c r="G33" s="822" t="s">
        <v>4232</v>
      </c>
      <c r="H33" s="831"/>
      <c r="I33" s="831"/>
      <c r="J33" s="822"/>
      <c r="K33" s="822"/>
      <c r="L33" s="831"/>
      <c r="M33" s="831"/>
      <c r="N33" s="822"/>
      <c r="O33" s="822"/>
      <c r="P33" s="831">
        <v>1</v>
      </c>
      <c r="Q33" s="831">
        <v>189</v>
      </c>
      <c r="R33" s="827"/>
      <c r="S33" s="832">
        <v>189</v>
      </c>
    </row>
    <row r="34" spans="1:19" ht="14.45" customHeight="1" x14ac:dyDescent="0.2">
      <c r="A34" s="821" t="s">
        <v>4178</v>
      </c>
      <c r="B34" s="822" t="s">
        <v>4200</v>
      </c>
      <c r="C34" s="822" t="s">
        <v>589</v>
      </c>
      <c r="D34" s="822" t="s">
        <v>2043</v>
      </c>
      <c r="E34" s="822" t="s">
        <v>4182</v>
      </c>
      <c r="F34" s="822" t="s">
        <v>4244</v>
      </c>
      <c r="G34" s="822" t="s">
        <v>4245</v>
      </c>
      <c r="H34" s="831">
        <v>1</v>
      </c>
      <c r="I34" s="831">
        <v>680</v>
      </c>
      <c r="J34" s="822">
        <v>0.99270072992700731</v>
      </c>
      <c r="K34" s="822">
        <v>680</v>
      </c>
      <c r="L34" s="831">
        <v>1</v>
      </c>
      <c r="M34" s="831">
        <v>685</v>
      </c>
      <c r="N34" s="822">
        <v>1</v>
      </c>
      <c r="O34" s="822">
        <v>685</v>
      </c>
      <c r="P34" s="831">
        <v>2</v>
      </c>
      <c r="Q34" s="831">
        <v>1376</v>
      </c>
      <c r="R34" s="827">
        <v>2.0087591240875913</v>
      </c>
      <c r="S34" s="832">
        <v>688</v>
      </c>
    </row>
    <row r="35" spans="1:19" ht="14.45" customHeight="1" x14ac:dyDescent="0.2">
      <c r="A35" s="821" t="s">
        <v>4178</v>
      </c>
      <c r="B35" s="822" t="s">
        <v>4200</v>
      </c>
      <c r="C35" s="822" t="s">
        <v>589</v>
      </c>
      <c r="D35" s="822" t="s">
        <v>2043</v>
      </c>
      <c r="E35" s="822" t="s">
        <v>4182</v>
      </c>
      <c r="F35" s="822" t="s">
        <v>4193</v>
      </c>
      <c r="G35" s="822" t="s">
        <v>4194</v>
      </c>
      <c r="H35" s="831">
        <v>9</v>
      </c>
      <c r="I35" s="831">
        <v>299.97999999999996</v>
      </c>
      <c r="J35" s="822">
        <v>1.1249531238280956</v>
      </c>
      <c r="K35" s="822">
        <v>33.331111111111106</v>
      </c>
      <c r="L35" s="831">
        <v>8</v>
      </c>
      <c r="M35" s="831">
        <v>266.65999999999997</v>
      </c>
      <c r="N35" s="822">
        <v>1</v>
      </c>
      <c r="O35" s="822">
        <v>33.332499999999996</v>
      </c>
      <c r="P35" s="831">
        <v>7</v>
      </c>
      <c r="Q35" s="831">
        <v>257.77999999999997</v>
      </c>
      <c r="R35" s="827">
        <v>0.96669916747918694</v>
      </c>
      <c r="S35" s="832">
        <v>36.825714285714284</v>
      </c>
    </row>
    <row r="36" spans="1:19" ht="14.45" customHeight="1" x14ac:dyDescent="0.2">
      <c r="A36" s="821" t="s">
        <v>4178</v>
      </c>
      <c r="B36" s="822" t="s">
        <v>4200</v>
      </c>
      <c r="C36" s="822" t="s">
        <v>589</v>
      </c>
      <c r="D36" s="822" t="s">
        <v>2043</v>
      </c>
      <c r="E36" s="822" t="s">
        <v>4182</v>
      </c>
      <c r="F36" s="822" t="s">
        <v>4252</v>
      </c>
      <c r="G36" s="822" t="s">
        <v>4253</v>
      </c>
      <c r="H36" s="831">
        <v>1</v>
      </c>
      <c r="I36" s="831">
        <v>37</v>
      </c>
      <c r="J36" s="822"/>
      <c r="K36" s="822">
        <v>37</v>
      </c>
      <c r="L36" s="831"/>
      <c r="M36" s="831"/>
      <c r="N36" s="822"/>
      <c r="O36" s="822"/>
      <c r="P36" s="831"/>
      <c r="Q36" s="831"/>
      <c r="R36" s="827"/>
      <c r="S36" s="832"/>
    </row>
    <row r="37" spans="1:19" ht="14.45" customHeight="1" x14ac:dyDescent="0.2">
      <c r="A37" s="821" t="s">
        <v>4178</v>
      </c>
      <c r="B37" s="822" t="s">
        <v>4200</v>
      </c>
      <c r="C37" s="822" t="s">
        <v>589</v>
      </c>
      <c r="D37" s="822" t="s">
        <v>2043</v>
      </c>
      <c r="E37" s="822" t="s">
        <v>4182</v>
      </c>
      <c r="F37" s="822" t="s">
        <v>4254</v>
      </c>
      <c r="G37" s="822" t="s">
        <v>4255</v>
      </c>
      <c r="H37" s="831">
        <v>4</v>
      </c>
      <c r="I37" s="831">
        <v>344</v>
      </c>
      <c r="J37" s="822">
        <v>1.9770114942528736</v>
      </c>
      <c r="K37" s="822">
        <v>86</v>
      </c>
      <c r="L37" s="831">
        <v>2</v>
      </c>
      <c r="M37" s="831">
        <v>174</v>
      </c>
      <c r="N37" s="822">
        <v>1</v>
      </c>
      <c r="O37" s="822">
        <v>87</v>
      </c>
      <c r="P37" s="831"/>
      <c r="Q37" s="831"/>
      <c r="R37" s="827"/>
      <c r="S37" s="832"/>
    </row>
    <row r="38" spans="1:19" ht="14.45" customHeight="1" x14ac:dyDescent="0.2">
      <c r="A38" s="821" t="s">
        <v>4178</v>
      </c>
      <c r="B38" s="822" t="s">
        <v>4200</v>
      </c>
      <c r="C38" s="822" t="s">
        <v>589</v>
      </c>
      <c r="D38" s="822" t="s">
        <v>2043</v>
      </c>
      <c r="E38" s="822" t="s">
        <v>4182</v>
      </c>
      <c r="F38" s="822" t="s">
        <v>4274</v>
      </c>
      <c r="G38" s="822" t="s">
        <v>4275</v>
      </c>
      <c r="H38" s="831">
        <v>1</v>
      </c>
      <c r="I38" s="831">
        <v>91</v>
      </c>
      <c r="J38" s="822"/>
      <c r="K38" s="822">
        <v>91</v>
      </c>
      <c r="L38" s="831"/>
      <c r="M38" s="831"/>
      <c r="N38" s="822"/>
      <c r="O38" s="822"/>
      <c r="P38" s="831"/>
      <c r="Q38" s="831"/>
      <c r="R38" s="827"/>
      <c r="S38" s="832"/>
    </row>
    <row r="39" spans="1:19" ht="14.45" customHeight="1" x14ac:dyDescent="0.2">
      <c r="A39" s="821" t="s">
        <v>4178</v>
      </c>
      <c r="B39" s="822" t="s">
        <v>4200</v>
      </c>
      <c r="C39" s="822" t="s">
        <v>589</v>
      </c>
      <c r="D39" s="822" t="s">
        <v>2043</v>
      </c>
      <c r="E39" s="822" t="s">
        <v>4182</v>
      </c>
      <c r="F39" s="822" t="s">
        <v>4278</v>
      </c>
      <c r="G39" s="822" t="s">
        <v>4279</v>
      </c>
      <c r="H39" s="831">
        <v>1</v>
      </c>
      <c r="I39" s="831">
        <v>984</v>
      </c>
      <c r="J39" s="822"/>
      <c r="K39" s="822">
        <v>984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 t="s">
        <v>4178</v>
      </c>
      <c r="B40" s="822" t="s">
        <v>4200</v>
      </c>
      <c r="C40" s="822" t="s">
        <v>589</v>
      </c>
      <c r="D40" s="822" t="s">
        <v>2043</v>
      </c>
      <c r="E40" s="822" t="s">
        <v>4182</v>
      </c>
      <c r="F40" s="822" t="s">
        <v>4282</v>
      </c>
      <c r="G40" s="822" t="s">
        <v>4283</v>
      </c>
      <c r="H40" s="831"/>
      <c r="I40" s="831"/>
      <c r="J40" s="822"/>
      <c r="K40" s="822"/>
      <c r="L40" s="831">
        <v>1</v>
      </c>
      <c r="M40" s="831">
        <v>182</v>
      </c>
      <c r="N40" s="822">
        <v>1</v>
      </c>
      <c r="O40" s="822">
        <v>182</v>
      </c>
      <c r="P40" s="831"/>
      <c r="Q40" s="831"/>
      <c r="R40" s="827"/>
      <c r="S40" s="832"/>
    </row>
    <row r="41" spans="1:19" ht="14.45" customHeight="1" x14ac:dyDescent="0.2">
      <c r="A41" s="821" t="s">
        <v>4178</v>
      </c>
      <c r="B41" s="822" t="s">
        <v>4200</v>
      </c>
      <c r="C41" s="822" t="s">
        <v>589</v>
      </c>
      <c r="D41" s="822" t="s">
        <v>2043</v>
      </c>
      <c r="E41" s="822" t="s">
        <v>4182</v>
      </c>
      <c r="F41" s="822" t="s">
        <v>4290</v>
      </c>
      <c r="G41" s="822" t="s">
        <v>4291</v>
      </c>
      <c r="H41" s="831">
        <v>1</v>
      </c>
      <c r="I41" s="831">
        <v>179</v>
      </c>
      <c r="J41" s="822"/>
      <c r="K41" s="822">
        <v>179</v>
      </c>
      <c r="L41" s="831"/>
      <c r="M41" s="831"/>
      <c r="N41" s="822"/>
      <c r="O41" s="822"/>
      <c r="P41" s="831"/>
      <c r="Q41" s="831"/>
      <c r="R41" s="827"/>
      <c r="S41" s="832"/>
    </row>
    <row r="42" spans="1:19" ht="14.45" customHeight="1" x14ac:dyDescent="0.2">
      <c r="A42" s="821" t="s">
        <v>4178</v>
      </c>
      <c r="B42" s="822" t="s">
        <v>4200</v>
      </c>
      <c r="C42" s="822" t="s">
        <v>589</v>
      </c>
      <c r="D42" s="822" t="s">
        <v>2043</v>
      </c>
      <c r="E42" s="822" t="s">
        <v>4182</v>
      </c>
      <c r="F42" s="822" t="s">
        <v>4296</v>
      </c>
      <c r="G42" s="822" t="s">
        <v>4297</v>
      </c>
      <c r="H42" s="831"/>
      <c r="I42" s="831"/>
      <c r="J42" s="822"/>
      <c r="K42" s="822"/>
      <c r="L42" s="831">
        <v>1</v>
      </c>
      <c r="M42" s="831">
        <v>552</v>
      </c>
      <c r="N42" s="822">
        <v>1</v>
      </c>
      <c r="O42" s="822">
        <v>552</v>
      </c>
      <c r="P42" s="831"/>
      <c r="Q42" s="831"/>
      <c r="R42" s="827"/>
      <c r="S42" s="832"/>
    </row>
    <row r="43" spans="1:19" ht="14.45" customHeight="1" x14ac:dyDescent="0.2">
      <c r="A43" s="821" t="s">
        <v>4178</v>
      </c>
      <c r="B43" s="822" t="s">
        <v>4200</v>
      </c>
      <c r="C43" s="822" t="s">
        <v>589</v>
      </c>
      <c r="D43" s="822" t="s">
        <v>2043</v>
      </c>
      <c r="E43" s="822" t="s">
        <v>4182</v>
      </c>
      <c r="F43" s="822" t="s">
        <v>4298</v>
      </c>
      <c r="G43" s="822" t="s">
        <v>4299</v>
      </c>
      <c r="H43" s="831">
        <v>4</v>
      </c>
      <c r="I43" s="831">
        <v>4388</v>
      </c>
      <c r="J43" s="822">
        <v>0.56729153199741433</v>
      </c>
      <c r="K43" s="822">
        <v>1097</v>
      </c>
      <c r="L43" s="831">
        <v>7</v>
      </c>
      <c r="M43" s="831">
        <v>7735</v>
      </c>
      <c r="N43" s="822">
        <v>1</v>
      </c>
      <c r="O43" s="822">
        <v>1105</v>
      </c>
      <c r="P43" s="831"/>
      <c r="Q43" s="831"/>
      <c r="R43" s="827"/>
      <c r="S43" s="832"/>
    </row>
    <row r="44" spans="1:19" ht="14.45" customHeight="1" x14ac:dyDescent="0.2">
      <c r="A44" s="821" t="s">
        <v>4178</v>
      </c>
      <c r="B44" s="822" t="s">
        <v>4200</v>
      </c>
      <c r="C44" s="822" t="s">
        <v>589</v>
      </c>
      <c r="D44" s="822" t="s">
        <v>4322</v>
      </c>
      <c r="E44" s="822" t="s">
        <v>4180</v>
      </c>
      <c r="F44" s="822" t="s">
        <v>4203</v>
      </c>
      <c r="G44" s="822" t="s">
        <v>4204</v>
      </c>
      <c r="H44" s="831"/>
      <c r="I44" s="831"/>
      <c r="J44" s="822"/>
      <c r="K44" s="822"/>
      <c r="L44" s="831"/>
      <c r="M44" s="831"/>
      <c r="N44" s="822"/>
      <c r="O44" s="822"/>
      <c r="P44" s="831">
        <v>0.1</v>
      </c>
      <c r="Q44" s="831">
        <v>6.97</v>
      </c>
      <c r="R44" s="827"/>
      <c r="S44" s="832">
        <v>69.699999999999989</v>
      </c>
    </row>
    <row r="45" spans="1:19" ht="14.45" customHeight="1" x14ac:dyDescent="0.2">
      <c r="A45" s="821" t="s">
        <v>4178</v>
      </c>
      <c r="B45" s="822" t="s">
        <v>4200</v>
      </c>
      <c r="C45" s="822" t="s">
        <v>589</v>
      </c>
      <c r="D45" s="822" t="s">
        <v>2044</v>
      </c>
      <c r="E45" s="822" t="s">
        <v>4182</v>
      </c>
      <c r="F45" s="822" t="s">
        <v>4231</v>
      </c>
      <c r="G45" s="822" t="s">
        <v>4232</v>
      </c>
      <c r="H45" s="831">
        <v>4</v>
      </c>
      <c r="I45" s="831">
        <v>424</v>
      </c>
      <c r="J45" s="822"/>
      <c r="K45" s="822">
        <v>106</v>
      </c>
      <c r="L45" s="831"/>
      <c r="M45" s="831"/>
      <c r="N45" s="822"/>
      <c r="O45" s="822"/>
      <c r="P45" s="831">
        <v>4</v>
      </c>
      <c r="Q45" s="831">
        <v>432</v>
      </c>
      <c r="R45" s="827"/>
      <c r="S45" s="832">
        <v>108</v>
      </c>
    </row>
    <row r="46" spans="1:19" ht="14.45" customHeight="1" x14ac:dyDescent="0.2">
      <c r="A46" s="821" t="s">
        <v>4178</v>
      </c>
      <c r="B46" s="822" t="s">
        <v>4200</v>
      </c>
      <c r="C46" s="822" t="s">
        <v>589</v>
      </c>
      <c r="D46" s="822" t="s">
        <v>2044</v>
      </c>
      <c r="E46" s="822" t="s">
        <v>4182</v>
      </c>
      <c r="F46" s="822" t="s">
        <v>4237</v>
      </c>
      <c r="G46" s="822" t="s">
        <v>4238</v>
      </c>
      <c r="H46" s="831">
        <v>1</v>
      </c>
      <c r="I46" s="831">
        <v>252</v>
      </c>
      <c r="J46" s="822"/>
      <c r="K46" s="822">
        <v>252</v>
      </c>
      <c r="L46" s="831"/>
      <c r="M46" s="831"/>
      <c r="N46" s="822"/>
      <c r="O46" s="822"/>
      <c r="P46" s="831">
        <v>1</v>
      </c>
      <c r="Q46" s="831">
        <v>255</v>
      </c>
      <c r="R46" s="827"/>
      <c r="S46" s="832">
        <v>255</v>
      </c>
    </row>
    <row r="47" spans="1:19" ht="14.45" customHeight="1" x14ac:dyDescent="0.2">
      <c r="A47" s="821" t="s">
        <v>4178</v>
      </c>
      <c r="B47" s="822" t="s">
        <v>4200</v>
      </c>
      <c r="C47" s="822" t="s">
        <v>589</v>
      </c>
      <c r="D47" s="822" t="s">
        <v>2044</v>
      </c>
      <c r="E47" s="822" t="s">
        <v>4182</v>
      </c>
      <c r="F47" s="822" t="s">
        <v>4239</v>
      </c>
      <c r="G47" s="822" t="s">
        <v>4240</v>
      </c>
      <c r="H47" s="831">
        <v>4</v>
      </c>
      <c r="I47" s="831">
        <v>504</v>
      </c>
      <c r="J47" s="822"/>
      <c r="K47" s="822">
        <v>126</v>
      </c>
      <c r="L47" s="831"/>
      <c r="M47" s="831"/>
      <c r="N47" s="822"/>
      <c r="O47" s="822"/>
      <c r="P47" s="831">
        <v>2</v>
      </c>
      <c r="Q47" s="831">
        <v>254</v>
      </c>
      <c r="R47" s="827"/>
      <c r="S47" s="832">
        <v>127</v>
      </c>
    </row>
    <row r="48" spans="1:19" ht="14.45" customHeight="1" x14ac:dyDescent="0.2">
      <c r="A48" s="821" t="s">
        <v>4178</v>
      </c>
      <c r="B48" s="822" t="s">
        <v>4200</v>
      </c>
      <c r="C48" s="822" t="s">
        <v>589</v>
      </c>
      <c r="D48" s="822" t="s">
        <v>2044</v>
      </c>
      <c r="E48" s="822" t="s">
        <v>4182</v>
      </c>
      <c r="F48" s="822" t="s">
        <v>4248</v>
      </c>
      <c r="G48" s="822" t="s">
        <v>4249</v>
      </c>
      <c r="H48" s="831"/>
      <c r="I48" s="831"/>
      <c r="J48" s="822"/>
      <c r="K48" s="822"/>
      <c r="L48" s="831"/>
      <c r="M48" s="831"/>
      <c r="N48" s="822"/>
      <c r="O48" s="822"/>
      <c r="P48" s="831">
        <v>1</v>
      </c>
      <c r="Q48" s="831">
        <v>0</v>
      </c>
      <c r="R48" s="827"/>
      <c r="S48" s="832">
        <v>0</v>
      </c>
    </row>
    <row r="49" spans="1:19" ht="14.45" customHeight="1" x14ac:dyDescent="0.2">
      <c r="A49" s="821" t="s">
        <v>4178</v>
      </c>
      <c r="B49" s="822" t="s">
        <v>4200</v>
      </c>
      <c r="C49" s="822" t="s">
        <v>589</v>
      </c>
      <c r="D49" s="822" t="s">
        <v>2044</v>
      </c>
      <c r="E49" s="822" t="s">
        <v>4182</v>
      </c>
      <c r="F49" s="822" t="s">
        <v>4193</v>
      </c>
      <c r="G49" s="822" t="s">
        <v>4194</v>
      </c>
      <c r="H49" s="831"/>
      <c r="I49" s="831"/>
      <c r="J49" s="822"/>
      <c r="K49" s="822"/>
      <c r="L49" s="831"/>
      <c r="M49" s="831"/>
      <c r="N49" s="822"/>
      <c r="O49" s="822"/>
      <c r="P49" s="831">
        <v>3</v>
      </c>
      <c r="Q49" s="831">
        <v>99.99</v>
      </c>
      <c r="R49" s="827"/>
      <c r="S49" s="832">
        <v>33.33</v>
      </c>
    </row>
    <row r="50" spans="1:19" ht="14.45" customHeight="1" x14ac:dyDescent="0.2">
      <c r="A50" s="821" t="s">
        <v>4178</v>
      </c>
      <c r="B50" s="822" t="s">
        <v>4200</v>
      </c>
      <c r="C50" s="822" t="s">
        <v>589</v>
      </c>
      <c r="D50" s="822" t="s">
        <v>2044</v>
      </c>
      <c r="E50" s="822" t="s">
        <v>4182</v>
      </c>
      <c r="F50" s="822" t="s">
        <v>4254</v>
      </c>
      <c r="G50" s="822" t="s">
        <v>4255</v>
      </c>
      <c r="H50" s="831">
        <v>1</v>
      </c>
      <c r="I50" s="831">
        <v>86</v>
      </c>
      <c r="J50" s="822"/>
      <c r="K50" s="822">
        <v>86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4178</v>
      </c>
      <c r="B51" s="822" t="s">
        <v>4200</v>
      </c>
      <c r="C51" s="822" t="s">
        <v>589</v>
      </c>
      <c r="D51" s="822" t="s">
        <v>2044</v>
      </c>
      <c r="E51" s="822" t="s">
        <v>4182</v>
      </c>
      <c r="F51" s="822" t="s">
        <v>4280</v>
      </c>
      <c r="G51" s="822" t="s">
        <v>4281</v>
      </c>
      <c r="H51" s="831">
        <v>1</v>
      </c>
      <c r="I51" s="831">
        <v>391</v>
      </c>
      <c r="J51" s="822"/>
      <c r="K51" s="822">
        <v>391</v>
      </c>
      <c r="L51" s="831"/>
      <c r="M51" s="831"/>
      <c r="N51" s="822"/>
      <c r="O51" s="822"/>
      <c r="P51" s="831"/>
      <c r="Q51" s="831"/>
      <c r="R51" s="827"/>
      <c r="S51" s="832"/>
    </row>
    <row r="52" spans="1:19" ht="14.45" customHeight="1" x14ac:dyDescent="0.2">
      <c r="A52" s="821" t="s">
        <v>4178</v>
      </c>
      <c r="B52" s="822" t="s">
        <v>4200</v>
      </c>
      <c r="C52" s="822" t="s">
        <v>589</v>
      </c>
      <c r="D52" s="822" t="s">
        <v>2045</v>
      </c>
      <c r="E52" s="822" t="s">
        <v>4180</v>
      </c>
      <c r="F52" s="822" t="s">
        <v>4207</v>
      </c>
      <c r="G52" s="822" t="s">
        <v>977</v>
      </c>
      <c r="H52" s="831"/>
      <c r="I52" s="831"/>
      <c r="J52" s="822"/>
      <c r="K52" s="822"/>
      <c r="L52" s="831"/>
      <c r="M52" s="831"/>
      <c r="N52" s="822"/>
      <c r="O52" s="822"/>
      <c r="P52" s="831">
        <v>0.3</v>
      </c>
      <c r="Q52" s="831">
        <v>368.32</v>
      </c>
      <c r="R52" s="827"/>
      <c r="S52" s="832">
        <v>1227.7333333333333</v>
      </c>
    </row>
    <row r="53" spans="1:19" ht="14.45" customHeight="1" x14ac:dyDescent="0.2">
      <c r="A53" s="821" t="s">
        <v>4178</v>
      </c>
      <c r="B53" s="822" t="s">
        <v>4200</v>
      </c>
      <c r="C53" s="822" t="s">
        <v>589</v>
      </c>
      <c r="D53" s="822" t="s">
        <v>2045</v>
      </c>
      <c r="E53" s="822" t="s">
        <v>4180</v>
      </c>
      <c r="F53" s="822" t="s">
        <v>4222</v>
      </c>
      <c r="G53" s="822" t="s">
        <v>4221</v>
      </c>
      <c r="H53" s="831"/>
      <c r="I53" s="831"/>
      <c r="J53" s="822"/>
      <c r="K53" s="822"/>
      <c r="L53" s="831"/>
      <c r="M53" s="831"/>
      <c r="N53" s="822"/>
      <c r="O53" s="822"/>
      <c r="P53" s="831">
        <v>1</v>
      </c>
      <c r="Q53" s="831">
        <v>121.76</v>
      </c>
      <c r="R53" s="827"/>
      <c r="S53" s="832">
        <v>121.76</v>
      </c>
    </row>
    <row r="54" spans="1:19" ht="14.45" customHeight="1" x14ac:dyDescent="0.2">
      <c r="A54" s="821" t="s">
        <v>4178</v>
      </c>
      <c r="B54" s="822" t="s">
        <v>4200</v>
      </c>
      <c r="C54" s="822" t="s">
        <v>589</v>
      </c>
      <c r="D54" s="822" t="s">
        <v>2045</v>
      </c>
      <c r="E54" s="822" t="s">
        <v>4182</v>
      </c>
      <c r="F54" s="822" t="s">
        <v>4225</v>
      </c>
      <c r="G54" s="822" t="s">
        <v>4226</v>
      </c>
      <c r="H54" s="831"/>
      <c r="I54" s="831"/>
      <c r="J54" s="822"/>
      <c r="K54" s="822"/>
      <c r="L54" s="831"/>
      <c r="M54" s="831"/>
      <c r="N54" s="822"/>
      <c r="O54" s="822"/>
      <c r="P54" s="831">
        <v>1</v>
      </c>
      <c r="Q54" s="831">
        <v>153</v>
      </c>
      <c r="R54" s="827"/>
      <c r="S54" s="832">
        <v>153</v>
      </c>
    </row>
    <row r="55" spans="1:19" ht="14.45" customHeight="1" x14ac:dyDescent="0.2">
      <c r="A55" s="821" t="s">
        <v>4178</v>
      </c>
      <c r="B55" s="822" t="s">
        <v>4200</v>
      </c>
      <c r="C55" s="822" t="s">
        <v>589</v>
      </c>
      <c r="D55" s="822" t="s">
        <v>2045</v>
      </c>
      <c r="E55" s="822" t="s">
        <v>4182</v>
      </c>
      <c r="F55" s="822" t="s">
        <v>4229</v>
      </c>
      <c r="G55" s="822" t="s">
        <v>4230</v>
      </c>
      <c r="H55" s="831"/>
      <c r="I55" s="831"/>
      <c r="J55" s="822"/>
      <c r="K55" s="822"/>
      <c r="L55" s="831">
        <v>1</v>
      </c>
      <c r="M55" s="831">
        <v>84</v>
      </c>
      <c r="N55" s="822">
        <v>1</v>
      </c>
      <c r="O55" s="822">
        <v>84</v>
      </c>
      <c r="P55" s="831">
        <v>2</v>
      </c>
      <c r="Q55" s="831">
        <v>170</v>
      </c>
      <c r="R55" s="827">
        <v>2.0238095238095237</v>
      </c>
      <c r="S55" s="832">
        <v>85</v>
      </c>
    </row>
    <row r="56" spans="1:19" ht="14.45" customHeight="1" x14ac:dyDescent="0.2">
      <c r="A56" s="821" t="s">
        <v>4178</v>
      </c>
      <c r="B56" s="822" t="s">
        <v>4200</v>
      </c>
      <c r="C56" s="822" t="s">
        <v>589</v>
      </c>
      <c r="D56" s="822" t="s">
        <v>2045</v>
      </c>
      <c r="E56" s="822" t="s">
        <v>4182</v>
      </c>
      <c r="F56" s="822" t="s">
        <v>4185</v>
      </c>
      <c r="G56" s="822" t="s">
        <v>4186</v>
      </c>
      <c r="H56" s="831">
        <v>4</v>
      </c>
      <c r="I56" s="831">
        <v>148</v>
      </c>
      <c r="J56" s="822">
        <v>0.29959514170040485</v>
      </c>
      <c r="K56" s="822">
        <v>37</v>
      </c>
      <c r="L56" s="831">
        <v>13</v>
      </c>
      <c r="M56" s="831">
        <v>494</v>
      </c>
      <c r="N56" s="822">
        <v>1</v>
      </c>
      <c r="O56" s="822">
        <v>38</v>
      </c>
      <c r="P56" s="831">
        <v>6</v>
      </c>
      <c r="Q56" s="831">
        <v>228</v>
      </c>
      <c r="R56" s="827">
        <v>0.46153846153846156</v>
      </c>
      <c r="S56" s="832">
        <v>38</v>
      </c>
    </row>
    <row r="57" spans="1:19" ht="14.45" customHeight="1" x14ac:dyDescent="0.2">
      <c r="A57" s="821" t="s">
        <v>4178</v>
      </c>
      <c r="B57" s="822" t="s">
        <v>4200</v>
      </c>
      <c r="C57" s="822" t="s">
        <v>589</v>
      </c>
      <c r="D57" s="822" t="s">
        <v>2045</v>
      </c>
      <c r="E57" s="822" t="s">
        <v>4182</v>
      </c>
      <c r="F57" s="822" t="s">
        <v>4237</v>
      </c>
      <c r="G57" s="822" t="s">
        <v>4238</v>
      </c>
      <c r="H57" s="831">
        <v>2</v>
      </c>
      <c r="I57" s="831">
        <v>504</v>
      </c>
      <c r="J57" s="822">
        <v>0.3968503937007874</v>
      </c>
      <c r="K57" s="822">
        <v>252</v>
      </c>
      <c r="L57" s="831">
        <v>5</v>
      </c>
      <c r="M57" s="831">
        <v>1270</v>
      </c>
      <c r="N57" s="822">
        <v>1</v>
      </c>
      <c r="O57" s="822">
        <v>254</v>
      </c>
      <c r="P57" s="831">
        <v>3</v>
      </c>
      <c r="Q57" s="831">
        <v>765</v>
      </c>
      <c r="R57" s="827">
        <v>0.60236220472440949</v>
      </c>
      <c r="S57" s="832">
        <v>255</v>
      </c>
    </row>
    <row r="58" spans="1:19" ht="14.45" customHeight="1" x14ac:dyDescent="0.2">
      <c r="A58" s="821" t="s">
        <v>4178</v>
      </c>
      <c r="B58" s="822" t="s">
        <v>4200</v>
      </c>
      <c r="C58" s="822" t="s">
        <v>589</v>
      </c>
      <c r="D58" s="822" t="s">
        <v>2045</v>
      </c>
      <c r="E58" s="822" t="s">
        <v>4182</v>
      </c>
      <c r="F58" s="822" t="s">
        <v>4239</v>
      </c>
      <c r="G58" s="822" t="s">
        <v>4240</v>
      </c>
      <c r="H58" s="831">
        <v>37</v>
      </c>
      <c r="I58" s="831">
        <v>4692</v>
      </c>
      <c r="J58" s="822">
        <v>0.51011089367253748</v>
      </c>
      <c r="K58" s="822">
        <v>126.81081081081081</v>
      </c>
      <c r="L58" s="831">
        <v>73</v>
      </c>
      <c r="M58" s="831">
        <v>9198</v>
      </c>
      <c r="N58" s="822">
        <v>1</v>
      </c>
      <c r="O58" s="822">
        <v>126</v>
      </c>
      <c r="P58" s="831">
        <v>27</v>
      </c>
      <c r="Q58" s="831">
        <v>3429</v>
      </c>
      <c r="R58" s="827">
        <v>0.37279843444227007</v>
      </c>
      <c r="S58" s="832">
        <v>127</v>
      </c>
    </row>
    <row r="59" spans="1:19" ht="14.45" customHeight="1" x14ac:dyDescent="0.2">
      <c r="A59" s="821" t="s">
        <v>4178</v>
      </c>
      <c r="B59" s="822" t="s">
        <v>4200</v>
      </c>
      <c r="C59" s="822" t="s">
        <v>589</v>
      </c>
      <c r="D59" s="822" t="s">
        <v>2045</v>
      </c>
      <c r="E59" s="822" t="s">
        <v>4182</v>
      </c>
      <c r="F59" s="822" t="s">
        <v>4193</v>
      </c>
      <c r="G59" s="822" t="s">
        <v>4194</v>
      </c>
      <c r="H59" s="831">
        <v>26</v>
      </c>
      <c r="I59" s="831">
        <v>866.67</v>
      </c>
      <c r="J59" s="822">
        <v>0.34210702908819618</v>
      </c>
      <c r="K59" s="822">
        <v>33.333461538461535</v>
      </c>
      <c r="L59" s="831">
        <v>76</v>
      </c>
      <c r="M59" s="831">
        <v>2533.33</v>
      </c>
      <c r="N59" s="822">
        <v>1</v>
      </c>
      <c r="O59" s="822">
        <v>33.333289473684211</v>
      </c>
      <c r="P59" s="831">
        <v>30</v>
      </c>
      <c r="Q59" s="831">
        <v>1122.22</v>
      </c>
      <c r="R59" s="827">
        <v>0.44298216181863398</v>
      </c>
      <c r="S59" s="832">
        <v>37.407333333333334</v>
      </c>
    </row>
    <row r="60" spans="1:19" ht="14.45" customHeight="1" x14ac:dyDescent="0.2">
      <c r="A60" s="821" t="s">
        <v>4178</v>
      </c>
      <c r="B60" s="822" t="s">
        <v>4200</v>
      </c>
      <c r="C60" s="822" t="s">
        <v>589</v>
      </c>
      <c r="D60" s="822" t="s">
        <v>2045</v>
      </c>
      <c r="E60" s="822" t="s">
        <v>4182</v>
      </c>
      <c r="F60" s="822" t="s">
        <v>4252</v>
      </c>
      <c r="G60" s="822" t="s">
        <v>4253</v>
      </c>
      <c r="H60" s="831">
        <v>2</v>
      </c>
      <c r="I60" s="831">
        <v>74</v>
      </c>
      <c r="J60" s="822"/>
      <c r="K60" s="822">
        <v>37</v>
      </c>
      <c r="L60" s="831"/>
      <c r="M60" s="831"/>
      <c r="N60" s="822"/>
      <c r="O60" s="822"/>
      <c r="P60" s="831">
        <v>1</v>
      </c>
      <c r="Q60" s="831">
        <v>38</v>
      </c>
      <c r="R60" s="827"/>
      <c r="S60" s="832">
        <v>38</v>
      </c>
    </row>
    <row r="61" spans="1:19" ht="14.45" customHeight="1" x14ac:dyDescent="0.2">
      <c r="A61" s="821" t="s">
        <v>4178</v>
      </c>
      <c r="B61" s="822" t="s">
        <v>4200</v>
      </c>
      <c r="C61" s="822" t="s">
        <v>589</v>
      </c>
      <c r="D61" s="822" t="s">
        <v>2045</v>
      </c>
      <c r="E61" s="822" t="s">
        <v>4182</v>
      </c>
      <c r="F61" s="822" t="s">
        <v>4270</v>
      </c>
      <c r="G61" s="822" t="s">
        <v>4271</v>
      </c>
      <c r="H61" s="831">
        <v>1</v>
      </c>
      <c r="I61" s="831">
        <v>374</v>
      </c>
      <c r="J61" s="822">
        <v>0.99468085106382975</v>
      </c>
      <c r="K61" s="822">
        <v>374</v>
      </c>
      <c r="L61" s="831">
        <v>1</v>
      </c>
      <c r="M61" s="831">
        <v>376</v>
      </c>
      <c r="N61" s="822">
        <v>1</v>
      </c>
      <c r="O61" s="822">
        <v>376</v>
      </c>
      <c r="P61" s="831"/>
      <c r="Q61" s="831"/>
      <c r="R61" s="827"/>
      <c r="S61" s="832"/>
    </row>
    <row r="62" spans="1:19" ht="14.45" customHeight="1" x14ac:dyDescent="0.2">
      <c r="A62" s="821" t="s">
        <v>4178</v>
      </c>
      <c r="B62" s="822" t="s">
        <v>4200</v>
      </c>
      <c r="C62" s="822" t="s">
        <v>589</v>
      </c>
      <c r="D62" s="822" t="s">
        <v>4174</v>
      </c>
      <c r="E62" s="822" t="s">
        <v>4180</v>
      </c>
      <c r="F62" s="822" t="s">
        <v>4203</v>
      </c>
      <c r="G62" s="822" t="s">
        <v>4204</v>
      </c>
      <c r="H62" s="831">
        <v>0.1</v>
      </c>
      <c r="I62" s="831">
        <v>6.97</v>
      </c>
      <c r="J62" s="822"/>
      <c r="K62" s="822">
        <v>69.699999999999989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4178</v>
      </c>
      <c r="B63" s="822" t="s">
        <v>4200</v>
      </c>
      <c r="C63" s="822" t="s">
        <v>589</v>
      </c>
      <c r="D63" s="822" t="s">
        <v>4174</v>
      </c>
      <c r="E63" s="822" t="s">
        <v>4182</v>
      </c>
      <c r="F63" s="822" t="s">
        <v>4237</v>
      </c>
      <c r="G63" s="822" t="s">
        <v>4238</v>
      </c>
      <c r="H63" s="831">
        <v>2</v>
      </c>
      <c r="I63" s="831">
        <v>504</v>
      </c>
      <c r="J63" s="822"/>
      <c r="K63" s="822">
        <v>252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4178</v>
      </c>
      <c r="B64" s="822" t="s">
        <v>4200</v>
      </c>
      <c r="C64" s="822" t="s">
        <v>589</v>
      </c>
      <c r="D64" s="822" t="s">
        <v>4174</v>
      </c>
      <c r="E64" s="822" t="s">
        <v>4182</v>
      </c>
      <c r="F64" s="822" t="s">
        <v>4239</v>
      </c>
      <c r="G64" s="822" t="s">
        <v>4240</v>
      </c>
      <c r="H64" s="831">
        <v>1</v>
      </c>
      <c r="I64" s="831">
        <v>127</v>
      </c>
      <c r="J64" s="822"/>
      <c r="K64" s="822">
        <v>127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4178</v>
      </c>
      <c r="B65" s="822" t="s">
        <v>4200</v>
      </c>
      <c r="C65" s="822" t="s">
        <v>589</v>
      </c>
      <c r="D65" s="822" t="s">
        <v>4174</v>
      </c>
      <c r="E65" s="822" t="s">
        <v>4182</v>
      </c>
      <c r="F65" s="822" t="s">
        <v>4193</v>
      </c>
      <c r="G65" s="822" t="s">
        <v>4194</v>
      </c>
      <c r="H65" s="831">
        <v>2</v>
      </c>
      <c r="I65" s="831">
        <v>66.66</v>
      </c>
      <c r="J65" s="822"/>
      <c r="K65" s="822">
        <v>33.33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4178</v>
      </c>
      <c r="B66" s="822" t="s">
        <v>4200</v>
      </c>
      <c r="C66" s="822" t="s">
        <v>589</v>
      </c>
      <c r="D66" s="822" t="s">
        <v>4174</v>
      </c>
      <c r="E66" s="822" t="s">
        <v>4182</v>
      </c>
      <c r="F66" s="822" t="s">
        <v>4254</v>
      </c>
      <c r="G66" s="822" t="s">
        <v>4255</v>
      </c>
      <c r="H66" s="831">
        <v>1</v>
      </c>
      <c r="I66" s="831">
        <v>86</v>
      </c>
      <c r="J66" s="822"/>
      <c r="K66" s="822">
        <v>86</v>
      </c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4178</v>
      </c>
      <c r="B67" s="822" t="s">
        <v>4200</v>
      </c>
      <c r="C67" s="822" t="s">
        <v>589</v>
      </c>
      <c r="D67" s="822" t="s">
        <v>4174</v>
      </c>
      <c r="E67" s="822" t="s">
        <v>4182</v>
      </c>
      <c r="F67" s="822" t="s">
        <v>4282</v>
      </c>
      <c r="G67" s="822" t="s">
        <v>4283</v>
      </c>
      <c r="H67" s="831">
        <v>1</v>
      </c>
      <c r="I67" s="831">
        <v>181</v>
      </c>
      <c r="J67" s="822"/>
      <c r="K67" s="822">
        <v>181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4178</v>
      </c>
      <c r="B68" s="822" t="s">
        <v>4200</v>
      </c>
      <c r="C68" s="822" t="s">
        <v>589</v>
      </c>
      <c r="D68" s="822" t="s">
        <v>2046</v>
      </c>
      <c r="E68" s="822" t="s">
        <v>4180</v>
      </c>
      <c r="F68" s="822" t="s">
        <v>4203</v>
      </c>
      <c r="G68" s="822" t="s">
        <v>4204</v>
      </c>
      <c r="H68" s="831"/>
      <c r="I68" s="831"/>
      <c r="J68" s="822"/>
      <c r="K68" s="822"/>
      <c r="L68" s="831"/>
      <c r="M68" s="831"/>
      <c r="N68" s="822"/>
      <c r="O68" s="822"/>
      <c r="P68" s="831">
        <v>0.1</v>
      </c>
      <c r="Q68" s="831">
        <v>6.97</v>
      </c>
      <c r="R68" s="827"/>
      <c r="S68" s="832">
        <v>69.699999999999989</v>
      </c>
    </row>
    <row r="69" spans="1:19" ht="14.45" customHeight="1" x14ac:dyDescent="0.2">
      <c r="A69" s="821" t="s">
        <v>4178</v>
      </c>
      <c r="B69" s="822" t="s">
        <v>4200</v>
      </c>
      <c r="C69" s="822" t="s">
        <v>589</v>
      </c>
      <c r="D69" s="822" t="s">
        <v>2046</v>
      </c>
      <c r="E69" s="822" t="s">
        <v>4182</v>
      </c>
      <c r="F69" s="822" t="s">
        <v>4237</v>
      </c>
      <c r="G69" s="822" t="s">
        <v>4238</v>
      </c>
      <c r="H69" s="831">
        <v>2</v>
      </c>
      <c r="I69" s="831">
        <v>504</v>
      </c>
      <c r="J69" s="822">
        <v>0.99212598425196852</v>
      </c>
      <c r="K69" s="822">
        <v>252</v>
      </c>
      <c r="L69" s="831">
        <v>2</v>
      </c>
      <c r="M69" s="831">
        <v>508</v>
      </c>
      <c r="N69" s="822">
        <v>1</v>
      </c>
      <c r="O69" s="822">
        <v>254</v>
      </c>
      <c r="P69" s="831">
        <v>10</v>
      </c>
      <c r="Q69" s="831">
        <v>2550</v>
      </c>
      <c r="R69" s="827">
        <v>5.0196850393700787</v>
      </c>
      <c r="S69" s="832">
        <v>255</v>
      </c>
    </row>
    <row r="70" spans="1:19" ht="14.45" customHeight="1" x14ac:dyDescent="0.2">
      <c r="A70" s="821" t="s">
        <v>4178</v>
      </c>
      <c r="B70" s="822" t="s">
        <v>4200</v>
      </c>
      <c r="C70" s="822" t="s">
        <v>589</v>
      </c>
      <c r="D70" s="822" t="s">
        <v>2046</v>
      </c>
      <c r="E70" s="822" t="s">
        <v>4182</v>
      </c>
      <c r="F70" s="822" t="s">
        <v>4239</v>
      </c>
      <c r="G70" s="822" t="s">
        <v>4240</v>
      </c>
      <c r="H70" s="831">
        <v>10</v>
      </c>
      <c r="I70" s="831">
        <v>1269</v>
      </c>
      <c r="J70" s="822">
        <v>0.25824175824175827</v>
      </c>
      <c r="K70" s="822">
        <v>126.9</v>
      </c>
      <c r="L70" s="831">
        <v>39</v>
      </c>
      <c r="M70" s="831">
        <v>4914</v>
      </c>
      <c r="N70" s="822">
        <v>1</v>
      </c>
      <c r="O70" s="822">
        <v>126</v>
      </c>
      <c r="P70" s="831">
        <v>16</v>
      </c>
      <c r="Q70" s="831">
        <v>2032</v>
      </c>
      <c r="R70" s="827">
        <v>0.41351241351241352</v>
      </c>
      <c r="S70" s="832">
        <v>127</v>
      </c>
    </row>
    <row r="71" spans="1:19" ht="14.45" customHeight="1" x14ac:dyDescent="0.2">
      <c r="A71" s="821" t="s">
        <v>4178</v>
      </c>
      <c r="B71" s="822" t="s">
        <v>4200</v>
      </c>
      <c r="C71" s="822" t="s">
        <v>589</v>
      </c>
      <c r="D71" s="822" t="s">
        <v>2046</v>
      </c>
      <c r="E71" s="822" t="s">
        <v>4182</v>
      </c>
      <c r="F71" s="822" t="s">
        <v>4250</v>
      </c>
      <c r="G71" s="822" t="s">
        <v>4251</v>
      </c>
      <c r="H71" s="831"/>
      <c r="I71" s="831"/>
      <c r="J71" s="822"/>
      <c r="K71" s="822"/>
      <c r="L71" s="831"/>
      <c r="M71" s="831"/>
      <c r="N71" s="822"/>
      <c r="O71" s="822"/>
      <c r="P71" s="831">
        <v>1</v>
      </c>
      <c r="Q71" s="831">
        <v>725</v>
      </c>
      <c r="R71" s="827"/>
      <c r="S71" s="832">
        <v>725</v>
      </c>
    </row>
    <row r="72" spans="1:19" ht="14.45" customHeight="1" x14ac:dyDescent="0.2">
      <c r="A72" s="821" t="s">
        <v>4178</v>
      </c>
      <c r="B72" s="822" t="s">
        <v>4200</v>
      </c>
      <c r="C72" s="822" t="s">
        <v>589</v>
      </c>
      <c r="D72" s="822" t="s">
        <v>2046</v>
      </c>
      <c r="E72" s="822" t="s">
        <v>4182</v>
      </c>
      <c r="F72" s="822" t="s">
        <v>4193</v>
      </c>
      <c r="G72" s="822" t="s">
        <v>4194</v>
      </c>
      <c r="H72" s="831">
        <v>1</v>
      </c>
      <c r="I72" s="831">
        <v>33.33</v>
      </c>
      <c r="J72" s="822">
        <v>2.5638461538461541E-2</v>
      </c>
      <c r="K72" s="822">
        <v>33.33</v>
      </c>
      <c r="L72" s="831">
        <v>39</v>
      </c>
      <c r="M72" s="831">
        <v>1299.9999999999998</v>
      </c>
      <c r="N72" s="822">
        <v>1</v>
      </c>
      <c r="O72" s="822">
        <v>33.333333333333329</v>
      </c>
      <c r="P72" s="831">
        <v>26</v>
      </c>
      <c r="Q72" s="831">
        <v>1050</v>
      </c>
      <c r="R72" s="827">
        <v>0.80769230769230782</v>
      </c>
      <c r="S72" s="832">
        <v>40.384615384615387</v>
      </c>
    </row>
    <row r="73" spans="1:19" ht="14.45" customHeight="1" x14ac:dyDescent="0.2">
      <c r="A73" s="821" t="s">
        <v>4178</v>
      </c>
      <c r="B73" s="822" t="s">
        <v>4200</v>
      </c>
      <c r="C73" s="822" t="s">
        <v>589</v>
      </c>
      <c r="D73" s="822" t="s">
        <v>2046</v>
      </c>
      <c r="E73" s="822" t="s">
        <v>4182</v>
      </c>
      <c r="F73" s="822" t="s">
        <v>4252</v>
      </c>
      <c r="G73" s="822" t="s">
        <v>4253</v>
      </c>
      <c r="H73" s="831">
        <v>2</v>
      </c>
      <c r="I73" s="831">
        <v>74</v>
      </c>
      <c r="J73" s="822"/>
      <c r="K73" s="822">
        <v>37</v>
      </c>
      <c r="L73" s="831"/>
      <c r="M73" s="831"/>
      <c r="N73" s="822"/>
      <c r="O73" s="822"/>
      <c r="P73" s="831">
        <v>1</v>
      </c>
      <c r="Q73" s="831">
        <v>38</v>
      </c>
      <c r="R73" s="827"/>
      <c r="S73" s="832">
        <v>38</v>
      </c>
    </row>
    <row r="74" spans="1:19" ht="14.45" customHeight="1" x14ac:dyDescent="0.2">
      <c r="A74" s="821" t="s">
        <v>4178</v>
      </c>
      <c r="B74" s="822" t="s">
        <v>4200</v>
      </c>
      <c r="C74" s="822" t="s">
        <v>589</v>
      </c>
      <c r="D74" s="822" t="s">
        <v>2046</v>
      </c>
      <c r="E74" s="822" t="s">
        <v>4182</v>
      </c>
      <c r="F74" s="822" t="s">
        <v>4272</v>
      </c>
      <c r="G74" s="822" t="s">
        <v>4273</v>
      </c>
      <c r="H74" s="831"/>
      <c r="I74" s="831"/>
      <c r="J74" s="822"/>
      <c r="K74" s="822"/>
      <c r="L74" s="831"/>
      <c r="M74" s="831"/>
      <c r="N74" s="822"/>
      <c r="O74" s="822"/>
      <c r="P74" s="831">
        <v>1</v>
      </c>
      <c r="Q74" s="831">
        <v>62</v>
      </c>
      <c r="R74" s="827"/>
      <c r="S74" s="832">
        <v>62</v>
      </c>
    </row>
    <row r="75" spans="1:19" ht="14.45" customHeight="1" x14ac:dyDescent="0.2">
      <c r="A75" s="821" t="s">
        <v>4178</v>
      </c>
      <c r="B75" s="822" t="s">
        <v>4200</v>
      </c>
      <c r="C75" s="822" t="s">
        <v>589</v>
      </c>
      <c r="D75" s="822" t="s">
        <v>2046</v>
      </c>
      <c r="E75" s="822" t="s">
        <v>4182</v>
      </c>
      <c r="F75" s="822" t="s">
        <v>4282</v>
      </c>
      <c r="G75" s="822" t="s">
        <v>4283</v>
      </c>
      <c r="H75" s="831">
        <v>1</v>
      </c>
      <c r="I75" s="831">
        <v>181</v>
      </c>
      <c r="J75" s="822"/>
      <c r="K75" s="822">
        <v>181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4178</v>
      </c>
      <c r="B76" s="822" t="s">
        <v>4200</v>
      </c>
      <c r="C76" s="822" t="s">
        <v>589</v>
      </c>
      <c r="D76" s="822" t="s">
        <v>2047</v>
      </c>
      <c r="E76" s="822" t="s">
        <v>4182</v>
      </c>
      <c r="F76" s="822" t="s">
        <v>4229</v>
      </c>
      <c r="G76" s="822" t="s">
        <v>4230</v>
      </c>
      <c r="H76" s="831"/>
      <c r="I76" s="831"/>
      <c r="J76" s="822"/>
      <c r="K76" s="822"/>
      <c r="L76" s="831">
        <v>1</v>
      </c>
      <c r="M76" s="831">
        <v>84</v>
      </c>
      <c r="N76" s="822">
        <v>1</v>
      </c>
      <c r="O76" s="822">
        <v>84</v>
      </c>
      <c r="P76" s="831"/>
      <c r="Q76" s="831"/>
      <c r="R76" s="827"/>
      <c r="S76" s="832"/>
    </row>
    <row r="77" spans="1:19" ht="14.45" customHeight="1" x14ac:dyDescent="0.2">
      <c r="A77" s="821" t="s">
        <v>4178</v>
      </c>
      <c r="B77" s="822" t="s">
        <v>4200</v>
      </c>
      <c r="C77" s="822" t="s">
        <v>589</v>
      </c>
      <c r="D77" s="822" t="s">
        <v>2047</v>
      </c>
      <c r="E77" s="822" t="s">
        <v>4182</v>
      </c>
      <c r="F77" s="822" t="s">
        <v>4185</v>
      </c>
      <c r="G77" s="822" t="s">
        <v>4186</v>
      </c>
      <c r="H77" s="831">
        <v>86</v>
      </c>
      <c r="I77" s="831">
        <v>3182</v>
      </c>
      <c r="J77" s="822">
        <v>0.84582668793195104</v>
      </c>
      <c r="K77" s="822">
        <v>37</v>
      </c>
      <c r="L77" s="831">
        <v>99</v>
      </c>
      <c r="M77" s="831">
        <v>3762</v>
      </c>
      <c r="N77" s="822">
        <v>1</v>
      </c>
      <c r="O77" s="822">
        <v>38</v>
      </c>
      <c r="P77" s="831">
        <v>162</v>
      </c>
      <c r="Q77" s="831">
        <v>6156</v>
      </c>
      <c r="R77" s="827">
        <v>1.6363636363636365</v>
      </c>
      <c r="S77" s="832">
        <v>38</v>
      </c>
    </row>
    <row r="78" spans="1:19" ht="14.45" customHeight="1" x14ac:dyDescent="0.2">
      <c r="A78" s="821" t="s">
        <v>4178</v>
      </c>
      <c r="B78" s="822" t="s">
        <v>4200</v>
      </c>
      <c r="C78" s="822" t="s">
        <v>589</v>
      </c>
      <c r="D78" s="822" t="s">
        <v>2047</v>
      </c>
      <c r="E78" s="822" t="s">
        <v>4182</v>
      </c>
      <c r="F78" s="822" t="s">
        <v>4237</v>
      </c>
      <c r="G78" s="822" t="s">
        <v>4238</v>
      </c>
      <c r="H78" s="831">
        <v>61</v>
      </c>
      <c r="I78" s="831">
        <v>15372</v>
      </c>
      <c r="J78" s="822">
        <v>0.77589339794064205</v>
      </c>
      <c r="K78" s="822">
        <v>252</v>
      </c>
      <c r="L78" s="831">
        <v>78</v>
      </c>
      <c r="M78" s="831">
        <v>19812</v>
      </c>
      <c r="N78" s="822">
        <v>1</v>
      </c>
      <c r="O78" s="822">
        <v>254</v>
      </c>
      <c r="P78" s="831">
        <v>50</v>
      </c>
      <c r="Q78" s="831">
        <v>12750</v>
      </c>
      <c r="R78" s="827">
        <v>0.64354936402180496</v>
      </c>
      <c r="S78" s="832">
        <v>255</v>
      </c>
    </row>
    <row r="79" spans="1:19" ht="14.45" customHeight="1" x14ac:dyDescent="0.2">
      <c r="A79" s="821" t="s">
        <v>4178</v>
      </c>
      <c r="B79" s="822" t="s">
        <v>4200</v>
      </c>
      <c r="C79" s="822" t="s">
        <v>589</v>
      </c>
      <c r="D79" s="822" t="s">
        <v>2047</v>
      </c>
      <c r="E79" s="822" t="s">
        <v>4182</v>
      </c>
      <c r="F79" s="822" t="s">
        <v>4193</v>
      </c>
      <c r="G79" s="822" t="s">
        <v>4194</v>
      </c>
      <c r="H79" s="831">
        <v>50</v>
      </c>
      <c r="I79" s="831">
        <v>1666.66</v>
      </c>
      <c r="J79" s="822">
        <v>0.61728148148148154</v>
      </c>
      <c r="K79" s="822">
        <v>33.333200000000005</v>
      </c>
      <c r="L79" s="831">
        <v>81</v>
      </c>
      <c r="M79" s="831">
        <v>2700</v>
      </c>
      <c r="N79" s="822">
        <v>1</v>
      </c>
      <c r="O79" s="822">
        <v>33.333333333333336</v>
      </c>
      <c r="P79" s="831">
        <v>56</v>
      </c>
      <c r="Q79" s="831">
        <v>2025.5500000000002</v>
      </c>
      <c r="R79" s="827">
        <v>0.75020370370370382</v>
      </c>
      <c r="S79" s="832">
        <v>36.17053571428572</v>
      </c>
    </row>
    <row r="80" spans="1:19" ht="14.45" customHeight="1" x14ac:dyDescent="0.2">
      <c r="A80" s="821" t="s">
        <v>4178</v>
      </c>
      <c r="B80" s="822" t="s">
        <v>4200</v>
      </c>
      <c r="C80" s="822" t="s">
        <v>589</v>
      </c>
      <c r="D80" s="822" t="s">
        <v>2047</v>
      </c>
      <c r="E80" s="822" t="s">
        <v>4182</v>
      </c>
      <c r="F80" s="822" t="s">
        <v>4270</v>
      </c>
      <c r="G80" s="822" t="s">
        <v>4271</v>
      </c>
      <c r="H80" s="831"/>
      <c r="I80" s="831"/>
      <c r="J80" s="822"/>
      <c r="K80" s="822"/>
      <c r="L80" s="831">
        <v>4</v>
      </c>
      <c r="M80" s="831">
        <v>1504</v>
      </c>
      <c r="N80" s="822">
        <v>1</v>
      </c>
      <c r="O80" s="822">
        <v>376</v>
      </c>
      <c r="P80" s="831">
        <v>8</v>
      </c>
      <c r="Q80" s="831">
        <v>3032</v>
      </c>
      <c r="R80" s="827">
        <v>2.0159574468085109</v>
      </c>
      <c r="S80" s="832">
        <v>379</v>
      </c>
    </row>
    <row r="81" spans="1:19" ht="14.45" customHeight="1" x14ac:dyDescent="0.2">
      <c r="A81" s="821" t="s">
        <v>4178</v>
      </c>
      <c r="B81" s="822" t="s">
        <v>4200</v>
      </c>
      <c r="C81" s="822" t="s">
        <v>589</v>
      </c>
      <c r="D81" s="822" t="s">
        <v>2048</v>
      </c>
      <c r="E81" s="822" t="s">
        <v>4182</v>
      </c>
      <c r="F81" s="822" t="s">
        <v>4185</v>
      </c>
      <c r="G81" s="822" t="s">
        <v>4186</v>
      </c>
      <c r="H81" s="831">
        <v>5</v>
      </c>
      <c r="I81" s="831">
        <v>185</v>
      </c>
      <c r="J81" s="822">
        <v>1.6228070175438596</v>
      </c>
      <c r="K81" s="822">
        <v>37</v>
      </c>
      <c r="L81" s="831">
        <v>3</v>
      </c>
      <c r="M81" s="831">
        <v>114</v>
      </c>
      <c r="N81" s="822">
        <v>1</v>
      </c>
      <c r="O81" s="822">
        <v>38</v>
      </c>
      <c r="P81" s="831">
        <v>6</v>
      </c>
      <c r="Q81" s="831">
        <v>228</v>
      </c>
      <c r="R81" s="827">
        <v>2</v>
      </c>
      <c r="S81" s="832">
        <v>38</v>
      </c>
    </row>
    <row r="82" spans="1:19" ht="14.45" customHeight="1" x14ac:dyDescent="0.2">
      <c r="A82" s="821" t="s">
        <v>4178</v>
      </c>
      <c r="B82" s="822" t="s">
        <v>4200</v>
      </c>
      <c r="C82" s="822" t="s">
        <v>589</v>
      </c>
      <c r="D82" s="822" t="s">
        <v>2049</v>
      </c>
      <c r="E82" s="822" t="s">
        <v>4180</v>
      </c>
      <c r="F82" s="822" t="s">
        <v>4203</v>
      </c>
      <c r="G82" s="822" t="s">
        <v>4204</v>
      </c>
      <c r="H82" s="831">
        <v>0.89999999999999991</v>
      </c>
      <c r="I82" s="831">
        <v>62.73</v>
      </c>
      <c r="J82" s="822">
        <v>9</v>
      </c>
      <c r="K82" s="822">
        <v>69.7</v>
      </c>
      <c r="L82" s="831">
        <v>0.1</v>
      </c>
      <c r="M82" s="831">
        <v>6.97</v>
      </c>
      <c r="N82" s="822">
        <v>1</v>
      </c>
      <c r="O82" s="822">
        <v>69.699999999999989</v>
      </c>
      <c r="P82" s="831"/>
      <c r="Q82" s="831"/>
      <c r="R82" s="827"/>
      <c r="S82" s="832"/>
    </row>
    <row r="83" spans="1:19" ht="14.45" customHeight="1" x14ac:dyDescent="0.2">
      <c r="A83" s="821" t="s">
        <v>4178</v>
      </c>
      <c r="B83" s="822" t="s">
        <v>4200</v>
      </c>
      <c r="C83" s="822" t="s">
        <v>589</v>
      </c>
      <c r="D83" s="822" t="s">
        <v>2049</v>
      </c>
      <c r="E83" s="822" t="s">
        <v>4180</v>
      </c>
      <c r="F83" s="822" t="s">
        <v>4181</v>
      </c>
      <c r="G83" s="822" t="s">
        <v>703</v>
      </c>
      <c r="H83" s="831"/>
      <c r="I83" s="831"/>
      <c r="J83" s="822"/>
      <c r="K83" s="822"/>
      <c r="L83" s="831">
        <v>0.1</v>
      </c>
      <c r="M83" s="831">
        <v>6.01</v>
      </c>
      <c r="N83" s="822">
        <v>1</v>
      </c>
      <c r="O83" s="822">
        <v>60.099999999999994</v>
      </c>
      <c r="P83" s="831"/>
      <c r="Q83" s="831"/>
      <c r="R83" s="827"/>
      <c r="S83" s="832"/>
    </row>
    <row r="84" spans="1:19" ht="14.45" customHeight="1" x14ac:dyDescent="0.2">
      <c r="A84" s="821" t="s">
        <v>4178</v>
      </c>
      <c r="B84" s="822" t="s">
        <v>4200</v>
      </c>
      <c r="C84" s="822" t="s">
        <v>589</v>
      </c>
      <c r="D84" s="822" t="s">
        <v>2049</v>
      </c>
      <c r="E84" s="822" t="s">
        <v>4180</v>
      </c>
      <c r="F84" s="822" t="s">
        <v>4218</v>
      </c>
      <c r="G84" s="822" t="s">
        <v>4219</v>
      </c>
      <c r="H84" s="831">
        <v>0.1</v>
      </c>
      <c r="I84" s="831">
        <v>36.770000000000003</v>
      </c>
      <c r="J84" s="822"/>
      <c r="K84" s="822">
        <v>367.7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4178</v>
      </c>
      <c r="B85" s="822" t="s">
        <v>4200</v>
      </c>
      <c r="C85" s="822" t="s">
        <v>589</v>
      </c>
      <c r="D85" s="822" t="s">
        <v>2049</v>
      </c>
      <c r="E85" s="822" t="s">
        <v>4182</v>
      </c>
      <c r="F85" s="822" t="s">
        <v>4183</v>
      </c>
      <c r="G85" s="822" t="s">
        <v>4184</v>
      </c>
      <c r="H85" s="831">
        <v>2</v>
      </c>
      <c r="I85" s="831">
        <v>156</v>
      </c>
      <c r="J85" s="822">
        <v>1.9746835443037976</v>
      </c>
      <c r="K85" s="822">
        <v>78</v>
      </c>
      <c r="L85" s="831">
        <v>1</v>
      </c>
      <c r="M85" s="831">
        <v>79</v>
      </c>
      <c r="N85" s="822">
        <v>1</v>
      </c>
      <c r="O85" s="822">
        <v>79</v>
      </c>
      <c r="P85" s="831"/>
      <c r="Q85" s="831"/>
      <c r="R85" s="827"/>
      <c r="S85" s="832"/>
    </row>
    <row r="86" spans="1:19" ht="14.45" customHeight="1" x14ac:dyDescent="0.2">
      <c r="A86" s="821" t="s">
        <v>4178</v>
      </c>
      <c r="B86" s="822" t="s">
        <v>4200</v>
      </c>
      <c r="C86" s="822" t="s">
        <v>589</v>
      </c>
      <c r="D86" s="822" t="s">
        <v>2049</v>
      </c>
      <c r="E86" s="822" t="s">
        <v>4182</v>
      </c>
      <c r="F86" s="822" t="s">
        <v>4229</v>
      </c>
      <c r="G86" s="822" t="s">
        <v>4230</v>
      </c>
      <c r="H86" s="831">
        <v>30</v>
      </c>
      <c r="I86" s="831">
        <v>2490</v>
      </c>
      <c r="J86" s="822">
        <v>2.9642857142857144</v>
      </c>
      <c r="K86" s="822">
        <v>83</v>
      </c>
      <c r="L86" s="831">
        <v>10</v>
      </c>
      <c r="M86" s="831">
        <v>840</v>
      </c>
      <c r="N86" s="822">
        <v>1</v>
      </c>
      <c r="O86" s="822">
        <v>84</v>
      </c>
      <c r="P86" s="831">
        <v>36</v>
      </c>
      <c r="Q86" s="831">
        <v>3060</v>
      </c>
      <c r="R86" s="827">
        <v>3.6428571428571428</v>
      </c>
      <c r="S86" s="832">
        <v>85</v>
      </c>
    </row>
    <row r="87" spans="1:19" ht="14.45" customHeight="1" x14ac:dyDescent="0.2">
      <c r="A87" s="821" t="s">
        <v>4178</v>
      </c>
      <c r="B87" s="822" t="s">
        <v>4200</v>
      </c>
      <c r="C87" s="822" t="s">
        <v>589</v>
      </c>
      <c r="D87" s="822" t="s">
        <v>2049</v>
      </c>
      <c r="E87" s="822" t="s">
        <v>4182</v>
      </c>
      <c r="F87" s="822" t="s">
        <v>4185</v>
      </c>
      <c r="G87" s="822" t="s">
        <v>4186</v>
      </c>
      <c r="H87" s="831">
        <v>12</v>
      </c>
      <c r="I87" s="831">
        <v>444</v>
      </c>
      <c r="J87" s="822">
        <v>1.9473684210526316</v>
      </c>
      <c r="K87" s="822">
        <v>37</v>
      </c>
      <c r="L87" s="831">
        <v>6</v>
      </c>
      <c r="M87" s="831">
        <v>228</v>
      </c>
      <c r="N87" s="822">
        <v>1</v>
      </c>
      <c r="O87" s="822">
        <v>38</v>
      </c>
      <c r="P87" s="831">
        <v>8</v>
      </c>
      <c r="Q87" s="831">
        <v>304</v>
      </c>
      <c r="R87" s="827">
        <v>1.3333333333333333</v>
      </c>
      <c r="S87" s="832">
        <v>38</v>
      </c>
    </row>
    <row r="88" spans="1:19" ht="14.45" customHeight="1" x14ac:dyDescent="0.2">
      <c r="A88" s="821" t="s">
        <v>4178</v>
      </c>
      <c r="B88" s="822" t="s">
        <v>4200</v>
      </c>
      <c r="C88" s="822" t="s">
        <v>589</v>
      </c>
      <c r="D88" s="822" t="s">
        <v>2049</v>
      </c>
      <c r="E88" s="822" t="s">
        <v>4182</v>
      </c>
      <c r="F88" s="822" t="s">
        <v>4237</v>
      </c>
      <c r="G88" s="822" t="s">
        <v>4238</v>
      </c>
      <c r="H88" s="831">
        <v>12</v>
      </c>
      <c r="I88" s="831">
        <v>3024</v>
      </c>
      <c r="J88" s="822">
        <v>2.9763779527559056</v>
      </c>
      <c r="K88" s="822">
        <v>252</v>
      </c>
      <c r="L88" s="831">
        <v>4</v>
      </c>
      <c r="M88" s="831">
        <v>1016</v>
      </c>
      <c r="N88" s="822">
        <v>1</v>
      </c>
      <c r="O88" s="822">
        <v>254</v>
      </c>
      <c r="P88" s="831">
        <v>8</v>
      </c>
      <c r="Q88" s="831">
        <v>2040</v>
      </c>
      <c r="R88" s="827">
        <v>2.0078740157480315</v>
      </c>
      <c r="S88" s="832">
        <v>255</v>
      </c>
    </row>
    <row r="89" spans="1:19" ht="14.45" customHeight="1" x14ac:dyDescent="0.2">
      <c r="A89" s="821" t="s">
        <v>4178</v>
      </c>
      <c r="B89" s="822" t="s">
        <v>4200</v>
      </c>
      <c r="C89" s="822" t="s">
        <v>589</v>
      </c>
      <c r="D89" s="822" t="s">
        <v>2049</v>
      </c>
      <c r="E89" s="822" t="s">
        <v>4182</v>
      </c>
      <c r="F89" s="822" t="s">
        <v>4239</v>
      </c>
      <c r="G89" s="822" t="s">
        <v>4240</v>
      </c>
      <c r="H89" s="831">
        <v>52</v>
      </c>
      <c r="I89" s="831">
        <v>6601</v>
      </c>
      <c r="J89" s="822">
        <v>4.0299145299145298</v>
      </c>
      <c r="K89" s="822">
        <v>126.94230769230769</v>
      </c>
      <c r="L89" s="831">
        <v>13</v>
      </c>
      <c r="M89" s="831">
        <v>1638</v>
      </c>
      <c r="N89" s="822">
        <v>1</v>
      </c>
      <c r="O89" s="822">
        <v>126</v>
      </c>
      <c r="P89" s="831">
        <v>59</v>
      </c>
      <c r="Q89" s="831">
        <v>7493</v>
      </c>
      <c r="R89" s="827">
        <v>4.5744810744810742</v>
      </c>
      <c r="S89" s="832">
        <v>127</v>
      </c>
    </row>
    <row r="90" spans="1:19" ht="14.45" customHeight="1" x14ac:dyDescent="0.2">
      <c r="A90" s="821" t="s">
        <v>4178</v>
      </c>
      <c r="B90" s="822" t="s">
        <v>4200</v>
      </c>
      <c r="C90" s="822" t="s">
        <v>589</v>
      </c>
      <c r="D90" s="822" t="s">
        <v>2049</v>
      </c>
      <c r="E90" s="822" t="s">
        <v>4182</v>
      </c>
      <c r="F90" s="822" t="s">
        <v>4250</v>
      </c>
      <c r="G90" s="822" t="s">
        <v>4251</v>
      </c>
      <c r="H90" s="831">
        <v>2</v>
      </c>
      <c r="I90" s="831">
        <v>1440</v>
      </c>
      <c r="J90" s="822">
        <v>1.991701244813278</v>
      </c>
      <c r="K90" s="822">
        <v>720</v>
      </c>
      <c r="L90" s="831">
        <v>1</v>
      </c>
      <c r="M90" s="831">
        <v>723</v>
      </c>
      <c r="N90" s="822">
        <v>1</v>
      </c>
      <c r="O90" s="822">
        <v>723</v>
      </c>
      <c r="P90" s="831">
        <v>2</v>
      </c>
      <c r="Q90" s="831">
        <v>1450</v>
      </c>
      <c r="R90" s="827">
        <v>2.0055325034578146</v>
      </c>
      <c r="S90" s="832">
        <v>725</v>
      </c>
    </row>
    <row r="91" spans="1:19" ht="14.45" customHeight="1" x14ac:dyDescent="0.2">
      <c r="A91" s="821" t="s">
        <v>4178</v>
      </c>
      <c r="B91" s="822" t="s">
        <v>4200</v>
      </c>
      <c r="C91" s="822" t="s">
        <v>589</v>
      </c>
      <c r="D91" s="822" t="s">
        <v>2049</v>
      </c>
      <c r="E91" s="822" t="s">
        <v>4182</v>
      </c>
      <c r="F91" s="822" t="s">
        <v>4193</v>
      </c>
      <c r="G91" s="822" t="s">
        <v>4194</v>
      </c>
      <c r="H91" s="831">
        <v>48</v>
      </c>
      <c r="I91" s="831">
        <v>1600.01</v>
      </c>
      <c r="J91" s="822">
        <v>2.823580277415028</v>
      </c>
      <c r="K91" s="822">
        <v>33.333541666666669</v>
      </c>
      <c r="L91" s="831">
        <v>17</v>
      </c>
      <c r="M91" s="831">
        <v>566.66000000000008</v>
      </c>
      <c r="N91" s="822">
        <v>1</v>
      </c>
      <c r="O91" s="822">
        <v>33.332941176470591</v>
      </c>
      <c r="P91" s="831">
        <v>64</v>
      </c>
      <c r="Q91" s="831">
        <v>2500.0099999999998</v>
      </c>
      <c r="R91" s="827">
        <v>4.4118342568736093</v>
      </c>
      <c r="S91" s="832">
        <v>39.062656249999996</v>
      </c>
    </row>
    <row r="92" spans="1:19" ht="14.45" customHeight="1" x14ac:dyDescent="0.2">
      <c r="A92" s="821" t="s">
        <v>4178</v>
      </c>
      <c r="B92" s="822" t="s">
        <v>4200</v>
      </c>
      <c r="C92" s="822" t="s">
        <v>589</v>
      </c>
      <c r="D92" s="822" t="s">
        <v>2049</v>
      </c>
      <c r="E92" s="822" t="s">
        <v>4182</v>
      </c>
      <c r="F92" s="822" t="s">
        <v>4254</v>
      </c>
      <c r="G92" s="822" t="s">
        <v>4255</v>
      </c>
      <c r="H92" s="831">
        <v>7</v>
      </c>
      <c r="I92" s="831">
        <v>602</v>
      </c>
      <c r="J92" s="822">
        <v>6.9195402298850572</v>
      </c>
      <c r="K92" s="822">
        <v>86</v>
      </c>
      <c r="L92" s="831">
        <v>1</v>
      </c>
      <c r="M92" s="831">
        <v>87</v>
      </c>
      <c r="N92" s="822">
        <v>1</v>
      </c>
      <c r="O92" s="822">
        <v>87</v>
      </c>
      <c r="P92" s="831">
        <v>2</v>
      </c>
      <c r="Q92" s="831">
        <v>176</v>
      </c>
      <c r="R92" s="827">
        <v>2.0229885057471266</v>
      </c>
      <c r="S92" s="832">
        <v>88</v>
      </c>
    </row>
    <row r="93" spans="1:19" ht="14.45" customHeight="1" x14ac:dyDescent="0.2">
      <c r="A93" s="821" t="s">
        <v>4178</v>
      </c>
      <c r="B93" s="822" t="s">
        <v>4200</v>
      </c>
      <c r="C93" s="822" t="s">
        <v>589</v>
      </c>
      <c r="D93" s="822" t="s">
        <v>2049</v>
      </c>
      <c r="E93" s="822" t="s">
        <v>4182</v>
      </c>
      <c r="F93" s="822" t="s">
        <v>4256</v>
      </c>
      <c r="G93" s="822" t="s">
        <v>4257</v>
      </c>
      <c r="H93" s="831">
        <v>1</v>
      </c>
      <c r="I93" s="831">
        <v>155</v>
      </c>
      <c r="J93" s="822"/>
      <c r="K93" s="822">
        <v>155</v>
      </c>
      <c r="L93" s="831"/>
      <c r="M93" s="831"/>
      <c r="N93" s="822"/>
      <c r="O93" s="822"/>
      <c r="P93" s="831">
        <v>1</v>
      </c>
      <c r="Q93" s="831">
        <v>157</v>
      </c>
      <c r="R93" s="827"/>
      <c r="S93" s="832">
        <v>157</v>
      </c>
    </row>
    <row r="94" spans="1:19" ht="14.45" customHeight="1" x14ac:dyDescent="0.2">
      <c r="A94" s="821" t="s">
        <v>4178</v>
      </c>
      <c r="B94" s="822" t="s">
        <v>4200</v>
      </c>
      <c r="C94" s="822" t="s">
        <v>589</v>
      </c>
      <c r="D94" s="822" t="s">
        <v>2049</v>
      </c>
      <c r="E94" s="822" t="s">
        <v>4182</v>
      </c>
      <c r="F94" s="822" t="s">
        <v>4258</v>
      </c>
      <c r="G94" s="822" t="s">
        <v>4259</v>
      </c>
      <c r="H94" s="831">
        <v>1</v>
      </c>
      <c r="I94" s="831">
        <v>32</v>
      </c>
      <c r="J94" s="822"/>
      <c r="K94" s="822">
        <v>32</v>
      </c>
      <c r="L94" s="831"/>
      <c r="M94" s="831"/>
      <c r="N94" s="822"/>
      <c r="O94" s="822"/>
      <c r="P94" s="831"/>
      <c r="Q94" s="831"/>
      <c r="R94" s="827"/>
      <c r="S94" s="832"/>
    </row>
    <row r="95" spans="1:19" ht="14.45" customHeight="1" x14ac:dyDescent="0.2">
      <c r="A95" s="821" t="s">
        <v>4178</v>
      </c>
      <c r="B95" s="822" t="s">
        <v>4200</v>
      </c>
      <c r="C95" s="822" t="s">
        <v>589</v>
      </c>
      <c r="D95" s="822" t="s">
        <v>2049</v>
      </c>
      <c r="E95" s="822" t="s">
        <v>4182</v>
      </c>
      <c r="F95" s="822" t="s">
        <v>4268</v>
      </c>
      <c r="G95" s="822" t="s">
        <v>4269</v>
      </c>
      <c r="H95" s="831">
        <v>6</v>
      </c>
      <c r="I95" s="831">
        <v>744</v>
      </c>
      <c r="J95" s="822"/>
      <c r="K95" s="822">
        <v>124</v>
      </c>
      <c r="L95" s="831"/>
      <c r="M95" s="831"/>
      <c r="N95" s="822"/>
      <c r="O95" s="822"/>
      <c r="P95" s="831">
        <v>1</v>
      </c>
      <c r="Q95" s="831">
        <v>126</v>
      </c>
      <c r="R95" s="827"/>
      <c r="S95" s="832">
        <v>126</v>
      </c>
    </row>
    <row r="96" spans="1:19" ht="14.45" customHeight="1" x14ac:dyDescent="0.2">
      <c r="A96" s="821" t="s">
        <v>4178</v>
      </c>
      <c r="B96" s="822" t="s">
        <v>4200</v>
      </c>
      <c r="C96" s="822" t="s">
        <v>589</v>
      </c>
      <c r="D96" s="822" t="s">
        <v>2049</v>
      </c>
      <c r="E96" s="822" t="s">
        <v>4182</v>
      </c>
      <c r="F96" s="822" t="s">
        <v>4272</v>
      </c>
      <c r="G96" s="822" t="s">
        <v>4273</v>
      </c>
      <c r="H96" s="831"/>
      <c r="I96" s="831"/>
      <c r="J96" s="822"/>
      <c r="K96" s="822"/>
      <c r="L96" s="831"/>
      <c r="M96" s="831"/>
      <c r="N96" s="822"/>
      <c r="O96" s="822"/>
      <c r="P96" s="831">
        <v>1</v>
      </c>
      <c r="Q96" s="831">
        <v>62</v>
      </c>
      <c r="R96" s="827"/>
      <c r="S96" s="832">
        <v>62</v>
      </c>
    </row>
    <row r="97" spans="1:19" ht="14.45" customHeight="1" x14ac:dyDescent="0.2">
      <c r="A97" s="821" t="s">
        <v>4178</v>
      </c>
      <c r="B97" s="822" t="s">
        <v>4200</v>
      </c>
      <c r="C97" s="822" t="s">
        <v>589</v>
      </c>
      <c r="D97" s="822" t="s">
        <v>2049</v>
      </c>
      <c r="E97" s="822" t="s">
        <v>4182</v>
      </c>
      <c r="F97" s="822" t="s">
        <v>4274</v>
      </c>
      <c r="G97" s="822" t="s">
        <v>4275</v>
      </c>
      <c r="H97" s="831">
        <v>1</v>
      </c>
      <c r="I97" s="831">
        <v>91</v>
      </c>
      <c r="J97" s="822"/>
      <c r="K97" s="822">
        <v>91</v>
      </c>
      <c r="L97" s="831"/>
      <c r="M97" s="831"/>
      <c r="N97" s="822"/>
      <c r="O97" s="822"/>
      <c r="P97" s="831"/>
      <c r="Q97" s="831"/>
      <c r="R97" s="827"/>
      <c r="S97" s="832"/>
    </row>
    <row r="98" spans="1:19" ht="14.45" customHeight="1" x14ac:dyDescent="0.2">
      <c r="A98" s="821" t="s">
        <v>4178</v>
      </c>
      <c r="B98" s="822" t="s">
        <v>4200</v>
      </c>
      <c r="C98" s="822" t="s">
        <v>589</v>
      </c>
      <c r="D98" s="822" t="s">
        <v>2049</v>
      </c>
      <c r="E98" s="822" t="s">
        <v>4182</v>
      </c>
      <c r="F98" s="822" t="s">
        <v>4276</v>
      </c>
      <c r="G98" s="822" t="s">
        <v>4277</v>
      </c>
      <c r="H98" s="831">
        <v>3</v>
      </c>
      <c r="I98" s="831">
        <v>1125</v>
      </c>
      <c r="J98" s="822"/>
      <c r="K98" s="822">
        <v>375</v>
      </c>
      <c r="L98" s="831"/>
      <c r="M98" s="831"/>
      <c r="N98" s="822"/>
      <c r="O98" s="822"/>
      <c r="P98" s="831">
        <v>1</v>
      </c>
      <c r="Q98" s="831">
        <v>377</v>
      </c>
      <c r="R98" s="827"/>
      <c r="S98" s="832">
        <v>377</v>
      </c>
    </row>
    <row r="99" spans="1:19" ht="14.45" customHeight="1" x14ac:dyDescent="0.2">
      <c r="A99" s="821" t="s">
        <v>4178</v>
      </c>
      <c r="B99" s="822" t="s">
        <v>4200</v>
      </c>
      <c r="C99" s="822" t="s">
        <v>589</v>
      </c>
      <c r="D99" s="822" t="s">
        <v>2049</v>
      </c>
      <c r="E99" s="822" t="s">
        <v>4182</v>
      </c>
      <c r="F99" s="822" t="s">
        <v>4280</v>
      </c>
      <c r="G99" s="822" t="s">
        <v>4281</v>
      </c>
      <c r="H99" s="831"/>
      <c r="I99" s="831"/>
      <c r="J99" s="822"/>
      <c r="K99" s="822"/>
      <c r="L99" s="831"/>
      <c r="M99" s="831"/>
      <c r="N99" s="822"/>
      <c r="O99" s="822"/>
      <c r="P99" s="831">
        <v>2</v>
      </c>
      <c r="Q99" s="831">
        <v>792</v>
      </c>
      <c r="R99" s="827"/>
      <c r="S99" s="832">
        <v>396</v>
      </c>
    </row>
    <row r="100" spans="1:19" ht="14.45" customHeight="1" x14ac:dyDescent="0.2">
      <c r="A100" s="821" t="s">
        <v>4178</v>
      </c>
      <c r="B100" s="822" t="s">
        <v>4200</v>
      </c>
      <c r="C100" s="822" t="s">
        <v>589</v>
      </c>
      <c r="D100" s="822" t="s">
        <v>2049</v>
      </c>
      <c r="E100" s="822" t="s">
        <v>4182</v>
      </c>
      <c r="F100" s="822" t="s">
        <v>4286</v>
      </c>
      <c r="G100" s="822" t="s">
        <v>4287</v>
      </c>
      <c r="H100" s="831"/>
      <c r="I100" s="831"/>
      <c r="J100" s="822"/>
      <c r="K100" s="822"/>
      <c r="L100" s="831">
        <v>1</v>
      </c>
      <c r="M100" s="831">
        <v>784</v>
      </c>
      <c r="N100" s="822">
        <v>1</v>
      </c>
      <c r="O100" s="822">
        <v>784</v>
      </c>
      <c r="P100" s="831">
        <v>1</v>
      </c>
      <c r="Q100" s="831">
        <v>787</v>
      </c>
      <c r="R100" s="827">
        <v>1.0038265306122449</v>
      </c>
      <c r="S100" s="832">
        <v>787</v>
      </c>
    </row>
    <row r="101" spans="1:19" ht="14.45" customHeight="1" x14ac:dyDescent="0.2">
      <c r="A101" s="821" t="s">
        <v>4178</v>
      </c>
      <c r="B101" s="822" t="s">
        <v>4200</v>
      </c>
      <c r="C101" s="822" t="s">
        <v>589</v>
      </c>
      <c r="D101" s="822" t="s">
        <v>2050</v>
      </c>
      <c r="E101" s="822" t="s">
        <v>4180</v>
      </c>
      <c r="F101" s="822" t="s">
        <v>4203</v>
      </c>
      <c r="G101" s="822" t="s">
        <v>4204</v>
      </c>
      <c r="H101" s="831"/>
      <c r="I101" s="831"/>
      <c r="J101" s="822"/>
      <c r="K101" s="822"/>
      <c r="L101" s="831">
        <v>0.1</v>
      </c>
      <c r="M101" s="831">
        <v>6.97</v>
      </c>
      <c r="N101" s="822">
        <v>1</v>
      </c>
      <c r="O101" s="822">
        <v>69.699999999999989</v>
      </c>
      <c r="P101" s="831">
        <v>0.2</v>
      </c>
      <c r="Q101" s="831">
        <v>13.94</v>
      </c>
      <c r="R101" s="827">
        <v>2</v>
      </c>
      <c r="S101" s="832">
        <v>69.699999999999989</v>
      </c>
    </row>
    <row r="102" spans="1:19" ht="14.45" customHeight="1" x14ac:dyDescent="0.2">
      <c r="A102" s="821" t="s">
        <v>4178</v>
      </c>
      <c r="B102" s="822" t="s">
        <v>4200</v>
      </c>
      <c r="C102" s="822" t="s">
        <v>589</v>
      </c>
      <c r="D102" s="822" t="s">
        <v>2050</v>
      </c>
      <c r="E102" s="822" t="s">
        <v>4180</v>
      </c>
      <c r="F102" s="822" t="s">
        <v>4206</v>
      </c>
      <c r="G102" s="822"/>
      <c r="H102" s="831">
        <v>0.2</v>
      </c>
      <c r="I102" s="831">
        <v>5.44</v>
      </c>
      <c r="J102" s="822"/>
      <c r="K102" s="822">
        <v>27.2</v>
      </c>
      <c r="L102" s="831"/>
      <c r="M102" s="831"/>
      <c r="N102" s="822"/>
      <c r="O102" s="822"/>
      <c r="P102" s="831"/>
      <c r="Q102" s="831"/>
      <c r="R102" s="827"/>
      <c r="S102" s="832"/>
    </row>
    <row r="103" spans="1:19" ht="14.45" customHeight="1" x14ac:dyDescent="0.2">
      <c r="A103" s="821" t="s">
        <v>4178</v>
      </c>
      <c r="B103" s="822" t="s">
        <v>4200</v>
      </c>
      <c r="C103" s="822" t="s">
        <v>589</v>
      </c>
      <c r="D103" s="822" t="s">
        <v>2050</v>
      </c>
      <c r="E103" s="822" t="s">
        <v>4180</v>
      </c>
      <c r="F103" s="822" t="s">
        <v>4181</v>
      </c>
      <c r="G103" s="822" t="s">
        <v>703</v>
      </c>
      <c r="H103" s="831"/>
      <c r="I103" s="831"/>
      <c r="J103" s="822"/>
      <c r="K103" s="822"/>
      <c r="L103" s="831">
        <v>0.1</v>
      </c>
      <c r="M103" s="831">
        <v>6.01</v>
      </c>
      <c r="N103" s="822">
        <v>1</v>
      </c>
      <c r="O103" s="822">
        <v>60.099999999999994</v>
      </c>
      <c r="P103" s="831">
        <v>0.2</v>
      </c>
      <c r="Q103" s="831">
        <v>14.48</v>
      </c>
      <c r="R103" s="827">
        <v>2.4093178036605658</v>
      </c>
      <c r="S103" s="832">
        <v>72.399999999999991</v>
      </c>
    </row>
    <row r="104" spans="1:19" ht="14.45" customHeight="1" x14ac:dyDescent="0.2">
      <c r="A104" s="821" t="s">
        <v>4178</v>
      </c>
      <c r="B104" s="822" t="s">
        <v>4200</v>
      </c>
      <c r="C104" s="822" t="s">
        <v>589</v>
      </c>
      <c r="D104" s="822" t="s">
        <v>2050</v>
      </c>
      <c r="E104" s="822" t="s">
        <v>4180</v>
      </c>
      <c r="F104" s="822" t="s">
        <v>4211</v>
      </c>
      <c r="G104" s="822" t="s">
        <v>1032</v>
      </c>
      <c r="H104" s="831"/>
      <c r="I104" s="831"/>
      <c r="J104" s="822"/>
      <c r="K104" s="822"/>
      <c r="L104" s="831">
        <v>0.1</v>
      </c>
      <c r="M104" s="831">
        <v>35.92</v>
      </c>
      <c r="N104" s="822">
        <v>1</v>
      </c>
      <c r="O104" s="822">
        <v>359.2</v>
      </c>
      <c r="P104" s="831"/>
      <c r="Q104" s="831"/>
      <c r="R104" s="827"/>
      <c r="S104" s="832"/>
    </row>
    <row r="105" spans="1:19" ht="14.45" customHeight="1" x14ac:dyDescent="0.2">
      <c r="A105" s="821" t="s">
        <v>4178</v>
      </c>
      <c r="B105" s="822" t="s">
        <v>4200</v>
      </c>
      <c r="C105" s="822" t="s">
        <v>589</v>
      </c>
      <c r="D105" s="822" t="s">
        <v>2050</v>
      </c>
      <c r="E105" s="822" t="s">
        <v>4180</v>
      </c>
      <c r="F105" s="822" t="s">
        <v>4222</v>
      </c>
      <c r="G105" s="822" t="s">
        <v>4221</v>
      </c>
      <c r="H105" s="831"/>
      <c r="I105" s="831"/>
      <c r="J105" s="822"/>
      <c r="K105" s="822"/>
      <c r="L105" s="831">
        <v>0.05</v>
      </c>
      <c r="M105" s="831">
        <v>6.08</v>
      </c>
      <c r="N105" s="822">
        <v>1</v>
      </c>
      <c r="O105" s="822">
        <v>121.6</v>
      </c>
      <c r="P105" s="831"/>
      <c r="Q105" s="831"/>
      <c r="R105" s="827"/>
      <c r="S105" s="832"/>
    </row>
    <row r="106" spans="1:19" ht="14.45" customHeight="1" x14ac:dyDescent="0.2">
      <c r="A106" s="821" t="s">
        <v>4178</v>
      </c>
      <c r="B106" s="822" t="s">
        <v>4200</v>
      </c>
      <c r="C106" s="822" t="s">
        <v>589</v>
      </c>
      <c r="D106" s="822" t="s">
        <v>2050</v>
      </c>
      <c r="E106" s="822" t="s">
        <v>4182</v>
      </c>
      <c r="F106" s="822" t="s">
        <v>4223</v>
      </c>
      <c r="G106" s="822" t="s">
        <v>4224</v>
      </c>
      <c r="H106" s="831">
        <v>1</v>
      </c>
      <c r="I106" s="831">
        <v>300</v>
      </c>
      <c r="J106" s="822">
        <v>0.12417218543046357</v>
      </c>
      <c r="K106" s="822">
        <v>300</v>
      </c>
      <c r="L106" s="831">
        <v>8</v>
      </c>
      <c r="M106" s="831">
        <v>2416</v>
      </c>
      <c r="N106" s="822">
        <v>1</v>
      </c>
      <c r="O106" s="822">
        <v>302</v>
      </c>
      <c r="P106" s="831"/>
      <c r="Q106" s="831"/>
      <c r="R106" s="827"/>
      <c r="S106" s="832"/>
    </row>
    <row r="107" spans="1:19" ht="14.45" customHeight="1" x14ac:dyDescent="0.2">
      <c r="A107" s="821" t="s">
        <v>4178</v>
      </c>
      <c r="B107" s="822" t="s">
        <v>4200</v>
      </c>
      <c r="C107" s="822" t="s">
        <v>589</v>
      </c>
      <c r="D107" s="822" t="s">
        <v>2050</v>
      </c>
      <c r="E107" s="822" t="s">
        <v>4182</v>
      </c>
      <c r="F107" s="822" t="s">
        <v>4183</v>
      </c>
      <c r="G107" s="822" t="s">
        <v>4184</v>
      </c>
      <c r="H107" s="831">
        <v>1</v>
      </c>
      <c r="I107" s="831">
        <v>78</v>
      </c>
      <c r="J107" s="822">
        <v>0.98734177215189878</v>
      </c>
      <c r="K107" s="822">
        <v>78</v>
      </c>
      <c r="L107" s="831">
        <v>1</v>
      </c>
      <c r="M107" s="831">
        <v>79</v>
      </c>
      <c r="N107" s="822">
        <v>1</v>
      </c>
      <c r="O107" s="822">
        <v>79</v>
      </c>
      <c r="P107" s="831">
        <v>1</v>
      </c>
      <c r="Q107" s="831">
        <v>80</v>
      </c>
      <c r="R107" s="827">
        <v>1.0126582278481013</v>
      </c>
      <c r="S107" s="832">
        <v>80</v>
      </c>
    </row>
    <row r="108" spans="1:19" ht="14.45" customHeight="1" x14ac:dyDescent="0.2">
      <c r="A108" s="821" t="s">
        <v>4178</v>
      </c>
      <c r="B108" s="822" t="s">
        <v>4200</v>
      </c>
      <c r="C108" s="822" t="s">
        <v>589</v>
      </c>
      <c r="D108" s="822" t="s">
        <v>2050</v>
      </c>
      <c r="E108" s="822" t="s">
        <v>4182</v>
      </c>
      <c r="F108" s="822" t="s">
        <v>4225</v>
      </c>
      <c r="G108" s="822" t="s">
        <v>4226</v>
      </c>
      <c r="H108" s="831"/>
      <c r="I108" s="831"/>
      <c r="J108" s="822"/>
      <c r="K108" s="822"/>
      <c r="L108" s="831">
        <v>1</v>
      </c>
      <c r="M108" s="831">
        <v>151</v>
      </c>
      <c r="N108" s="822">
        <v>1</v>
      </c>
      <c r="O108" s="822">
        <v>151</v>
      </c>
      <c r="P108" s="831"/>
      <c r="Q108" s="831"/>
      <c r="R108" s="827"/>
      <c r="S108" s="832"/>
    </row>
    <row r="109" spans="1:19" ht="14.45" customHeight="1" x14ac:dyDescent="0.2">
      <c r="A109" s="821" t="s">
        <v>4178</v>
      </c>
      <c r="B109" s="822" t="s">
        <v>4200</v>
      </c>
      <c r="C109" s="822" t="s">
        <v>589</v>
      </c>
      <c r="D109" s="822" t="s">
        <v>2050</v>
      </c>
      <c r="E109" s="822" t="s">
        <v>4182</v>
      </c>
      <c r="F109" s="822" t="s">
        <v>4229</v>
      </c>
      <c r="G109" s="822" t="s">
        <v>4230</v>
      </c>
      <c r="H109" s="831">
        <v>66</v>
      </c>
      <c r="I109" s="831">
        <v>5478</v>
      </c>
      <c r="J109" s="822">
        <v>0.18064899089829839</v>
      </c>
      <c r="K109" s="822">
        <v>83</v>
      </c>
      <c r="L109" s="831">
        <v>361</v>
      </c>
      <c r="M109" s="831">
        <v>30324</v>
      </c>
      <c r="N109" s="822">
        <v>1</v>
      </c>
      <c r="O109" s="822">
        <v>84</v>
      </c>
      <c r="P109" s="831">
        <v>259</v>
      </c>
      <c r="Q109" s="831">
        <v>22015</v>
      </c>
      <c r="R109" s="827">
        <v>0.72599261311172669</v>
      </c>
      <c r="S109" s="832">
        <v>85</v>
      </c>
    </row>
    <row r="110" spans="1:19" ht="14.45" customHeight="1" x14ac:dyDescent="0.2">
      <c r="A110" s="821" t="s">
        <v>4178</v>
      </c>
      <c r="B110" s="822" t="s">
        <v>4200</v>
      </c>
      <c r="C110" s="822" t="s">
        <v>589</v>
      </c>
      <c r="D110" s="822" t="s">
        <v>2050</v>
      </c>
      <c r="E110" s="822" t="s">
        <v>4182</v>
      </c>
      <c r="F110" s="822" t="s">
        <v>4231</v>
      </c>
      <c r="G110" s="822" t="s">
        <v>4232</v>
      </c>
      <c r="H110" s="831">
        <v>1</v>
      </c>
      <c r="I110" s="831">
        <v>106</v>
      </c>
      <c r="J110" s="822"/>
      <c r="K110" s="822">
        <v>106</v>
      </c>
      <c r="L110" s="831"/>
      <c r="M110" s="831"/>
      <c r="N110" s="822"/>
      <c r="O110" s="822"/>
      <c r="P110" s="831"/>
      <c r="Q110" s="831"/>
      <c r="R110" s="827"/>
      <c r="S110" s="832"/>
    </row>
    <row r="111" spans="1:19" ht="14.45" customHeight="1" x14ac:dyDescent="0.2">
      <c r="A111" s="821" t="s">
        <v>4178</v>
      </c>
      <c r="B111" s="822" t="s">
        <v>4200</v>
      </c>
      <c r="C111" s="822" t="s">
        <v>589</v>
      </c>
      <c r="D111" s="822" t="s">
        <v>2050</v>
      </c>
      <c r="E111" s="822" t="s">
        <v>4182</v>
      </c>
      <c r="F111" s="822" t="s">
        <v>4185</v>
      </c>
      <c r="G111" s="822" t="s">
        <v>4186</v>
      </c>
      <c r="H111" s="831">
        <v>6</v>
      </c>
      <c r="I111" s="831">
        <v>222</v>
      </c>
      <c r="J111" s="822">
        <v>0.11022840119165839</v>
      </c>
      <c r="K111" s="822">
        <v>37</v>
      </c>
      <c r="L111" s="831">
        <v>53</v>
      </c>
      <c r="M111" s="831">
        <v>2014</v>
      </c>
      <c r="N111" s="822">
        <v>1</v>
      </c>
      <c r="O111" s="822">
        <v>38</v>
      </c>
      <c r="P111" s="831">
        <v>42</v>
      </c>
      <c r="Q111" s="831">
        <v>1596</v>
      </c>
      <c r="R111" s="827">
        <v>0.79245283018867929</v>
      </c>
      <c r="S111" s="832">
        <v>38</v>
      </c>
    </row>
    <row r="112" spans="1:19" ht="14.45" customHeight="1" x14ac:dyDescent="0.2">
      <c r="A112" s="821" t="s">
        <v>4178</v>
      </c>
      <c r="B112" s="822" t="s">
        <v>4200</v>
      </c>
      <c r="C112" s="822" t="s">
        <v>589</v>
      </c>
      <c r="D112" s="822" t="s">
        <v>2050</v>
      </c>
      <c r="E112" s="822" t="s">
        <v>4182</v>
      </c>
      <c r="F112" s="822" t="s">
        <v>4233</v>
      </c>
      <c r="G112" s="822" t="s">
        <v>4234</v>
      </c>
      <c r="H112" s="831">
        <v>1</v>
      </c>
      <c r="I112" s="831">
        <v>5</v>
      </c>
      <c r="J112" s="822"/>
      <c r="K112" s="822">
        <v>5</v>
      </c>
      <c r="L112" s="831"/>
      <c r="M112" s="831"/>
      <c r="N112" s="822"/>
      <c r="O112" s="822"/>
      <c r="P112" s="831"/>
      <c r="Q112" s="831"/>
      <c r="R112" s="827"/>
      <c r="S112" s="832"/>
    </row>
    <row r="113" spans="1:19" ht="14.45" customHeight="1" x14ac:dyDescent="0.2">
      <c r="A113" s="821" t="s">
        <v>4178</v>
      </c>
      <c r="B113" s="822" t="s">
        <v>4200</v>
      </c>
      <c r="C113" s="822" t="s">
        <v>589</v>
      </c>
      <c r="D113" s="822" t="s">
        <v>2050</v>
      </c>
      <c r="E113" s="822" t="s">
        <v>4182</v>
      </c>
      <c r="F113" s="822" t="s">
        <v>4237</v>
      </c>
      <c r="G113" s="822" t="s">
        <v>4238</v>
      </c>
      <c r="H113" s="831">
        <v>2</v>
      </c>
      <c r="I113" s="831">
        <v>504</v>
      </c>
      <c r="J113" s="822">
        <v>7.0866141732283464E-2</v>
      </c>
      <c r="K113" s="822">
        <v>252</v>
      </c>
      <c r="L113" s="831">
        <v>28</v>
      </c>
      <c r="M113" s="831">
        <v>7112</v>
      </c>
      <c r="N113" s="822">
        <v>1</v>
      </c>
      <c r="O113" s="822">
        <v>254</v>
      </c>
      <c r="P113" s="831">
        <v>82</v>
      </c>
      <c r="Q113" s="831">
        <v>20910</v>
      </c>
      <c r="R113" s="827">
        <v>2.9401012373453317</v>
      </c>
      <c r="S113" s="832">
        <v>255</v>
      </c>
    </row>
    <row r="114" spans="1:19" ht="14.45" customHeight="1" x14ac:dyDescent="0.2">
      <c r="A114" s="821" t="s">
        <v>4178</v>
      </c>
      <c r="B114" s="822" t="s">
        <v>4200</v>
      </c>
      <c r="C114" s="822" t="s">
        <v>589</v>
      </c>
      <c r="D114" s="822" t="s">
        <v>2050</v>
      </c>
      <c r="E114" s="822" t="s">
        <v>4182</v>
      </c>
      <c r="F114" s="822" t="s">
        <v>4239</v>
      </c>
      <c r="G114" s="822" t="s">
        <v>4240</v>
      </c>
      <c r="H114" s="831">
        <v>100</v>
      </c>
      <c r="I114" s="831">
        <v>12698</v>
      </c>
      <c r="J114" s="822">
        <v>0.19455169455169455</v>
      </c>
      <c r="K114" s="822">
        <v>126.98</v>
      </c>
      <c r="L114" s="831">
        <v>518</v>
      </c>
      <c r="M114" s="831">
        <v>65268</v>
      </c>
      <c r="N114" s="822">
        <v>1</v>
      </c>
      <c r="O114" s="822">
        <v>126</v>
      </c>
      <c r="P114" s="831">
        <v>286</v>
      </c>
      <c r="Q114" s="831">
        <v>36322</v>
      </c>
      <c r="R114" s="827">
        <v>0.55650548507691366</v>
      </c>
      <c r="S114" s="832">
        <v>127</v>
      </c>
    </row>
    <row r="115" spans="1:19" ht="14.45" customHeight="1" x14ac:dyDescent="0.2">
      <c r="A115" s="821" t="s">
        <v>4178</v>
      </c>
      <c r="B115" s="822" t="s">
        <v>4200</v>
      </c>
      <c r="C115" s="822" t="s">
        <v>589</v>
      </c>
      <c r="D115" s="822" t="s">
        <v>2050</v>
      </c>
      <c r="E115" s="822" t="s">
        <v>4182</v>
      </c>
      <c r="F115" s="822" t="s">
        <v>4246</v>
      </c>
      <c r="G115" s="822" t="s">
        <v>4247</v>
      </c>
      <c r="H115" s="831"/>
      <c r="I115" s="831"/>
      <c r="J115" s="822"/>
      <c r="K115" s="822"/>
      <c r="L115" s="831">
        <v>4</v>
      </c>
      <c r="M115" s="831">
        <v>876</v>
      </c>
      <c r="N115" s="822">
        <v>1</v>
      </c>
      <c r="O115" s="822">
        <v>219</v>
      </c>
      <c r="P115" s="831">
        <v>4</v>
      </c>
      <c r="Q115" s="831">
        <v>888</v>
      </c>
      <c r="R115" s="827">
        <v>1.0136986301369864</v>
      </c>
      <c r="S115" s="832">
        <v>222</v>
      </c>
    </row>
    <row r="116" spans="1:19" ht="14.45" customHeight="1" x14ac:dyDescent="0.2">
      <c r="A116" s="821" t="s">
        <v>4178</v>
      </c>
      <c r="B116" s="822" t="s">
        <v>4200</v>
      </c>
      <c r="C116" s="822" t="s">
        <v>589</v>
      </c>
      <c r="D116" s="822" t="s">
        <v>2050</v>
      </c>
      <c r="E116" s="822" t="s">
        <v>4182</v>
      </c>
      <c r="F116" s="822" t="s">
        <v>4248</v>
      </c>
      <c r="G116" s="822" t="s">
        <v>4249</v>
      </c>
      <c r="H116" s="831"/>
      <c r="I116" s="831"/>
      <c r="J116" s="822"/>
      <c r="K116" s="822"/>
      <c r="L116" s="831"/>
      <c r="M116" s="831"/>
      <c r="N116" s="822"/>
      <c r="O116" s="822"/>
      <c r="P116" s="831">
        <v>103</v>
      </c>
      <c r="Q116" s="831">
        <v>0</v>
      </c>
      <c r="R116" s="827"/>
      <c r="S116" s="832">
        <v>0</v>
      </c>
    </row>
    <row r="117" spans="1:19" ht="14.45" customHeight="1" x14ac:dyDescent="0.2">
      <c r="A117" s="821" t="s">
        <v>4178</v>
      </c>
      <c r="B117" s="822" t="s">
        <v>4200</v>
      </c>
      <c r="C117" s="822" t="s">
        <v>589</v>
      </c>
      <c r="D117" s="822" t="s">
        <v>2050</v>
      </c>
      <c r="E117" s="822" t="s">
        <v>4182</v>
      </c>
      <c r="F117" s="822" t="s">
        <v>4250</v>
      </c>
      <c r="G117" s="822" t="s">
        <v>4251</v>
      </c>
      <c r="H117" s="831">
        <v>1</v>
      </c>
      <c r="I117" s="831">
        <v>720</v>
      </c>
      <c r="J117" s="822">
        <v>0.99585062240663902</v>
      </c>
      <c r="K117" s="822">
        <v>720</v>
      </c>
      <c r="L117" s="831">
        <v>1</v>
      </c>
      <c r="M117" s="831">
        <v>723</v>
      </c>
      <c r="N117" s="822">
        <v>1</v>
      </c>
      <c r="O117" s="822">
        <v>723</v>
      </c>
      <c r="P117" s="831"/>
      <c r="Q117" s="831"/>
      <c r="R117" s="827"/>
      <c r="S117" s="832"/>
    </row>
    <row r="118" spans="1:19" ht="14.45" customHeight="1" x14ac:dyDescent="0.2">
      <c r="A118" s="821" t="s">
        <v>4178</v>
      </c>
      <c r="B118" s="822" t="s">
        <v>4200</v>
      </c>
      <c r="C118" s="822" t="s">
        <v>589</v>
      </c>
      <c r="D118" s="822" t="s">
        <v>2050</v>
      </c>
      <c r="E118" s="822" t="s">
        <v>4182</v>
      </c>
      <c r="F118" s="822" t="s">
        <v>4193</v>
      </c>
      <c r="G118" s="822" t="s">
        <v>4194</v>
      </c>
      <c r="H118" s="831">
        <v>28</v>
      </c>
      <c r="I118" s="831">
        <v>933.32999999999993</v>
      </c>
      <c r="J118" s="822">
        <v>5.5555390211541773E-2</v>
      </c>
      <c r="K118" s="822">
        <v>33.333214285714284</v>
      </c>
      <c r="L118" s="831">
        <v>504</v>
      </c>
      <c r="M118" s="831">
        <v>16799.990000000005</v>
      </c>
      <c r="N118" s="822">
        <v>1</v>
      </c>
      <c r="O118" s="822">
        <v>33.333313492063503</v>
      </c>
      <c r="P118" s="831">
        <v>349</v>
      </c>
      <c r="Q118" s="831">
        <v>13515.54</v>
      </c>
      <c r="R118" s="827">
        <v>0.80449690743863522</v>
      </c>
      <c r="S118" s="832">
        <v>38.726475644699143</v>
      </c>
    </row>
    <row r="119" spans="1:19" ht="14.45" customHeight="1" x14ac:dyDescent="0.2">
      <c r="A119" s="821" t="s">
        <v>4178</v>
      </c>
      <c r="B119" s="822" t="s">
        <v>4200</v>
      </c>
      <c r="C119" s="822" t="s">
        <v>589</v>
      </c>
      <c r="D119" s="822" t="s">
        <v>2050</v>
      </c>
      <c r="E119" s="822" t="s">
        <v>4182</v>
      </c>
      <c r="F119" s="822" t="s">
        <v>4252</v>
      </c>
      <c r="G119" s="822" t="s">
        <v>4253</v>
      </c>
      <c r="H119" s="831"/>
      <c r="I119" s="831"/>
      <c r="J119" s="822"/>
      <c r="K119" s="822"/>
      <c r="L119" s="831">
        <v>3</v>
      </c>
      <c r="M119" s="831">
        <v>114</v>
      </c>
      <c r="N119" s="822">
        <v>1</v>
      </c>
      <c r="O119" s="822">
        <v>38</v>
      </c>
      <c r="P119" s="831">
        <v>1</v>
      </c>
      <c r="Q119" s="831">
        <v>38</v>
      </c>
      <c r="R119" s="827">
        <v>0.33333333333333331</v>
      </c>
      <c r="S119" s="832">
        <v>38</v>
      </c>
    </row>
    <row r="120" spans="1:19" ht="14.45" customHeight="1" x14ac:dyDescent="0.2">
      <c r="A120" s="821" t="s">
        <v>4178</v>
      </c>
      <c r="B120" s="822" t="s">
        <v>4200</v>
      </c>
      <c r="C120" s="822" t="s">
        <v>589</v>
      </c>
      <c r="D120" s="822" t="s">
        <v>2050</v>
      </c>
      <c r="E120" s="822" t="s">
        <v>4182</v>
      </c>
      <c r="F120" s="822" t="s">
        <v>4254</v>
      </c>
      <c r="G120" s="822" t="s">
        <v>4255</v>
      </c>
      <c r="H120" s="831">
        <v>2</v>
      </c>
      <c r="I120" s="831">
        <v>172</v>
      </c>
      <c r="J120" s="822">
        <v>0.14121510673234811</v>
      </c>
      <c r="K120" s="822">
        <v>86</v>
      </c>
      <c r="L120" s="831">
        <v>14</v>
      </c>
      <c r="M120" s="831">
        <v>1218</v>
      </c>
      <c r="N120" s="822">
        <v>1</v>
      </c>
      <c r="O120" s="822">
        <v>87</v>
      </c>
      <c r="P120" s="831">
        <v>9</v>
      </c>
      <c r="Q120" s="831">
        <v>792</v>
      </c>
      <c r="R120" s="827">
        <v>0.65024630541871919</v>
      </c>
      <c r="S120" s="832">
        <v>88</v>
      </c>
    </row>
    <row r="121" spans="1:19" ht="14.45" customHeight="1" x14ac:dyDescent="0.2">
      <c r="A121" s="821" t="s">
        <v>4178</v>
      </c>
      <c r="B121" s="822" t="s">
        <v>4200</v>
      </c>
      <c r="C121" s="822" t="s">
        <v>589</v>
      </c>
      <c r="D121" s="822" t="s">
        <v>2050</v>
      </c>
      <c r="E121" s="822" t="s">
        <v>4182</v>
      </c>
      <c r="F121" s="822" t="s">
        <v>4258</v>
      </c>
      <c r="G121" s="822" t="s">
        <v>4259</v>
      </c>
      <c r="H121" s="831">
        <v>1</v>
      </c>
      <c r="I121" s="831">
        <v>32</v>
      </c>
      <c r="J121" s="822"/>
      <c r="K121" s="822">
        <v>32</v>
      </c>
      <c r="L121" s="831"/>
      <c r="M121" s="831"/>
      <c r="N121" s="822"/>
      <c r="O121" s="822"/>
      <c r="P121" s="831">
        <v>1</v>
      </c>
      <c r="Q121" s="831">
        <v>33</v>
      </c>
      <c r="R121" s="827"/>
      <c r="S121" s="832">
        <v>33</v>
      </c>
    </row>
    <row r="122" spans="1:19" ht="14.45" customHeight="1" x14ac:dyDescent="0.2">
      <c r="A122" s="821" t="s">
        <v>4178</v>
      </c>
      <c r="B122" s="822" t="s">
        <v>4200</v>
      </c>
      <c r="C122" s="822" t="s">
        <v>589</v>
      </c>
      <c r="D122" s="822" t="s">
        <v>2050</v>
      </c>
      <c r="E122" s="822" t="s">
        <v>4182</v>
      </c>
      <c r="F122" s="822" t="s">
        <v>4260</v>
      </c>
      <c r="G122" s="822" t="s">
        <v>4261</v>
      </c>
      <c r="H122" s="831"/>
      <c r="I122" s="831"/>
      <c r="J122" s="822"/>
      <c r="K122" s="822"/>
      <c r="L122" s="831">
        <v>5</v>
      </c>
      <c r="M122" s="831">
        <v>375</v>
      </c>
      <c r="N122" s="822">
        <v>1</v>
      </c>
      <c r="O122" s="822">
        <v>75</v>
      </c>
      <c r="P122" s="831">
        <v>16</v>
      </c>
      <c r="Q122" s="831">
        <v>1216</v>
      </c>
      <c r="R122" s="827">
        <v>3.2426666666666666</v>
      </c>
      <c r="S122" s="832">
        <v>76</v>
      </c>
    </row>
    <row r="123" spans="1:19" ht="14.45" customHeight="1" x14ac:dyDescent="0.2">
      <c r="A123" s="821" t="s">
        <v>4178</v>
      </c>
      <c r="B123" s="822" t="s">
        <v>4200</v>
      </c>
      <c r="C123" s="822" t="s">
        <v>589</v>
      </c>
      <c r="D123" s="822" t="s">
        <v>2050</v>
      </c>
      <c r="E123" s="822" t="s">
        <v>4182</v>
      </c>
      <c r="F123" s="822" t="s">
        <v>4268</v>
      </c>
      <c r="G123" s="822" t="s">
        <v>4269</v>
      </c>
      <c r="H123" s="831">
        <v>1</v>
      </c>
      <c r="I123" s="831">
        <v>124</v>
      </c>
      <c r="J123" s="822">
        <v>0.496</v>
      </c>
      <c r="K123" s="822">
        <v>124</v>
      </c>
      <c r="L123" s="831">
        <v>2</v>
      </c>
      <c r="M123" s="831">
        <v>250</v>
      </c>
      <c r="N123" s="822">
        <v>1</v>
      </c>
      <c r="O123" s="822">
        <v>125</v>
      </c>
      <c r="P123" s="831">
        <v>1</v>
      </c>
      <c r="Q123" s="831">
        <v>126</v>
      </c>
      <c r="R123" s="827">
        <v>0.504</v>
      </c>
      <c r="S123" s="832">
        <v>126</v>
      </c>
    </row>
    <row r="124" spans="1:19" ht="14.45" customHeight="1" x14ac:dyDescent="0.2">
      <c r="A124" s="821" t="s">
        <v>4178</v>
      </c>
      <c r="B124" s="822" t="s">
        <v>4200</v>
      </c>
      <c r="C124" s="822" t="s">
        <v>589</v>
      </c>
      <c r="D124" s="822" t="s">
        <v>2050</v>
      </c>
      <c r="E124" s="822" t="s">
        <v>4182</v>
      </c>
      <c r="F124" s="822" t="s">
        <v>4272</v>
      </c>
      <c r="G124" s="822" t="s">
        <v>4273</v>
      </c>
      <c r="H124" s="831">
        <v>6</v>
      </c>
      <c r="I124" s="831">
        <v>354</v>
      </c>
      <c r="J124" s="822">
        <v>0.17585692995529062</v>
      </c>
      <c r="K124" s="822">
        <v>59</v>
      </c>
      <c r="L124" s="831">
        <v>33</v>
      </c>
      <c r="M124" s="831">
        <v>2013</v>
      </c>
      <c r="N124" s="822">
        <v>1</v>
      </c>
      <c r="O124" s="822">
        <v>61</v>
      </c>
      <c r="P124" s="831">
        <v>43</v>
      </c>
      <c r="Q124" s="831">
        <v>2666</v>
      </c>
      <c r="R124" s="827">
        <v>1.3243914555389966</v>
      </c>
      <c r="S124" s="832">
        <v>62</v>
      </c>
    </row>
    <row r="125" spans="1:19" ht="14.45" customHeight="1" x14ac:dyDescent="0.2">
      <c r="A125" s="821" t="s">
        <v>4178</v>
      </c>
      <c r="B125" s="822" t="s">
        <v>4200</v>
      </c>
      <c r="C125" s="822" t="s">
        <v>589</v>
      </c>
      <c r="D125" s="822" t="s">
        <v>2050</v>
      </c>
      <c r="E125" s="822" t="s">
        <v>4182</v>
      </c>
      <c r="F125" s="822" t="s">
        <v>4276</v>
      </c>
      <c r="G125" s="822" t="s">
        <v>4277</v>
      </c>
      <c r="H125" s="831"/>
      <c r="I125" s="831"/>
      <c r="J125" s="822"/>
      <c r="K125" s="822"/>
      <c r="L125" s="831">
        <v>2</v>
      </c>
      <c r="M125" s="831">
        <v>752</v>
      </c>
      <c r="N125" s="822">
        <v>1</v>
      </c>
      <c r="O125" s="822">
        <v>376</v>
      </c>
      <c r="P125" s="831">
        <v>7</v>
      </c>
      <c r="Q125" s="831">
        <v>2639</v>
      </c>
      <c r="R125" s="827">
        <v>3.5093085106382977</v>
      </c>
      <c r="S125" s="832">
        <v>377</v>
      </c>
    </row>
    <row r="126" spans="1:19" ht="14.45" customHeight="1" x14ac:dyDescent="0.2">
      <c r="A126" s="821" t="s">
        <v>4178</v>
      </c>
      <c r="B126" s="822" t="s">
        <v>4200</v>
      </c>
      <c r="C126" s="822" t="s">
        <v>589</v>
      </c>
      <c r="D126" s="822" t="s">
        <v>2050</v>
      </c>
      <c r="E126" s="822" t="s">
        <v>4182</v>
      </c>
      <c r="F126" s="822" t="s">
        <v>4280</v>
      </c>
      <c r="G126" s="822" t="s">
        <v>4281</v>
      </c>
      <c r="H126" s="831">
        <v>13</v>
      </c>
      <c r="I126" s="831">
        <v>5083</v>
      </c>
      <c r="J126" s="822">
        <v>0.12087703027276403</v>
      </c>
      <c r="K126" s="822">
        <v>391</v>
      </c>
      <c r="L126" s="831">
        <v>107</v>
      </c>
      <c r="M126" s="831">
        <v>42051</v>
      </c>
      <c r="N126" s="822">
        <v>1</v>
      </c>
      <c r="O126" s="822">
        <v>393</v>
      </c>
      <c r="P126" s="831">
        <v>110</v>
      </c>
      <c r="Q126" s="831">
        <v>43560</v>
      </c>
      <c r="R126" s="827">
        <v>1.0358849967896127</v>
      </c>
      <c r="S126" s="832">
        <v>396</v>
      </c>
    </row>
    <row r="127" spans="1:19" ht="14.45" customHeight="1" x14ac:dyDescent="0.2">
      <c r="A127" s="821" t="s">
        <v>4178</v>
      </c>
      <c r="B127" s="822" t="s">
        <v>4200</v>
      </c>
      <c r="C127" s="822" t="s">
        <v>589</v>
      </c>
      <c r="D127" s="822" t="s">
        <v>2050</v>
      </c>
      <c r="E127" s="822" t="s">
        <v>4182</v>
      </c>
      <c r="F127" s="822" t="s">
        <v>4282</v>
      </c>
      <c r="G127" s="822" t="s">
        <v>4283</v>
      </c>
      <c r="H127" s="831">
        <v>3</v>
      </c>
      <c r="I127" s="831">
        <v>543</v>
      </c>
      <c r="J127" s="822">
        <v>0.59670329670329669</v>
      </c>
      <c r="K127" s="822">
        <v>181</v>
      </c>
      <c r="L127" s="831">
        <v>5</v>
      </c>
      <c r="M127" s="831">
        <v>910</v>
      </c>
      <c r="N127" s="822">
        <v>1</v>
      </c>
      <c r="O127" s="822">
        <v>182</v>
      </c>
      <c r="P127" s="831">
        <v>1</v>
      </c>
      <c r="Q127" s="831">
        <v>183</v>
      </c>
      <c r="R127" s="827">
        <v>0.20109890109890111</v>
      </c>
      <c r="S127" s="832">
        <v>183</v>
      </c>
    </row>
    <row r="128" spans="1:19" ht="14.45" customHeight="1" x14ac:dyDescent="0.2">
      <c r="A128" s="821" t="s">
        <v>4178</v>
      </c>
      <c r="B128" s="822" t="s">
        <v>4200</v>
      </c>
      <c r="C128" s="822" t="s">
        <v>589</v>
      </c>
      <c r="D128" s="822" t="s">
        <v>2050</v>
      </c>
      <c r="E128" s="822" t="s">
        <v>4182</v>
      </c>
      <c r="F128" s="822" t="s">
        <v>4286</v>
      </c>
      <c r="G128" s="822" t="s">
        <v>4287</v>
      </c>
      <c r="H128" s="831">
        <v>2</v>
      </c>
      <c r="I128" s="831">
        <v>1558</v>
      </c>
      <c r="J128" s="822">
        <v>7.360166288737717E-2</v>
      </c>
      <c r="K128" s="822">
        <v>779</v>
      </c>
      <c r="L128" s="831">
        <v>27</v>
      </c>
      <c r="M128" s="831">
        <v>21168</v>
      </c>
      <c r="N128" s="822">
        <v>1</v>
      </c>
      <c r="O128" s="822">
        <v>784</v>
      </c>
      <c r="P128" s="831">
        <v>17</v>
      </c>
      <c r="Q128" s="831">
        <v>13379</v>
      </c>
      <c r="R128" s="827">
        <v>0.63203892668178385</v>
      </c>
      <c r="S128" s="832">
        <v>787</v>
      </c>
    </row>
    <row r="129" spans="1:19" ht="14.45" customHeight="1" x14ac:dyDescent="0.2">
      <c r="A129" s="821" t="s">
        <v>4178</v>
      </c>
      <c r="B129" s="822" t="s">
        <v>4200</v>
      </c>
      <c r="C129" s="822" t="s">
        <v>589</v>
      </c>
      <c r="D129" s="822" t="s">
        <v>2050</v>
      </c>
      <c r="E129" s="822" t="s">
        <v>4182</v>
      </c>
      <c r="F129" s="822" t="s">
        <v>4288</v>
      </c>
      <c r="G129" s="822" t="s">
        <v>4289</v>
      </c>
      <c r="H129" s="831"/>
      <c r="I129" s="831"/>
      <c r="J129" s="822"/>
      <c r="K129" s="822"/>
      <c r="L129" s="831"/>
      <c r="M129" s="831"/>
      <c r="N129" s="822"/>
      <c r="O129" s="822"/>
      <c r="P129" s="831">
        <v>100</v>
      </c>
      <c r="Q129" s="831">
        <v>0</v>
      </c>
      <c r="R129" s="827"/>
      <c r="S129" s="832">
        <v>0</v>
      </c>
    </row>
    <row r="130" spans="1:19" ht="14.45" customHeight="1" x14ac:dyDescent="0.2">
      <c r="A130" s="821" t="s">
        <v>4178</v>
      </c>
      <c r="B130" s="822" t="s">
        <v>4200</v>
      </c>
      <c r="C130" s="822" t="s">
        <v>589</v>
      </c>
      <c r="D130" s="822" t="s">
        <v>2050</v>
      </c>
      <c r="E130" s="822" t="s">
        <v>4182</v>
      </c>
      <c r="F130" s="822" t="s">
        <v>4290</v>
      </c>
      <c r="G130" s="822" t="s">
        <v>4291</v>
      </c>
      <c r="H130" s="831">
        <v>2</v>
      </c>
      <c r="I130" s="831">
        <v>358</v>
      </c>
      <c r="J130" s="822">
        <v>0.49722222222222223</v>
      </c>
      <c r="K130" s="822">
        <v>179</v>
      </c>
      <c r="L130" s="831">
        <v>4</v>
      </c>
      <c r="M130" s="831">
        <v>720</v>
      </c>
      <c r="N130" s="822">
        <v>1</v>
      </c>
      <c r="O130" s="822">
        <v>180</v>
      </c>
      <c r="P130" s="831">
        <v>1</v>
      </c>
      <c r="Q130" s="831">
        <v>181</v>
      </c>
      <c r="R130" s="827">
        <v>0.25138888888888888</v>
      </c>
      <c r="S130" s="832">
        <v>181</v>
      </c>
    </row>
    <row r="131" spans="1:19" ht="14.45" customHeight="1" x14ac:dyDescent="0.2">
      <c r="A131" s="821" t="s">
        <v>4178</v>
      </c>
      <c r="B131" s="822" t="s">
        <v>4200</v>
      </c>
      <c r="C131" s="822" t="s">
        <v>589</v>
      </c>
      <c r="D131" s="822" t="s">
        <v>2050</v>
      </c>
      <c r="E131" s="822" t="s">
        <v>4182</v>
      </c>
      <c r="F131" s="822" t="s">
        <v>4292</v>
      </c>
      <c r="G131" s="822" t="s">
        <v>4293</v>
      </c>
      <c r="H131" s="831"/>
      <c r="I131" s="831"/>
      <c r="J131" s="822"/>
      <c r="K131" s="822"/>
      <c r="L131" s="831">
        <v>3</v>
      </c>
      <c r="M131" s="831">
        <v>2397</v>
      </c>
      <c r="N131" s="822">
        <v>1</v>
      </c>
      <c r="O131" s="822">
        <v>799</v>
      </c>
      <c r="P131" s="831">
        <v>2</v>
      </c>
      <c r="Q131" s="831">
        <v>1606</v>
      </c>
      <c r="R131" s="827">
        <v>0.67000417188151862</v>
      </c>
      <c r="S131" s="832">
        <v>803</v>
      </c>
    </row>
    <row r="132" spans="1:19" ht="14.45" customHeight="1" x14ac:dyDescent="0.2">
      <c r="A132" s="821" t="s">
        <v>4178</v>
      </c>
      <c r="B132" s="822" t="s">
        <v>4200</v>
      </c>
      <c r="C132" s="822" t="s">
        <v>589</v>
      </c>
      <c r="D132" s="822" t="s">
        <v>2050</v>
      </c>
      <c r="E132" s="822" t="s">
        <v>4182</v>
      </c>
      <c r="F132" s="822" t="s">
        <v>4294</v>
      </c>
      <c r="G132" s="822" t="s">
        <v>4295</v>
      </c>
      <c r="H132" s="831"/>
      <c r="I132" s="831"/>
      <c r="J132" s="822"/>
      <c r="K132" s="822"/>
      <c r="L132" s="831">
        <v>0</v>
      </c>
      <c r="M132" s="831">
        <v>0</v>
      </c>
      <c r="N132" s="822"/>
      <c r="O132" s="822"/>
      <c r="P132" s="831"/>
      <c r="Q132" s="831"/>
      <c r="R132" s="827"/>
      <c r="S132" s="832"/>
    </row>
    <row r="133" spans="1:19" ht="14.45" customHeight="1" x14ac:dyDescent="0.2">
      <c r="A133" s="821" t="s">
        <v>4178</v>
      </c>
      <c r="B133" s="822" t="s">
        <v>4200</v>
      </c>
      <c r="C133" s="822" t="s">
        <v>589</v>
      </c>
      <c r="D133" s="822" t="s">
        <v>2050</v>
      </c>
      <c r="E133" s="822" t="s">
        <v>4182</v>
      </c>
      <c r="F133" s="822" t="s">
        <v>4302</v>
      </c>
      <c r="G133" s="822" t="s">
        <v>4303</v>
      </c>
      <c r="H133" s="831"/>
      <c r="I133" s="831"/>
      <c r="J133" s="822"/>
      <c r="K133" s="822"/>
      <c r="L133" s="831"/>
      <c r="M133" s="831"/>
      <c r="N133" s="822"/>
      <c r="O133" s="822"/>
      <c r="P133" s="831">
        <v>17</v>
      </c>
      <c r="Q133" s="831">
        <v>0</v>
      </c>
      <c r="R133" s="827"/>
      <c r="S133" s="832">
        <v>0</v>
      </c>
    </row>
    <row r="134" spans="1:19" ht="14.45" customHeight="1" x14ac:dyDescent="0.2">
      <c r="A134" s="821" t="s">
        <v>4178</v>
      </c>
      <c r="B134" s="822" t="s">
        <v>4200</v>
      </c>
      <c r="C134" s="822" t="s">
        <v>589</v>
      </c>
      <c r="D134" s="822" t="s">
        <v>2052</v>
      </c>
      <c r="E134" s="822" t="s">
        <v>4180</v>
      </c>
      <c r="F134" s="822" t="s">
        <v>4203</v>
      </c>
      <c r="G134" s="822" t="s">
        <v>4204</v>
      </c>
      <c r="H134" s="831">
        <v>0.4</v>
      </c>
      <c r="I134" s="831">
        <v>27.939999999999998</v>
      </c>
      <c r="J134" s="822">
        <v>0.30835448625979472</v>
      </c>
      <c r="K134" s="822">
        <v>69.849999999999994</v>
      </c>
      <c r="L134" s="831">
        <v>1.2999999999999998</v>
      </c>
      <c r="M134" s="831">
        <v>90.61</v>
      </c>
      <c r="N134" s="822">
        <v>1</v>
      </c>
      <c r="O134" s="822">
        <v>69.7</v>
      </c>
      <c r="P134" s="831">
        <v>0.8</v>
      </c>
      <c r="Q134" s="831">
        <v>55.760000000000005</v>
      </c>
      <c r="R134" s="827">
        <v>0.61538461538461542</v>
      </c>
      <c r="S134" s="832">
        <v>69.7</v>
      </c>
    </row>
    <row r="135" spans="1:19" ht="14.45" customHeight="1" x14ac:dyDescent="0.2">
      <c r="A135" s="821" t="s">
        <v>4178</v>
      </c>
      <c r="B135" s="822" t="s">
        <v>4200</v>
      </c>
      <c r="C135" s="822" t="s">
        <v>589</v>
      </c>
      <c r="D135" s="822" t="s">
        <v>2052</v>
      </c>
      <c r="E135" s="822" t="s">
        <v>4180</v>
      </c>
      <c r="F135" s="822" t="s">
        <v>4207</v>
      </c>
      <c r="G135" s="822" t="s">
        <v>977</v>
      </c>
      <c r="H135" s="831"/>
      <c r="I135" s="831"/>
      <c r="J135" s="822"/>
      <c r="K135" s="822"/>
      <c r="L135" s="831">
        <v>1.8</v>
      </c>
      <c r="M135" s="831">
        <v>2209.92</v>
      </c>
      <c r="N135" s="822">
        <v>1</v>
      </c>
      <c r="O135" s="822">
        <v>1227.7333333333333</v>
      </c>
      <c r="P135" s="831"/>
      <c r="Q135" s="831"/>
      <c r="R135" s="827"/>
      <c r="S135" s="832"/>
    </row>
    <row r="136" spans="1:19" ht="14.45" customHeight="1" x14ac:dyDescent="0.2">
      <c r="A136" s="821" t="s">
        <v>4178</v>
      </c>
      <c r="B136" s="822" t="s">
        <v>4200</v>
      </c>
      <c r="C136" s="822" t="s">
        <v>589</v>
      </c>
      <c r="D136" s="822" t="s">
        <v>2052</v>
      </c>
      <c r="E136" s="822" t="s">
        <v>4180</v>
      </c>
      <c r="F136" s="822" t="s">
        <v>4208</v>
      </c>
      <c r="G136" s="822" t="s">
        <v>4209</v>
      </c>
      <c r="H136" s="831"/>
      <c r="I136" s="831"/>
      <c r="J136" s="822"/>
      <c r="K136" s="822"/>
      <c r="L136" s="831">
        <v>0.21</v>
      </c>
      <c r="M136" s="831">
        <v>42.14</v>
      </c>
      <c r="N136" s="822">
        <v>1</v>
      </c>
      <c r="O136" s="822">
        <v>200.66666666666669</v>
      </c>
      <c r="P136" s="831"/>
      <c r="Q136" s="831"/>
      <c r="R136" s="827"/>
      <c r="S136" s="832"/>
    </row>
    <row r="137" spans="1:19" ht="14.45" customHeight="1" x14ac:dyDescent="0.2">
      <c r="A137" s="821" t="s">
        <v>4178</v>
      </c>
      <c r="B137" s="822" t="s">
        <v>4200</v>
      </c>
      <c r="C137" s="822" t="s">
        <v>589</v>
      </c>
      <c r="D137" s="822" t="s">
        <v>2052</v>
      </c>
      <c r="E137" s="822" t="s">
        <v>4180</v>
      </c>
      <c r="F137" s="822" t="s">
        <v>4210</v>
      </c>
      <c r="G137" s="822"/>
      <c r="H137" s="831">
        <v>2</v>
      </c>
      <c r="I137" s="831">
        <v>12.18</v>
      </c>
      <c r="J137" s="822">
        <v>2</v>
      </c>
      <c r="K137" s="822">
        <v>6.09</v>
      </c>
      <c r="L137" s="831">
        <v>1</v>
      </c>
      <c r="M137" s="831">
        <v>6.09</v>
      </c>
      <c r="N137" s="822">
        <v>1</v>
      </c>
      <c r="O137" s="822">
        <v>6.09</v>
      </c>
      <c r="P137" s="831"/>
      <c r="Q137" s="831"/>
      <c r="R137" s="827"/>
      <c r="S137" s="832"/>
    </row>
    <row r="138" spans="1:19" ht="14.45" customHeight="1" x14ac:dyDescent="0.2">
      <c r="A138" s="821" t="s">
        <v>4178</v>
      </c>
      <c r="B138" s="822" t="s">
        <v>4200</v>
      </c>
      <c r="C138" s="822" t="s">
        <v>589</v>
      </c>
      <c r="D138" s="822" t="s">
        <v>2052</v>
      </c>
      <c r="E138" s="822" t="s">
        <v>4180</v>
      </c>
      <c r="F138" s="822" t="s">
        <v>4212</v>
      </c>
      <c r="G138" s="822" t="s">
        <v>4213</v>
      </c>
      <c r="H138" s="831"/>
      <c r="I138" s="831"/>
      <c r="J138" s="822"/>
      <c r="K138" s="822"/>
      <c r="L138" s="831">
        <v>3</v>
      </c>
      <c r="M138" s="831">
        <v>801.93000000000006</v>
      </c>
      <c r="N138" s="822">
        <v>1</v>
      </c>
      <c r="O138" s="822">
        <v>267.31</v>
      </c>
      <c r="P138" s="831"/>
      <c r="Q138" s="831"/>
      <c r="R138" s="827"/>
      <c r="S138" s="832"/>
    </row>
    <row r="139" spans="1:19" ht="14.45" customHeight="1" x14ac:dyDescent="0.2">
      <c r="A139" s="821" t="s">
        <v>4178</v>
      </c>
      <c r="B139" s="822" t="s">
        <v>4200</v>
      </c>
      <c r="C139" s="822" t="s">
        <v>589</v>
      </c>
      <c r="D139" s="822" t="s">
        <v>2052</v>
      </c>
      <c r="E139" s="822" t="s">
        <v>4182</v>
      </c>
      <c r="F139" s="822" t="s">
        <v>4223</v>
      </c>
      <c r="G139" s="822" t="s">
        <v>4224</v>
      </c>
      <c r="H139" s="831">
        <v>1</v>
      </c>
      <c r="I139" s="831">
        <v>300</v>
      </c>
      <c r="J139" s="822">
        <v>0.99337748344370858</v>
      </c>
      <c r="K139" s="822">
        <v>300</v>
      </c>
      <c r="L139" s="831">
        <v>1</v>
      </c>
      <c r="M139" s="831">
        <v>302</v>
      </c>
      <c r="N139" s="822">
        <v>1</v>
      </c>
      <c r="O139" s="822">
        <v>302</v>
      </c>
      <c r="P139" s="831"/>
      <c r="Q139" s="831"/>
      <c r="R139" s="827"/>
      <c r="S139" s="832"/>
    </row>
    <row r="140" spans="1:19" ht="14.45" customHeight="1" x14ac:dyDescent="0.2">
      <c r="A140" s="821" t="s">
        <v>4178</v>
      </c>
      <c r="B140" s="822" t="s">
        <v>4200</v>
      </c>
      <c r="C140" s="822" t="s">
        <v>589</v>
      </c>
      <c r="D140" s="822" t="s">
        <v>2052</v>
      </c>
      <c r="E140" s="822" t="s">
        <v>4182</v>
      </c>
      <c r="F140" s="822" t="s">
        <v>4225</v>
      </c>
      <c r="G140" s="822" t="s">
        <v>4226</v>
      </c>
      <c r="H140" s="831">
        <v>3</v>
      </c>
      <c r="I140" s="831">
        <v>441</v>
      </c>
      <c r="J140" s="822">
        <v>0.29205298013245035</v>
      </c>
      <c r="K140" s="822">
        <v>147</v>
      </c>
      <c r="L140" s="831">
        <v>10</v>
      </c>
      <c r="M140" s="831">
        <v>1510</v>
      </c>
      <c r="N140" s="822">
        <v>1</v>
      </c>
      <c r="O140" s="822">
        <v>151</v>
      </c>
      <c r="P140" s="831"/>
      <c r="Q140" s="831"/>
      <c r="R140" s="827"/>
      <c r="S140" s="832"/>
    </row>
    <row r="141" spans="1:19" ht="14.45" customHeight="1" x14ac:dyDescent="0.2">
      <c r="A141" s="821" t="s">
        <v>4178</v>
      </c>
      <c r="B141" s="822" t="s">
        <v>4200</v>
      </c>
      <c r="C141" s="822" t="s">
        <v>589</v>
      </c>
      <c r="D141" s="822" t="s">
        <v>2052</v>
      </c>
      <c r="E141" s="822" t="s">
        <v>4182</v>
      </c>
      <c r="F141" s="822" t="s">
        <v>4227</v>
      </c>
      <c r="G141" s="822" t="s">
        <v>4228</v>
      </c>
      <c r="H141" s="831"/>
      <c r="I141" s="831"/>
      <c r="J141" s="822"/>
      <c r="K141" s="822"/>
      <c r="L141" s="831">
        <v>1</v>
      </c>
      <c r="M141" s="831">
        <v>199</v>
      </c>
      <c r="N141" s="822">
        <v>1</v>
      </c>
      <c r="O141" s="822">
        <v>199</v>
      </c>
      <c r="P141" s="831"/>
      <c r="Q141" s="831"/>
      <c r="R141" s="827"/>
      <c r="S141" s="832"/>
    </row>
    <row r="142" spans="1:19" ht="14.45" customHeight="1" x14ac:dyDescent="0.2">
      <c r="A142" s="821" t="s">
        <v>4178</v>
      </c>
      <c r="B142" s="822" t="s">
        <v>4200</v>
      </c>
      <c r="C142" s="822" t="s">
        <v>589</v>
      </c>
      <c r="D142" s="822" t="s">
        <v>2052</v>
      </c>
      <c r="E142" s="822" t="s">
        <v>4182</v>
      </c>
      <c r="F142" s="822" t="s">
        <v>4229</v>
      </c>
      <c r="G142" s="822" t="s">
        <v>4230</v>
      </c>
      <c r="H142" s="831">
        <v>247</v>
      </c>
      <c r="I142" s="831">
        <v>20501</v>
      </c>
      <c r="J142" s="822">
        <v>0.46048966756513926</v>
      </c>
      <c r="K142" s="822">
        <v>83</v>
      </c>
      <c r="L142" s="831">
        <v>530</v>
      </c>
      <c r="M142" s="831">
        <v>44520</v>
      </c>
      <c r="N142" s="822">
        <v>1</v>
      </c>
      <c r="O142" s="822">
        <v>84</v>
      </c>
      <c r="P142" s="831">
        <v>563</v>
      </c>
      <c r="Q142" s="831">
        <v>47855</v>
      </c>
      <c r="R142" s="827">
        <v>1.0749101527403415</v>
      </c>
      <c r="S142" s="832">
        <v>85</v>
      </c>
    </row>
    <row r="143" spans="1:19" ht="14.45" customHeight="1" x14ac:dyDescent="0.2">
      <c r="A143" s="821" t="s">
        <v>4178</v>
      </c>
      <c r="B143" s="822" t="s">
        <v>4200</v>
      </c>
      <c r="C143" s="822" t="s">
        <v>589</v>
      </c>
      <c r="D143" s="822" t="s">
        <v>2052</v>
      </c>
      <c r="E143" s="822" t="s">
        <v>4182</v>
      </c>
      <c r="F143" s="822" t="s">
        <v>4185</v>
      </c>
      <c r="G143" s="822" t="s">
        <v>4186</v>
      </c>
      <c r="H143" s="831">
        <v>25</v>
      </c>
      <c r="I143" s="831">
        <v>925</v>
      </c>
      <c r="J143" s="822">
        <v>0.2589585666293393</v>
      </c>
      <c r="K143" s="822">
        <v>37</v>
      </c>
      <c r="L143" s="831">
        <v>94</v>
      </c>
      <c r="M143" s="831">
        <v>3572</v>
      </c>
      <c r="N143" s="822">
        <v>1</v>
      </c>
      <c r="O143" s="822">
        <v>38</v>
      </c>
      <c r="P143" s="831">
        <v>86</v>
      </c>
      <c r="Q143" s="831">
        <v>3268</v>
      </c>
      <c r="R143" s="827">
        <v>0.91489361702127658</v>
      </c>
      <c r="S143" s="832">
        <v>38</v>
      </c>
    </row>
    <row r="144" spans="1:19" ht="14.45" customHeight="1" x14ac:dyDescent="0.2">
      <c r="A144" s="821" t="s">
        <v>4178</v>
      </c>
      <c r="B144" s="822" t="s">
        <v>4200</v>
      </c>
      <c r="C144" s="822" t="s">
        <v>589</v>
      </c>
      <c r="D144" s="822" t="s">
        <v>2052</v>
      </c>
      <c r="E144" s="822" t="s">
        <v>4182</v>
      </c>
      <c r="F144" s="822" t="s">
        <v>4237</v>
      </c>
      <c r="G144" s="822" t="s">
        <v>4238</v>
      </c>
      <c r="H144" s="831">
        <v>21</v>
      </c>
      <c r="I144" s="831">
        <v>5292</v>
      </c>
      <c r="J144" s="822">
        <v>0.24511347846225104</v>
      </c>
      <c r="K144" s="822">
        <v>252</v>
      </c>
      <c r="L144" s="831">
        <v>85</v>
      </c>
      <c r="M144" s="831">
        <v>21590</v>
      </c>
      <c r="N144" s="822">
        <v>1</v>
      </c>
      <c r="O144" s="822">
        <v>254</v>
      </c>
      <c r="P144" s="831">
        <v>47</v>
      </c>
      <c r="Q144" s="831">
        <v>11985</v>
      </c>
      <c r="R144" s="827">
        <v>0.55511811023622049</v>
      </c>
      <c r="S144" s="832">
        <v>255</v>
      </c>
    </row>
    <row r="145" spans="1:19" ht="14.45" customHeight="1" x14ac:dyDescent="0.2">
      <c r="A145" s="821" t="s">
        <v>4178</v>
      </c>
      <c r="B145" s="822" t="s">
        <v>4200</v>
      </c>
      <c r="C145" s="822" t="s">
        <v>589</v>
      </c>
      <c r="D145" s="822" t="s">
        <v>2052</v>
      </c>
      <c r="E145" s="822" t="s">
        <v>4182</v>
      </c>
      <c r="F145" s="822" t="s">
        <v>4239</v>
      </c>
      <c r="G145" s="822" t="s">
        <v>4240</v>
      </c>
      <c r="H145" s="831">
        <v>268</v>
      </c>
      <c r="I145" s="831">
        <v>33974</v>
      </c>
      <c r="J145" s="822">
        <v>0.4300397458292195</v>
      </c>
      <c r="K145" s="822">
        <v>126.76865671641791</v>
      </c>
      <c r="L145" s="831">
        <v>627</v>
      </c>
      <c r="M145" s="831">
        <v>79002</v>
      </c>
      <c r="N145" s="822">
        <v>1</v>
      </c>
      <c r="O145" s="822">
        <v>126</v>
      </c>
      <c r="P145" s="831">
        <v>604</v>
      </c>
      <c r="Q145" s="831">
        <v>76708</v>
      </c>
      <c r="R145" s="827">
        <v>0.97096276043644469</v>
      </c>
      <c r="S145" s="832">
        <v>127</v>
      </c>
    </row>
    <row r="146" spans="1:19" ht="14.45" customHeight="1" x14ac:dyDescent="0.2">
      <c r="A146" s="821" t="s">
        <v>4178</v>
      </c>
      <c r="B146" s="822" t="s">
        <v>4200</v>
      </c>
      <c r="C146" s="822" t="s">
        <v>589</v>
      </c>
      <c r="D146" s="822" t="s">
        <v>2052</v>
      </c>
      <c r="E146" s="822" t="s">
        <v>4182</v>
      </c>
      <c r="F146" s="822" t="s">
        <v>4244</v>
      </c>
      <c r="G146" s="822" t="s">
        <v>4245</v>
      </c>
      <c r="H146" s="831"/>
      <c r="I146" s="831"/>
      <c r="J146" s="822"/>
      <c r="K146" s="822"/>
      <c r="L146" s="831"/>
      <c r="M146" s="831"/>
      <c r="N146" s="822"/>
      <c r="O146" s="822"/>
      <c r="P146" s="831">
        <v>1</v>
      </c>
      <c r="Q146" s="831">
        <v>688</v>
      </c>
      <c r="R146" s="827"/>
      <c r="S146" s="832">
        <v>688</v>
      </c>
    </row>
    <row r="147" spans="1:19" ht="14.45" customHeight="1" x14ac:dyDescent="0.2">
      <c r="A147" s="821" t="s">
        <v>4178</v>
      </c>
      <c r="B147" s="822" t="s">
        <v>4200</v>
      </c>
      <c r="C147" s="822" t="s">
        <v>589</v>
      </c>
      <c r="D147" s="822" t="s">
        <v>2052</v>
      </c>
      <c r="E147" s="822" t="s">
        <v>4182</v>
      </c>
      <c r="F147" s="822" t="s">
        <v>4246</v>
      </c>
      <c r="G147" s="822" t="s">
        <v>4247</v>
      </c>
      <c r="H147" s="831">
        <v>1</v>
      </c>
      <c r="I147" s="831">
        <v>217</v>
      </c>
      <c r="J147" s="822"/>
      <c r="K147" s="822">
        <v>217</v>
      </c>
      <c r="L147" s="831"/>
      <c r="M147" s="831"/>
      <c r="N147" s="822"/>
      <c r="O147" s="822"/>
      <c r="P147" s="831"/>
      <c r="Q147" s="831"/>
      <c r="R147" s="827"/>
      <c r="S147" s="832"/>
    </row>
    <row r="148" spans="1:19" ht="14.45" customHeight="1" x14ac:dyDescent="0.2">
      <c r="A148" s="821" t="s">
        <v>4178</v>
      </c>
      <c r="B148" s="822" t="s">
        <v>4200</v>
      </c>
      <c r="C148" s="822" t="s">
        <v>589</v>
      </c>
      <c r="D148" s="822" t="s">
        <v>2052</v>
      </c>
      <c r="E148" s="822" t="s">
        <v>4182</v>
      </c>
      <c r="F148" s="822" t="s">
        <v>4248</v>
      </c>
      <c r="G148" s="822" t="s">
        <v>4249</v>
      </c>
      <c r="H148" s="831"/>
      <c r="I148" s="831"/>
      <c r="J148" s="822"/>
      <c r="K148" s="822"/>
      <c r="L148" s="831"/>
      <c r="M148" s="831"/>
      <c r="N148" s="822"/>
      <c r="O148" s="822"/>
      <c r="P148" s="831">
        <v>1</v>
      </c>
      <c r="Q148" s="831">
        <v>0</v>
      </c>
      <c r="R148" s="827"/>
      <c r="S148" s="832">
        <v>0</v>
      </c>
    </row>
    <row r="149" spans="1:19" ht="14.45" customHeight="1" x14ac:dyDescent="0.2">
      <c r="A149" s="821" t="s">
        <v>4178</v>
      </c>
      <c r="B149" s="822" t="s">
        <v>4200</v>
      </c>
      <c r="C149" s="822" t="s">
        <v>589</v>
      </c>
      <c r="D149" s="822" t="s">
        <v>2052</v>
      </c>
      <c r="E149" s="822" t="s">
        <v>4182</v>
      </c>
      <c r="F149" s="822" t="s">
        <v>4250</v>
      </c>
      <c r="G149" s="822" t="s">
        <v>4251</v>
      </c>
      <c r="H149" s="831">
        <v>2</v>
      </c>
      <c r="I149" s="831">
        <v>1440</v>
      </c>
      <c r="J149" s="822"/>
      <c r="K149" s="822">
        <v>720</v>
      </c>
      <c r="L149" s="831"/>
      <c r="M149" s="831"/>
      <c r="N149" s="822"/>
      <c r="O149" s="822"/>
      <c r="P149" s="831"/>
      <c r="Q149" s="831"/>
      <c r="R149" s="827"/>
      <c r="S149" s="832"/>
    </row>
    <row r="150" spans="1:19" ht="14.45" customHeight="1" x14ac:dyDescent="0.2">
      <c r="A150" s="821" t="s">
        <v>4178</v>
      </c>
      <c r="B150" s="822" t="s">
        <v>4200</v>
      </c>
      <c r="C150" s="822" t="s">
        <v>589</v>
      </c>
      <c r="D150" s="822" t="s">
        <v>2052</v>
      </c>
      <c r="E150" s="822" t="s">
        <v>4182</v>
      </c>
      <c r="F150" s="822" t="s">
        <v>4193</v>
      </c>
      <c r="G150" s="822" t="s">
        <v>4194</v>
      </c>
      <c r="H150" s="831">
        <v>200</v>
      </c>
      <c r="I150" s="831">
        <v>6666.66</v>
      </c>
      <c r="J150" s="822">
        <v>0.29761874999999999</v>
      </c>
      <c r="K150" s="822">
        <v>33.333300000000001</v>
      </c>
      <c r="L150" s="831">
        <v>672</v>
      </c>
      <c r="M150" s="831">
        <v>22400</v>
      </c>
      <c r="N150" s="822">
        <v>1</v>
      </c>
      <c r="O150" s="822">
        <v>33.333333333333336</v>
      </c>
      <c r="P150" s="831">
        <v>614</v>
      </c>
      <c r="Q150" s="831">
        <v>24133.329999999998</v>
      </c>
      <c r="R150" s="827">
        <v>1.0773808035714285</v>
      </c>
      <c r="S150" s="832">
        <v>39.305097719869707</v>
      </c>
    </row>
    <row r="151" spans="1:19" ht="14.45" customHeight="1" x14ac:dyDescent="0.2">
      <c r="A151" s="821" t="s">
        <v>4178</v>
      </c>
      <c r="B151" s="822" t="s">
        <v>4200</v>
      </c>
      <c r="C151" s="822" t="s">
        <v>589</v>
      </c>
      <c r="D151" s="822" t="s">
        <v>2052</v>
      </c>
      <c r="E151" s="822" t="s">
        <v>4182</v>
      </c>
      <c r="F151" s="822" t="s">
        <v>4252</v>
      </c>
      <c r="G151" s="822" t="s">
        <v>4253</v>
      </c>
      <c r="H151" s="831"/>
      <c r="I151" s="831"/>
      <c r="J151" s="822"/>
      <c r="K151" s="822"/>
      <c r="L151" s="831">
        <v>5</v>
      </c>
      <c r="M151" s="831">
        <v>190</v>
      </c>
      <c r="N151" s="822">
        <v>1</v>
      </c>
      <c r="O151" s="822">
        <v>38</v>
      </c>
      <c r="P151" s="831">
        <v>4</v>
      </c>
      <c r="Q151" s="831">
        <v>152</v>
      </c>
      <c r="R151" s="827">
        <v>0.8</v>
      </c>
      <c r="S151" s="832">
        <v>38</v>
      </c>
    </row>
    <row r="152" spans="1:19" ht="14.45" customHeight="1" x14ac:dyDescent="0.2">
      <c r="A152" s="821" t="s">
        <v>4178</v>
      </c>
      <c r="B152" s="822" t="s">
        <v>4200</v>
      </c>
      <c r="C152" s="822" t="s">
        <v>589</v>
      </c>
      <c r="D152" s="822" t="s">
        <v>2052</v>
      </c>
      <c r="E152" s="822" t="s">
        <v>4182</v>
      </c>
      <c r="F152" s="822" t="s">
        <v>4254</v>
      </c>
      <c r="G152" s="822" t="s">
        <v>4255</v>
      </c>
      <c r="H152" s="831">
        <v>3</v>
      </c>
      <c r="I152" s="831">
        <v>258</v>
      </c>
      <c r="J152" s="822">
        <v>0.14121510673234811</v>
      </c>
      <c r="K152" s="822">
        <v>86</v>
      </c>
      <c r="L152" s="831">
        <v>21</v>
      </c>
      <c r="M152" s="831">
        <v>1827</v>
      </c>
      <c r="N152" s="822">
        <v>1</v>
      </c>
      <c r="O152" s="822">
        <v>87</v>
      </c>
      <c r="P152" s="831">
        <v>11</v>
      </c>
      <c r="Q152" s="831">
        <v>968</v>
      </c>
      <c r="R152" s="827">
        <v>0.52983032293377119</v>
      </c>
      <c r="S152" s="832">
        <v>88</v>
      </c>
    </row>
    <row r="153" spans="1:19" ht="14.45" customHeight="1" x14ac:dyDescent="0.2">
      <c r="A153" s="821" t="s">
        <v>4178</v>
      </c>
      <c r="B153" s="822" t="s">
        <v>4200</v>
      </c>
      <c r="C153" s="822" t="s">
        <v>589</v>
      </c>
      <c r="D153" s="822" t="s">
        <v>2052</v>
      </c>
      <c r="E153" s="822" t="s">
        <v>4182</v>
      </c>
      <c r="F153" s="822" t="s">
        <v>4260</v>
      </c>
      <c r="G153" s="822" t="s">
        <v>4261</v>
      </c>
      <c r="H153" s="831">
        <v>1</v>
      </c>
      <c r="I153" s="831">
        <v>74</v>
      </c>
      <c r="J153" s="822">
        <v>0.98666666666666669</v>
      </c>
      <c r="K153" s="822">
        <v>74</v>
      </c>
      <c r="L153" s="831">
        <v>1</v>
      </c>
      <c r="M153" s="831">
        <v>75</v>
      </c>
      <c r="N153" s="822">
        <v>1</v>
      </c>
      <c r="O153" s="822">
        <v>75</v>
      </c>
      <c r="P153" s="831">
        <v>10</v>
      </c>
      <c r="Q153" s="831">
        <v>760</v>
      </c>
      <c r="R153" s="827">
        <v>10.133333333333333</v>
      </c>
      <c r="S153" s="832">
        <v>76</v>
      </c>
    </row>
    <row r="154" spans="1:19" ht="14.45" customHeight="1" x14ac:dyDescent="0.2">
      <c r="A154" s="821" t="s">
        <v>4178</v>
      </c>
      <c r="B154" s="822" t="s">
        <v>4200</v>
      </c>
      <c r="C154" s="822" t="s">
        <v>589</v>
      </c>
      <c r="D154" s="822" t="s">
        <v>2052</v>
      </c>
      <c r="E154" s="822" t="s">
        <v>4182</v>
      </c>
      <c r="F154" s="822" t="s">
        <v>4268</v>
      </c>
      <c r="G154" s="822" t="s">
        <v>4269</v>
      </c>
      <c r="H154" s="831">
        <v>1</v>
      </c>
      <c r="I154" s="831">
        <v>124</v>
      </c>
      <c r="J154" s="822">
        <v>0.496</v>
      </c>
      <c r="K154" s="822">
        <v>124</v>
      </c>
      <c r="L154" s="831">
        <v>2</v>
      </c>
      <c r="M154" s="831">
        <v>250</v>
      </c>
      <c r="N154" s="822">
        <v>1</v>
      </c>
      <c r="O154" s="822">
        <v>125</v>
      </c>
      <c r="P154" s="831"/>
      <c r="Q154" s="831"/>
      <c r="R154" s="827"/>
      <c r="S154" s="832"/>
    </row>
    <row r="155" spans="1:19" ht="14.45" customHeight="1" x14ac:dyDescent="0.2">
      <c r="A155" s="821" t="s">
        <v>4178</v>
      </c>
      <c r="B155" s="822" t="s">
        <v>4200</v>
      </c>
      <c r="C155" s="822" t="s">
        <v>589</v>
      </c>
      <c r="D155" s="822" t="s">
        <v>2052</v>
      </c>
      <c r="E155" s="822" t="s">
        <v>4182</v>
      </c>
      <c r="F155" s="822" t="s">
        <v>4270</v>
      </c>
      <c r="G155" s="822" t="s">
        <v>4271</v>
      </c>
      <c r="H155" s="831"/>
      <c r="I155" s="831"/>
      <c r="J155" s="822"/>
      <c r="K155" s="822"/>
      <c r="L155" s="831"/>
      <c r="M155" s="831"/>
      <c r="N155" s="822"/>
      <c r="O155" s="822"/>
      <c r="P155" s="831">
        <v>1</v>
      </c>
      <c r="Q155" s="831">
        <v>379</v>
      </c>
      <c r="R155" s="827"/>
      <c r="S155" s="832">
        <v>379</v>
      </c>
    </row>
    <row r="156" spans="1:19" ht="14.45" customHeight="1" x14ac:dyDescent="0.2">
      <c r="A156" s="821" t="s">
        <v>4178</v>
      </c>
      <c r="B156" s="822" t="s">
        <v>4200</v>
      </c>
      <c r="C156" s="822" t="s">
        <v>589</v>
      </c>
      <c r="D156" s="822" t="s">
        <v>2052</v>
      </c>
      <c r="E156" s="822" t="s">
        <v>4182</v>
      </c>
      <c r="F156" s="822" t="s">
        <v>4272</v>
      </c>
      <c r="G156" s="822" t="s">
        <v>4273</v>
      </c>
      <c r="H156" s="831"/>
      <c r="I156" s="831"/>
      <c r="J156" s="822"/>
      <c r="K156" s="822"/>
      <c r="L156" s="831"/>
      <c r="M156" s="831"/>
      <c r="N156" s="822"/>
      <c r="O156" s="822"/>
      <c r="P156" s="831">
        <v>1</v>
      </c>
      <c r="Q156" s="831">
        <v>62</v>
      </c>
      <c r="R156" s="827"/>
      <c r="S156" s="832">
        <v>62</v>
      </c>
    </row>
    <row r="157" spans="1:19" ht="14.45" customHeight="1" x14ac:dyDescent="0.2">
      <c r="A157" s="821" t="s">
        <v>4178</v>
      </c>
      <c r="B157" s="822" t="s">
        <v>4200</v>
      </c>
      <c r="C157" s="822" t="s">
        <v>589</v>
      </c>
      <c r="D157" s="822" t="s">
        <v>2052</v>
      </c>
      <c r="E157" s="822" t="s">
        <v>4182</v>
      </c>
      <c r="F157" s="822" t="s">
        <v>4276</v>
      </c>
      <c r="G157" s="822" t="s">
        <v>4277</v>
      </c>
      <c r="H157" s="831">
        <v>1</v>
      </c>
      <c r="I157" s="831">
        <v>375</v>
      </c>
      <c r="J157" s="822">
        <v>0.24933510638297873</v>
      </c>
      <c r="K157" s="822">
        <v>375</v>
      </c>
      <c r="L157" s="831">
        <v>4</v>
      </c>
      <c r="M157" s="831">
        <v>1504</v>
      </c>
      <c r="N157" s="822">
        <v>1</v>
      </c>
      <c r="O157" s="822">
        <v>376</v>
      </c>
      <c r="P157" s="831">
        <v>1</v>
      </c>
      <c r="Q157" s="831">
        <v>377</v>
      </c>
      <c r="R157" s="827">
        <v>0.25066489361702127</v>
      </c>
      <c r="S157" s="832">
        <v>377</v>
      </c>
    </row>
    <row r="158" spans="1:19" ht="14.45" customHeight="1" x14ac:dyDescent="0.2">
      <c r="A158" s="821" t="s">
        <v>4178</v>
      </c>
      <c r="B158" s="822" t="s">
        <v>4200</v>
      </c>
      <c r="C158" s="822" t="s">
        <v>589</v>
      </c>
      <c r="D158" s="822" t="s">
        <v>2052</v>
      </c>
      <c r="E158" s="822" t="s">
        <v>4182</v>
      </c>
      <c r="F158" s="822" t="s">
        <v>4280</v>
      </c>
      <c r="G158" s="822" t="s">
        <v>4281</v>
      </c>
      <c r="H158" s="831">
        <v>91</v>
      </c>
      <c r="I158" s="831">
        <v>35581</v>
      </c>
      <c r="J158" s="822">
        <v>0.45957815063096574</v>
      </c>
      <c r="K158" s="822">
        <v>391</v>
      </c>
      <c r="L158" s="831">
        <v>197</v>
      </c>
      <c r="M158" s="831">
        <v>77421</v>
      </c>
      <c r="N158" s="822">
        <v>1</v>
      </c>
      <c r="O158" s="822">
        <v>393</v>
      </c>
      <c r="P158" s="831">
        <v>350</v>
      </c>
      <c r="Q158" s="831">
        <v>138600</v>
      </c>
      <c r="R158" s="827">
        <v>1.7902119579958926</v>
      </c>
      <c r="S158" s="832">
        <v>396</v>
      </c>
    </row>
    <row r="159" spans="1:19" ht="14.45" customHeight="1" x14ac:dyDescent="0.2">
      <c r="A159" s="821" t="s">
        <v>4178</v>
      </c>
      <c r="B159" s="822" t="s">
        <v>4200</v>
      </c>
      <c r="C159" s="822" t="s">
        <v>589</v>
      </c>
      <c r="D159" s="822" t="s">
        <v>2052</v>
      </c>
      <c r="E159" s="822" t="s">
        <v>4182</v>
      </c>
      <c r="F159" s="822" t="s">
        <v>4282</v>
      </c>
      <c r="G159" s="822" t="s">
        <v>4283</v>
      </c>
      <c r="H159" s="831"/>
      <c r="I159" s="831"/>
      <c r="J159" s="822"/>
      <c r="K159" s="822"/>
      <c r="L159" s="831">
        <v>3</v>
      </c>
      <c r="M159" s="831">
        <v>546</v>
      </c>
      <c r="N159" s="822">
        <v>1</v>
      </c>
      <c r="O159" s="822">
        <v>182</v>
      </c>
      <c r="P159" s="831">
        <v>1</v>
      </c>
      <c r="Q159" s="831">
        <v>183</v>
      </c>
      <c r="R159" s="827">
        <v>0.33516483516483514</v>
      </c>
      <c r="S159" s="832">
        <v>183</v>
      </c>
    </row>
    <row r="160" spans="1:19" ht="14.45" customHeight="1" x14ac:dyDescent="0.2">
      <c r="A160" s="821" t="s">
        <v>4178</v>
      </c>
      <c r="B160" s="822" t="s">
        <v>4200</v>
      </c>
      <c r="C160" s="822" t="s">
        <v>589</v>
      </c>
      <c r="D160" s="822" t="s">
        <v>2052</v>
      </c>
      <c r="E160" s="822" t="s">
        <v>4182</v>
      </c>
      <c r="F160" s="822" t="s">
        <v>4284</v>
      </c>
      <c r="G160" s="822" t="s">
        <v>4285</v>
      </c>
      <c r="H160" s="831">
        <v>1</v>
      </c>
      <c r="I160" s="831">
        <v>87</v>
      </c>
      <c r="J160" s="822"/>
      <c r="K160" s="822">
        <v>87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4178</v>
      </c>
      <c r="B161" s="822" t="s">
        <v>4200</v>
      </c>
      <c r="C161" s="822" t="s">
        <v>589</v>
      </c>
      <c r="D161" s="822" t="s">
        <v>2052</v>
      </c>
      <c r="E161" s="822" t="s">
        <v>4182</v>
      </c>
      <c r="F161" s="822" t="s">
        <v>4286</v>
      </c>
      <c r="G161" s="822" t="s">
        <v>4287</v>
      </c>
      <c r="H161" s="831">
        <v>2</v>
      </c>
      <c r="I161" s="831">
        <v>1558</v>
      </c>
      <c r="J161" s="822">
        <v>0.15286499215070642</v>
      </c>
      <c r="K161" s="822">
        <v>779</v>
      </c>
      <c r="L161" s="831">
        <v>13</v>
      </c>
      <c r="M161" s="831">
        <v>10192</v>
      </c>
      <c r="N161" s="822">
        <v>1</v>
      </c>
      <c r="O161" s="822">
        <v>784</v>
      </c>
      <c r="P161" s="831">
        <v>4</v>
      </c>
      <c r="Q161" s="831">
        <v>3148</v>
      </c>
      <c r="R161" s="827">
        <v>0.30886970172684458</v>
      </c>
      <c r="S161" s="832">
        <v>787</v>
      </c>
    </row>
    <row r="162" spans="1:19" ht="14.45" customHeight="1" x14ac:dyDescent="0.2">
      <c r="A162" s="821" t="s">
        <v>4178</v>
      </c>
      <c r="B162" s="822" t="s">
        <v>4200</v>
      </c>
      <c r="C162" s="822" t="s">
        <v>589</v>
      </c>
      <c r="D162" s="822" t="s">
        <v>2052</v>
      </c>
      <c r="E162" s="822" t="s">
        <v>4182</v>
      </c>
      <c r="F162" s="822" t="s">
        <v>4288</v>
      </c>
      <c r="G162" s="822" t="s">
        <v>4289</v>
      </c>
      <c r="H162" s="831"/>
      <c r="I162" s="831"/>
      <c r="J162" s="822"/>
      <c r="K162" s="822"/>
      <c r="L162" s="831"/>
      <c r="M162" s="831"/>
      <c r="N162" s="822"/>
      <c r="O162" s="822"/>
      <c r="P162" s="831">
        <v>1</v>
      </c>
      <c r="Q162" s="831">
        <v>0</v>
      </c>
      <c r="R162" s="827"/>
      <c r="S162" s="832">
        <v>0</v>
      </c>
    </row>
    <row r="163" spans="1:19" ht="14.45" customHeight="1" x14ac:dyDescent="0.2">
      <c r="A163" s="821" t="s">
        <v>4178</v>
      </c>
      <c r="B163" s="822" t="s">
        <v>4200</v>
      </c>
      <c r="C163" s="822" t="s">
        <v>589</v>
      </c>
      <c r="D163" s="822" t="s">
        <v>2052</v>
      </c>
      <c r="E163" s="822" t="s">
        <v>4182</v>
      </c>
      <c r="F163" s="822" t="s">
        <v>4290</v>
      </c>
      <c r="G163" s="822" t="s">
        <v>4291</v>
      </c>
      <c r="H163" s="831">
        <v>3</v>
      </c>
      <c r="I163" s="831">
        <v>537</v>
      </c>
      <c r="J163" s="822"/>
      <c r="K163" s="822">
        <v>179</v>
      </c>
      <c r="L163" s="831"/>
      <c r="M163" s="831"/>
      <c r="N163" s="822"/>
      <c r="O163" s="822"/>
      <c r="P163" s="831">
        <v>2</v>
      </c>
      <c r="Q163" s="831">
        <v>362</v>
      </c>
      <c r="R163" s="827"/>
      <c r="S163" s="832">
        <v>181</v>
      </c>
    </row>
    <row r="164" spans="1:19" ht="14.45" customHeight="1" x14ac:dyDescent="0.2">
      <c r="A164" s="821" t="s">
        <v>4178</v>
      </c>
      <c r="B164" s="822" t="s">
        <v>4200</v>
      </c>
      <c r="C164" s="822" t="s">
        <v>589</v>
      </c>
      <c r="D164" s="822" t="s">
        <v>2052</v>
      </c>
      <c r="E164" s="822" t="s">
        <v>4182</v>
      </c>
      <c r="F164" s="822" t="s">
        <v>4298</v>
      </c>
      <c r="G164" s="822" t="s">
        <v>4299</v>
      </c>
      <c r="H164" s="831"/>
      <c r="I164" s="831"/>
      <c r="J164" s="822"/>
      <c r="K164" s="822"/>
      <c r="L164" s="831">
        <v>1</v>
      </c>
      <c r="M164" s="831">
        <v>1105</v>
      </c>
      <c r="N164" s="822">
        <v>1</v>
      </c>
      <c r="O164" s="822">
        <v>1105</v>
      </c>
      <c r="P164" s="831"/>
      <c r="Q164" s="831"/>
      <c r="R164" s="827"/>
      <c r="S164" s="832"/>
    </row>
    <row r="165" spans="1:19" ht="14.45" customHeight="1" x14ac:dyDescent="0.2">
      <c r="A165" s="821" t="s">
        <v>4178</v>
      </c>
      <c r="B165" s="822" t="s">
        <v>4200</v>
      </c>
      <c r="C165" s="822" t="s">
        <v>589</v>
      </c>
      <c r="D165" s="822" t="s">
        <v>2052</v>
      </c>
      <c r="E165" s="822" t="s">
        <v>4182</v>
      </c>
      <c r="F165" s="822" t="s">
        <v>4300</v>
      </c>
      <c r="G165" s="822" t="s">
        <v>4301</v>
      </c>
      <c r="H165" s="831"/>
      <c r="I165" s="831"/>
      <c r="J165" s="822"/>
      <c r="K165" s="822"/>
      <c r="L165" s="831">
        <v>1</v>
      </c>
      <c r="M165" s="831">
        <v>11111.11</v>
      </c>
      <c r="N165" s="822">
        <v>1</v>
      </c>
      <c r="O165" s="822">
        <v>11111.11</v>
      </c>
      <c r="P165" s="831"/>
      <c r="Q165" s="831"/>
      <c r="R165" s="827"/>
      <c r="S165" s="832"/>
    </row>
    <row r="166" spans="1:19" ht="14.45" customHeight="1" x14ac:dyDescent="0.2">
      <c r="A166" s="821" t="s">
        <v>4178</v>
      </c>
      <c r="B166" s="822" t="s">
        <v>4200</v>
      </c>
      <c r="C166" s="822" t="s">
        <v>589</v>
      </c>
      <c r="D166" s="822" t="s">
        <v>2052</v>
      </c>
      <c r="E166" s="822" t="s">
        <v>4182</v>
      </c>
      <c r="F166" s="822" t="s">
        <v>4304</v>
      </c>
      <c r="G166" s="822" t="s">
        <v>4305</v>
      </c>
      <c r="H166" s="831"/>
      <c r="I166" s="831"/>
      <c r="J166" s="822"/>
      <c r="K166" s="822"/>
      <c r="L166" s="831"/>
      <c r="M166" s="831"/>
      <c r="N166" s="822"/>
      <c r="O166" s="822"/>
      <c r="P166" s="831">
        <v>2</v>
      </c>
      <c r="Q166" s="831">
        <v>0</v>
      </c>
      <c r="R166" s="827"/>
      <c r="S166" s="832">
        <v>0</v>
      </c>
    </row>
    <row r="167" spans="1:19" ht="14.45" customHeight="1" x14ac:dyDescent="0.2">
      <c r="A167" s="821" t="s">
        <v>4178</v>
      </c>
      <c r="B167" s="822" t="s">
        <v>4200</v>
      </c>
      <c r="C167" s="822" t="s">
        <v>589</v>
      </c>
      <c r="D167" s="822" t="s">
        <v>2055</v>
      </c>
      <c r="E167" s="822" t="s">
        <v>4180</v>
      </c>
      <c r="F167" s="822" t="s">
        <v>4203</v>
      </c>
      <c r="G167" s="822" t="s">
        <v>4204</v>
      </c>
      <c r="H167" s="831">
        <v>0.1</v>
      </c>
      <c r="I167" s="831">
        <v>6.97</v>
      </c>
      <c r="J167" s="822"/>
      <c r="K167" s="822">
        <v>69.699999999999989</v>
      </c>
      <c r="L167" s="831"/>
      <c r="M167" s="831"/>
      <c r="N167" s="822"/>
      <c r="O167" s="822"/>
      <c r="P167" s="831"/>
      <c r="Q167" s="831"/>
      <c r="R167" s="827"/>
      <c r="S167" s="832"/>
    </row>
    <row r="168" spans="1:19" ht="14.45" customHeight="1" x14ac:dyDescent="0.2">
      <c r="A168" s="821" t="s">
        <v>4178</v>
      </c>
      <c r="B168" s="822" t="s">
        <v>4200</v>
      </c>
      <c r="C168" s="822" t="s">
        <v>589</v>
      </c>
      <c r="D168" s="822" t="s">
        <v>2055</v>
      </c>
      <c r="E168" s="822" t="s">
        <v>4182</v>
      </c>
      <c r="F168" s="822" t="s">
        <v>4223</v>
      </c>
      <c r="G168" s="822" t="s">
        <v>4224</v>
      </c>
      <c r="H168" s="831">
        <v>36</v>
      </c>
      <c r="I168" s="831">
        <v>10800</v>
      </c>
      <c r="J168" s="822">
        <v>1.2771996215704824</v>
      </c>
      <c r="K168" s="822">
        <v>300</v>
      </c>
      <c r="L168" s="831">
        <v>28</v>
      </c>
      <c r="M168" s="831">
        <v>8456</v>
      </c>
      <c r="N168" s="822">
        <v>1</v>
      </c>
      <c r="O168" s="822">
        <v>302</v>
      </c>
      <c r="P168" s="831">
        <v>20</v>
      </c>
      <c r="Q168" s="831">
        <v>6080</v>
      </c>
      <c r="R168" s="827">
        <v>0.71901608325449384</v>
      </c>
      <c r="S168" s="832">
        <v>304</v>
      </c>
    </row>
    <row r="169" spans="1:19" ht="14.45" customHeight="1" x14ac:dyDescent="0.2">
      <c r="A169" s="821" t="s">
        <v>4178</v>
      </c>
      <c r="B169" s="822" t="s">
        <v>4200</v>
      </c>
      <c r="C169" s="822" t="s">
        <v>589</v>
      </c>
      <c r="D169" s="822" t="s">
        <v>2055</v>
      </c>
      <c r="E169" s="822" t="s">
        <v>4182</v>
      </c>
      <c r="F169" s="822" t="s">
        <v>4229</v>
      </c>
      <c r="G169" s="822" t="s">
        <v>4230</v>
      </c>
      <c r="H169" s="831">
        <v>161</v>
      </c>
      <c r="I169" s="831">
        <v>13363</v>
      </c>
      <c r="J169" s="822">
        <v>3.0592948717948718</v>
      </c>
      <c r="K169" s="822">
        <v>83</v>
      </c>
      <c r="L169" s="831">
        <v>52</v>
      </c>
      <c r="M169" s="831">
        <v>4368</v>
      </c>
      <c r="N169" s="822">
        <v>1</v>
      </c>
      <c r="O169" s="822">
        <v>84</v>
      </c>
      <c r="P169" s="831">
        <v>116</v>
      </c>
      <c r="Q169" s="831">
        <v>9860</v>
      </c>
      <c r="R169" s="827">
        <v>2.2573260073260073</v>
      </c>
      <c r="S169" s="832">
        <v>85</v>
      </c>
    </row>
    <row r="170" spans="1:19" ht="14.45" customHeight="1" x14ac:dyDescent="0.2">
      <c r="A170" s="821" t="s">
        <v>4178</v>
      </c>
      <c r="B170" s="822" t="s">
        <v>4200</v>
      </c>
      <c r="C170" s="822" t="s">
        <v>589</v>
      </c>
      <c r="D170" s="822" t="s">
        <v>2055</v>
      </c>
      <c r="E170" s="822" t="s">
        <v>4182</v>
      </c>
      <c r="F170" s="822" t="s">
        <v>4185</v>
      </c>
      <c r="G170" s="822" t="s">
        <v>4186</v>
      </c>
      <c r="H170" s="831">
        <v>16</v>
      </c>
      <c r="I170" s="831">
        <v>592</v>
      </c>
      <c r="J170" s="822">
        <v>0.55639097744360899</v>
      </c>
      <c r="K170" s="822">
        <v>37</v>
      </c>
      <c r="L170" s="831">
        <v>28</v>
      </c>
      <c r="M170" s="831">
        <v>1064</v>
      </c>
      <c r="N170" s="822">
        <v>1</v>
      </c>
      <c r="O170" s="822">
        <v>38</v>
      </c>
      <c r="P170" s="831">
        <v>9</v>
      </c>
      <c r="Q170" s="831">
        <v>342</v>
      </c>
      <c r="R170" s="827">
        <v>0.32142857142857145</v>
      </c>
      <c r="S170" s="832">
        <v>38</v>
      </c>
    </row>
    <row r="171" spans="1:19" ht="14.45" customHeight="1" x14ac:dyDescent="0.2">
      <c r="A171" s="821" t="s">
        <v>4178</v>
      </c>
      <c r="B171" s="822" t="s">
        <v>4200</v>
      </c>
      <c r="C171" s="822" t="s">
        <v>589</v>
      </c>
      <c r="D171" s="822" t="s">
        <v>2055</v>
      </c>
      <c r="E171" s="822" t="s">
        <v>4182</v>
      </c>
      <c r="F171" s="822" t="s">
        <v>4235</v>
      </c>
      <c r="G171" s="822" t="s">
        <v>4236</v>
      </c>
      <c r="H171" s="831"/>
      <c r="I171" s="831"/>
      <c r="J171" s="822"/>
      <c r="K171" s="822"/>
      <c r="L171" s="831"/>
      <c r="M171" s="831"/>
      <c r="N171" s="822"/>
      <c r="O171" s="822"/>
      <c r="P171" s="831">
        <v>1</v>
      </c>
      <c r="Q171" s="831">
        <v>5</v>
      </c>
      <c r="R171" s="827"/>
      <c r="S171" s="832">
        <v>5</v>
      </c>
    </row>
    <row r="172" spans="1:19" ht="14.45" customHeight="1" x14ac:dyDescent="0.2">
      <c r="A172" s="821" t="s">
        <v>4178</v>
      </c>
      <c r="B172" s="822" t="s">
        <v>4200</v>
      </c>
      <c r="C172" s="822" t="s">
        <v>589</v>
      </c>
      <c r="D172" s="822" t="s">
        <v>2055</v>
      </c>
      <c r="E172" s="822" t="s">
        <v>4182</v>
      </c>
      <c r="F172" s="822" t="s">
        <v>4237</v>
      </c>
      <c r="G172" s="822" t="s">
        <v>4238</v>
      </c>
      <c r="H172" s="831">
        <v>692</v>
      </c>
      <c r="I172" s="831">
        <v>174384</v>
      </c>
      <c r="J172" s="822">
        <v>1.1037800339266273</v>
      </c>
      <c r="K172" s="822">
        <v>252</v>
      </c>
      <c r="L172" s="831">
        <v>622</v>
      </c>
      <c r="M172" s="831">
        <v>157988</v>
      </c>
      <c r="N172" s="822">
        <v>1</v>
      </c>
      <c r="O172" s="822">
        <v>254</v>
      </c>
      <c r="P172" s="831">
        <v>536</v>
      </c>
      <c r="Q172" s="831">
        <v>136680</v>
      </c>
      <c r="R172" s="827">
        <v>0.86512899713902325</v>
      </c>
      <c r="S172" s="832">
        <v>255</v>
      </c>
    </row>
    <row r="173" spans="1:19" ht="14.45" customHeight="1" x14ac:dyDescent="0.2">
      <c r="A173" s="821" t="s">
        <v>4178</v>
      </c>
      <c r="B173" s="822" t="s">
        <v>4200</v>
      </c>
      <c r="C173" s="822" t="s">
        <v>589</v>
      </c>
      <c r="D173" s="822" t="s">
        <v>2055</v>
      </c>
      <c r="E173" s="822" t="s">
        <v>4182</v>
      </c>
      <c r="F173" s="822" t="s">
        <v>4239</v>
      </c>
      <c r="G173" s="822" t="s">
        <v>4240</v>
      </c>
      <c r="H173" s="831">
        <v>239</v>
      </c>
      <c r="I173" s="831">
        <v>30281</v>
      </c>
      <c r="J173" s="822">
        <v>1.3654852092352092</v>
      </c>
      <c r="K173" s="822">
        <v>126.69874476987448</v>
      </c>
      <c r="L173" s="831">
        <v>176</v>
      </c>
      <c r="M173" s="831">
        <v>22176</v>
      </c>
      <c r="N173" s="822">
        <v>1</v>
      </c>
      <c r="O173" s="822">
        <v>126</v>
      </c>
      <c r="P173" s="831">
        <v>215</v>
      </c>
      <c r="Q173" s="831">
        <v>27305</v>
      </c>
      <c r="R173" s="827">
        <v>1.231286075036075</v>
      </c>
      <c r="S173" s="832">
        <v>127</v>
      </c>
    </row>
    <row r="174" spans="1:19" ht="14.45" customHeight="1" x14ac:dyDescent="0.2">
      <c r="A174" s="821" t="s">
        <v>4178</v>
      </c>
      <c r="B174" s="822" t="s">
        <v>4200</v>
      </c>
      <c r="C174" s="822" t="s">
        <v>589</v>
      </c>
      <c r="D174" s="822" t="s">
        <v>2055</v>
      </c>
      <c r="E174" s="822" t="s">
        <v>4182</v>
      </c>
      <c r="F174" s="822" t="s">
        <v>4244</v>
      </c>
      <c r="G174" s="822" t="s">
        <v>4245</v>
      </c>
      <c r="H174" s="831">
        <v>1</v>
      </c>
      <c r="I174" s="831">
        <v>680</v>
      </c>
      <c r="J174" s="822"/>
      <c r="K174" s="822">
        <v>680</v>
      </c>
      <c r="L174" s="831"/>
      <c r="M174" s="831"/>
      <c r="N174" s="822"/>
      <c r="O174" s="822"/>
      <c r="P174" s="831"/>
      <c r="Q174" s="831"/>
      <c r="R174" s="827"/>
      <c r="S174" s="832"/>
    </row>
    <row r="175" spans="1:19" ht="14.45" customHeight="1" x14ac:dyDescent="0.2">
      <c r="A175" s="821" t="s">
        <v>4178</v>
      </c>
      <c r="B175" s="822" t="s">
        <v>4200</v>
      </c>
      <c r="C175" s="822" t="s">
        <v>589</v>
      </c>
      <c r="D175" s="822" t="s">
        <v>2055</v>
      </c>
      <c r="E175" s="822" t="s">
        <v>4182</v>
      </c>
      <c r="F175" s="822" t="s">
        <v>4193</v>
      </c>
      <c r="G175" s="822" t="s">
        <v>4194</v>
      </c>
      <c r="H175" s="831">
        <v>700</v>
      </c>
      <c r="I175" s="831">
        <v>23333.33</v>
      </c>
      <c r="J175" s="822">
        <v>0.91863540103755936</v>
      </c>
      <c r="K175" s="822">
        <v>33.333328571428574</v>
      </c>
      <c r="L175" s="831">
        <v>762</v>
      </c>
      <c r="M175" s="831">
        <v>25399.990000000005</v>
      </c>
      <c r="N175" s="822">
        <v>1</v>
      </c>
      <c r="O175" s="822">
        <v>33.333320209973763</v>
      </c>
      <c r="P175" s="831">
        <v>726</v>
      </c>
      <c r="Q175" s="831">
        <v>28135.55</v>
      </c>
      <c r="R175" s="827">
        <v>1.1076992549997065</v>
      </c>
      <c r="S175" s="832">
        <v>38.754201101928373</v>
      </c>
    </row>
    <row r="176" spans="1:19" ht="14.45" customHeight="1" x14ac:dyDescent="0.2">
      <c r="A176" s="821" t="s">
        <v>4178</v>
      </c>
      <c r="B176" s="822" t="s">
        <v>4200</v>
      </c>
      <c r="C176" s="822" t="s">
        <v>589</v>
      </c>
      <c r="D176" s="822" t="s">
        <v>2055</v>
      </c>
      <c r="E176" s="822" t="s">
        <v>4182</v>
      </c>
      <c r="F176" s="822" t="s">
        <v>4252</v>
      </c>
      <c r="G176" s="822" t="s">
        <v>4253</v>
      </c>
      <c r="H176" s="831">
        <v>9</v>
      </c>
      <c r="I176" s="831">
        <v>333</v>
      </c>
      <c r="J176" s="822">
        <v>0.97368421052631582</v>
      </c>
      <c r="K176" s="822">
        <v>37</v>
      </c>
      <c r="L176" s="831">
        <v>9</v>
      </c>
      <c r="M176" s="831">
        <v>342</v>
      </c>
      <c r="N176" s="822">
        <v>1</v>
      </c>
      <c r="O176" s="822">
        <v>38</v>
      </c>
      <c r="P176" s="831">
        <v>5</v>
      </c>
      <c r="Q176" s="831">
        <v>190</v>
      </c>
      <c r="R176" s="827">
        <v>0.55555555555555558</v>
      </c>
      <c r="S176" s="832">
        <v>38</v>
      </c>
    </row>
    <row r="177" spans="1:19" ht="14.45" customHeight="1" x14ac:dyDescent="0.2">
      <c r="A177" s="821" t="s">
        <v>4178</v>
      </c>
      <c r="B177" s="822" t="s">
        <v>4200</v>
      </c>
      <c r="C177" s="822" t="s">
        <v>589</v>
      </c>
      <c r="D177" s="822" t="s">
        <v>2055</v>
      </c>
      <c r="E177" s="822" t="s">
        <v>4182</v>
      </c>
      <c r="F177" s="822" t="s">
        <v>4254</v>
      </c>
      <c r="G177" s="822" t="s">
        <v>4255</v>
      </c>
      <c r="H177" s="831">
        <v>1</v>
      </c>
      <c r="I177" s="831">
        <v>86</v>
      </c>
      <c r="J177" s="822"/>
      <c r="K177" s="822">
        <v>86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4178</v>
      </c>
      <c r="B178" s="822" t="s">
        <v>4200</v>
      </c>
      <c r="C178" s="822" t="s">
        <v>589</v>
      </c>
      <c r="D178" s="822" t="s">
        <v>2055</v>
      </c>
      <c r="E178" s="822" t="s">
        <v>4182</v>
      </c>
      <c r="F178" s="822" t="s">
        <v>4256</v>
      </c>
      <c r="G178" s="822" t="s">
        <v>4257</v>
      </c>
      <c r="H178" s="831">
        <v>524</v>
      </c>
      <c r="I178" s="831">
        <v>81220</v>
      </c>
      <c r="J178" s="822">
        <v>1.0734866508062384</v>
      </c>
      <c r="K178" s="822">
        <v>155</v>
      </c>
      <c r="L178" s="831">
        <v>485</v>
      </c>
      <c r="M178" s="831">
        <v>75660</v>
      </c>
      <c r="N178" s="822">
        <v>1</v>
      </c>
      <c r="O178" s="822">
        <v>156</v>
      </c>
      <c r="P178" s="831">
        <v>397</v>
      </c>
      <c r="Q178" s="831">
        <v>62329</v>
      </c>
      <c r="R178" s="827">
        <v>0.82380385937086964</v>
      </c>
      <c r="S178" s="832">
        <v>157</v>
      </c>
    </row>
    <row r="179" spans="1:19" ht="14.45" customHeight="1" x14ac:dyDescent="0.2">
      <c r="A179" s="821" t="s">
        <v>4178</v>
      </c>
      <c r="B179" s="822" t="s">
        <v>4200</v>
      </c>
      <c r="C179" s="822" t="s">
        <v>589</v>
      </c>
      <c r="D179" s="822" t="s">
        <v>2056</v>
      </c>
      <c r="E179" s="822" t="s">
        <v>4180</v>
      </c>
      <c r="F179" s="822" t="s">
        <v>4201</v>
      </c>
      <c r="G179" s="822" t="s">
        <v>4202</v>
      </c>
      <c r="H179" s="831"/>
      <c r="I179" s="831"/>
      <c r="J179" s="822"/>
      <c r="K179" s="822"/>
      <c r="L179" s="831">
        <v>0.2</v>
      </c>
      <c r="M179" s="831">
        <v>10.88</v>
      </c>
      <c r="N179" s="822">
        <v>1</v>
      </c>
      <c r="O179" s="822">
        <v>54.4</v>
      </c>
      <c r="P179" s="831"/>
      <c r="Q179" s="831"/>
      <c r="R179" s="827"/>
      <c r="S179" s="832"/>
    </row>
    <row r="180" spans="1:19" ht="14.45" customHeight="1" x14ac:dyDescent="0.2">
      <c r="A180" s="821" t="s">
        <v>4178</v>
      </c>
      <c r="B180" s="822" t="s">
        <v>4200</v>
      </c>
      <c r="C180" s="822" t="s">
        <v>589</v>
      </c>
      <c r="D180" s="822" t="s">
        <v>2056</v>
      </c>
      <c r="E180" s="822" t="s">
        <v>4180</v>
      </c>
      <c r="F180" s="822" t="s">
        <v>4205</v>
      </c>
      <c r="G180" s="822" t="s">
        <v>921</v>
      </c>
      <c r="H180" s="831"/>
      <c r="I180" s="831"/>
      <c r="J180" s="822"/>
      <c r="K180" s="822"/>
      <c r="L180" s="831">
        <v>0.1</v>
      </c>
      <c r="M180" s="831">
        <v>13.65</v>
      </c>
      <c r="N180" s="822">
        <v>1</v>
      </c>
      <c r="O180" s="822">
        <v>136.5</v>
      </c>
      <c r="P180" s="831"/>
      <c r="Q180" s="831"/>
      <c r="R180" s="827"/>
      <c r="S180" s="832"/>
    </row>
    <row r="181" spans="1:19" ht="14.45" customHeight="1" x14ac:dyDescent="0.2">
      <c r="A181" s="821" t="s">
        <v>4178</v>
      </c>
      <c r="B181" s="822" t="s">
        <v>4200</v>
      </c>
      <c r="C181" s="822" t="s">
        <v>589</v>
      </c>
      <c r="D181" s="822" t="s">
        <v>2056</v>
      </c>
      <c r="E181" s="822" t="s">
        <v>4180</v>
      </c>
      <c r="F181" s="822" t="s">
        <v>4207</v>
      </c>
      <c r="G181" s="822" t="s">
        <v>977</v>
      </c>
      <c r="H181" s="831"/>
      <c r="I181" s="831"/>
      <c r="J181" s="822"/>
      <c r="K181" s="822"/>
      <c r="L181" s="831"/>
      <c r="M181" s="831"/>
      <c r="N181" s="822"/>
      <c r="O181" s="822"/>
      <c r="P181" s="831">
        <v>0.6</v>
      </c>
      <c r="Q181" s="831">
        <v>736.64</v>
      </c>
      <c r="R181" s="827"/>
      <c r="S181" s="832">
        <v>1227.7333333333333</v>
      </c>
    </row>
    <row r="182" spans="1:19" ht="14.45" customHeight="1" x14ac:dyDescent="0.2">
      <c r="A182" s="821" t="s">
        <v>4178</v>
      </c>
      <c r="B182" s="822" t="s">
        <v>4200</v>
      </c>
      <c r="C182" s="822" t="s">
        <v>589</v>
      </c>
      <c r="D182" s="822" t="s">
        <v>2056</v>
      </c>
      <c r="E182" s="822" t="s">
        <v>4180</v>
      </c>
      <c r="F182" s="822" t="s">
        <v>4210</v>
      </c>
      <c r="G182" s="822"/>
      <c r="H182" s="831"/>
      <c r="I182" s="831"/>
      <c r="J182" s="822"/>
      <c r="K182" s="822"/>
      <c r="L182" s="831">
        <v>1</v>
      </c>
      <c r="M182" s="831">
        <v>6.09</v>
      </c>
      <c r="N182" s="822">
        <v>1</v>
      </c>
      <c r="O182" s="822">
        <v>6.09</v>
      </c>
      <c r="P182" s="831"/>
      <c r="Q182" s="831"/>
      <c r="R182" s="827"/>
      <c r="S182" s="832"/>
    </row>
    <row r="183" spans="1:19" ht="14.45" customHeight="1" x14ac:dyDescent="0.2">
      <c r="A183" s="821" t="s">
        <v>4178</v>
      </c>
      <c r="B183" s="822" t="s">
        <v>4200</v>
      </c>
      <c r="C183" s="822" t="s">
        <v>589</v>
      </c>
      <c r="D183" s="822" t="s">
        <v>2056</v>
      </c>
      <c r="E183" s="822" t="s">
        <v>4180</v>
      </c>
      <c r="F183" s="822" t="s">
        <v>4222</v>
      </c>
      <c r="G183" s="822" t="s">
        <v>4221</v>
      </c>
      <c r="H183" s="831"/>
      <c r="I183" s="831"/>
      <c r="J183" s="822"/>
      <c r="K183" s="822"/>
      <c r="L183" s="831"/>
      <c r="M183" s="831"/>
      <c r="N183" s="822"/>
      <c r="O183" s="822"/>
      <c r="P183" s="831">
        <v>0.1</v>
      </c>
      <c r="Q183" s="831">
        <v>12.16</v>
      </c>
      <c r="R183" s="827"/>
      <c r="S183" s="832">
        <v>121.6</v>
      </c>
    </row>
    <row r="184" spans="1:19" ht="14.45" customHeight="1" x14ac:dyDescent="0.2">
      <c r="A184" s="821" t="s">
        <v>4178</v>
      </c>
      <c r="B184" s="822" t="s">
        <v>4200</v>
      </c>
      <c r="C184" s="822" t="s">
        <v>589</v>
      </c>
      <c r="D184" s="822" t="s">
        <v>2056</v>
      </c>
      <c r="E184" s="822" t="s">
        <v>4182</v>
      </c>
      <c r="F184" s="822" t="s">
        <v>4223</v>
      </c>
      <c r="G184" s="822" t="s">
        <v>4224</v>
      </c>
      <c r="H184" s="831"/>
      <c r="I184" s="831"/>
      <c r="J184" s="822"/>
      <c r="K184" s="822"/>
      <c r="L184" s="831"/>
      <c r="M184" s="831"/>
      <c r="N184" s="822"/>
      <c r="O184" s="822"/>
      <c r="P184" s="831">
        <v>1</v>
      </c>
      <c r="Q184" s="831">
        <v>304</v>
      </c>
      <c r="R184" s="827"/>
      <c r="S184" s="832">
        <v>304</v>
      </c>
    </row>
    <row r="185" spans="1:19" ht="14.45" customHeight="1" x14ac:dyDescent="0.2">
      <c r="A185" s="821" t="s">
        <v>4178</v>
      </c>
      <c r="B185" s="822" t="s">
        <v>4200</v>
      </c>
      <c r="C185" s="822" t="s">
        <v>589</v>
      </c>
      <c r="D185" s="822" t="s">
        <v>2056</v>
      </c>
      <c r="E185" s="822" t="s">
        <v>4182</v>
      </c>
      <c r="F185" s="822" t="s">
        <v>4225</v>
      </c>
      <c r="G185" s="822" t="s">
        <v>4226</v>
      </c>
      <c r="H185" s="831"/>
      <c r="I185" s="831"/>
      <c r="J185" s="822"/>
      <c r="K185" s="822"/>
      <c r="L185" s="831">
        <v>1</v>
      </c>
      <c r="M185" s="831">
        <v>151</v>
      </c>
      <c r="N185" s="822">
        <v>1</v>
      </c>
      <c r="O185" s="822">
        <v>151</v>
      </c>
      <c r="P185" s="831">
        <v>2</v>
      </c>
      <c r="Q185" s="831">
        <v>306</v>
      </c>
      <c r="R185" s="827">
        <v>2.0264900662251657</v>
      </c>
      <c r="S185" s="832">
        <v>153</v>
      </c>
    </row>
    <row r="186" spans="1:19" ht="14.45" customHeight="1" x14ac:dyDescent="0.2">
      <c r="A186" s="821" t="s">
        <v>4178</v>
      </c>
      <c r="B186" s="822" t="s">
        <v>4200</v>
      </c>
      <c r="C186" s="822" t="s">
        <v>589</v>
      </c>
      <c r="D186" s="822" t="s">
        <v>2056</v>
      </c>
      <c r="E186" s="822" t="s">
        <v>4182</v>
      </c>
      <c r="F186" s="822" t="s">
        <v>4229</v>
      </c>
      <c r="G186" s="822" t="s">
        <v>4230</v>
      </c>
      <c r="H186" s="831">
        <v>155</v>
      </c>
      <c r="I186" s="831">
        <v>12865</v>
      </c>
      <c r="J186" s="822">
        <v>0.40624605279777692</v>
      </c>
      <c r="K186" s="822">
        <v>83</v>
      </c>
      <c r="L186" s="831">
        <v>377</v>
      </c>
      <c r="M186" s="831">
        <v>31668</v>
      </c>
      <c r="N186" s="822">
        <v>1</v>
      </c>
      <c r="O186" s="822">
        <v>84</v>
      </c>
      <c r="P186" s="831">
        <v>434</v>
      </c>
      <c r="Q186" s="831">
        <v>36890</v>
      </c>
      <c r="R186" s="827">
        <v>1.1648983200707339</v>
      </c>
      <c r="S186" s="832">
        <v>85</v>
      </c>
    </row>
    <row r="187" spans="1:19" ht="14.45" customHeight="1" x14ac:dyDescent="0.2">
      <c r="A187" s="821" t="s">
        <v>4178</v>
      </c>
      <c r="B187" s="822" t="s">
        <v>4200</v>
      </c>
      <c r="C187" s="822" t="s">
        <v>589</v>
      </c>
      <c r="D187" s="822" t="s">
        <v>2056</v>
      </c>
      <c r="E187" s="822" t="s">
        <v>4182</v>
      </c>
      <c r="F187" s="822" t="s">
        <v>4231</v>
      </c>
      <c r="G187" s="822" t="s">
        <v>4232</v>
      </c>
      <c r="H187" s="831"/>
      <c r="I187" s="831"/>
      <c r="J187" s="822"/>
      <c r="K187" s="822"/>
      <c r="L187" s="831">
        <v>1</v>
      </c>
      <c r="M187" s="831">
        <v>107</v>
      </c>
      <c r="N187" s="822">
        <v>1</v>
      </c>
      <c r="O187" s="822">
        <v>107</v>
      </c>
      <c r="P187" s="831"/>
      <c r="Q187" s="831"/>
      <c r="R187" s="827"/>
      <c r="S187" s="832"/>
    </row>
    <row r="188" spans="1:19" ht="14.45" customHeight="1" x14ac:dyDescent="0.2">
      <c r="A188" s="821" t="s">
        <v>4178</v>
      </c>
      <c r="B188" s="822" t="s">
        <v>4200</v>
      </c>
      <c r="C188" s="822" t="s">
        <v>589</v>
      </c>
      <c r="D188" s="822" t="s">
        <v>2056</v>
      </c>
      <c r="E188" s="822" t="s">
        <v>4182</v>
      </c>
      <c r="F188" s="822" t="s">
        <v>4185</v>
      </c>
      <c r="G188" s="822" t="s">
        <v>4186</v>
      </c>
      <c r="H188" s="831">
        <v>9</v>
      </c>
      <c r="I188" s="831">
        <v>333</v>
      </c>
      <c r="J188" s="822">
        <v>0.33704453441295545</v>
      </c>
      <c r="K188" s="822">
        <v>37</v>
      </c>
      <c r="L188" s="831">
        <v>26</v>
      </c>
      <c r="M188" s="831">
        <v>988</v>
      </c>
      <c r="N188" s="822">
        <v>1</v>
      </c>
      <c r="O188" s="822">
        <v>38</v>
      </c>
      <c r="P188" s="831">
        <v>88</v>
      </c>
      <c r="Q188" s="831">
        <v>3344</v>
      </c>
      <c r="R188" s="827">
        <v>3.3846153846153846</v>
      </c>
      <c r="S188" s="832">
        <v>38</v>
      </c>
    </row>
    <row r="189" spans="1:19" ht="14.45" customHeight="1" x14ac:dyDescent="0.2">
      <c r="A189" s="821" t="s">
        <v>4178</v>
      </c>
      <c r="B189" s="822" t="s">
        <v>4200</v>
      </c>
      <c r="C189" s="822" t="s">
        <v>589</v>
      </c>
      <c r="D189" s="822" t="s">
        <v>2056</v>
      </c>
      <c r="E189" s="822" t="s">
        <v>4182</v>
      </c>
      <c r="F189" s="822" t="s">
        <v>4235</v>
      </c>
      <c r="G189" s="822" t="s">
        <v>4236</v>
      </c>
      <c r="H189" s="831"/>
      <c r="I189" s="831"/>
      <c r="J189" s="822"/>
      <c r="K189" s="822"/>
      <c r="L189" s="831"/>
      <c r="M189" s="831"/>
      <c r="N189" s="822"/>
      <c r="O189" s="822"/>
      <c r="P189" s="831">
        <v>1</v>
      </c>
      <c r="Q189" s="831">
        <v>5</v>
      </c>
      <c r="R189" s="827"/>
      <c r="S189" s="832">
        <v>5</v>
      </c>
    </row>
    <row r="190" spans="1:19" ht="14.45" customHeight="1" x14ac:dyDescent="0.2">
      <c r="A190" s="821" t="s">
        <v>4178</v>
      </c>
      <c r="B190" s="822" t="s">
        <v>4200</v>
      </c>
      <c r="C190" s="822" t="s">
        <v>589</v>
      </c>
      <c r="D190" s="822" t="s">
        <v>2056</v>
      </c>
      <c r="E190" s="822" t="s">
        <v>4182</v>
      </c>
      <c r="F190" s="822" t="s">
        <v>4237</v>
      </c>
      <c r="G190" s="822" t="s">
        <v>4238</v>
      </c>
      <c r="H190" s="831"/>
      <c r="I190" s="831"/>
      <c r="J190" s="822"/>
      <c r="K190" s="822"/>
      <c r="L190" s="831"/>
      <c r="M190" s="831"/>
      <c r="N190" s="822"/>
      <c r="O190" s="822"/>
      <c r="P190" s="831">
        <v>8</v>
      </c>
      <c r="Q190" s="831">
        <v>2040</v>
      </c>
      <c r="R190" s="827"/>
      <c r="S190" s="832">
        <v>255</v>
      </c>
    </row>
    <row r="191" spans="1:19" ht="14.45" customHeight="1" x14ac:dyDescent="0.2">
      <c r="A191" s="821" t="s">
        <v>4178</v>
      </c>
      <c r="B191" s="822" t="s">
        <v>4200</v>
      </c>
      <c r="C191" s="822" t="s">
        <v>589</v>
      </c>
      <c r="D191" s="822" t="s">
        <v>2056</v>
      </c>
      <c r="E191" s="822" t="s">
        <v>4182</v>
      </c>
      <c r="F191" s="822" t="s">
        <v>4239</v>
      </c>
      <c r="G191" s="822" t="s">
        <v>4240</v>
      </c>
      <c r="H191" s="831">
        <v>218</v>
      </c>
      <c r="I191" s="831">
        <v>27468</v>
      </c>
      <c r="J191" s="822">
        <v>0.45228215767634855</v>
      </c>
      <c r="K191" s="822">
        <v>126</v>
      </c>
      <c r="L191" s="831">
        <v>482</v>
      </c>
      <c r="M191" s="831">
        <v>60732</v>
      </c>
      <c r="N191" s="822">
        <v>1</v>
      </c>
      <c r="O191" s="822">
        <v>126</v>
      </c>
      <c r="P191" s="831">
        <v>570</v>
      </c>
      <c r="Q191" s="831">
        <v>72390</v>
      </c>
      <c r="R191" s="827">
        <v>1.191958111045248</v>
      </c>
      <c r="S191" s="832">
        <v>127</v>
      </c>
    </row>
    <row r="192" spans="1:19" ht="14.45" customHeight="1" x14ac:dyDescent="0.2">
      <c r="A192" s="821" t="s">
        <v>4178</v>
      </c>
      <c r="B192" s="822" t="s">
        <v>4200</v>
      </c>
      <c r="C192" s="822" t="s">
        <v>589</v>
      </c>
      <c r="D192" s="822" t="s">
        <v>2056</v>
      </c>
      <c r="E192" s="822" t="s">
        <v>4182</v>
      </c>
      <c r="F192" s="822" t="s">
        <v>4241</v>
      </c>
      <c r="G192" s="822" t="s">
        <v>4232</v>
      </c>
      <c r="H192" s="831">
        <v>1</v>
      </c>
      <c r="I192" s="831">
        <v>185</v>
      </c>
      <c r="J192" s="822"/>
      <c r="K192" s="822">
        <v>185</v>
      </c>
      <c r="L192" s="831"/>
      <c r="M192" s="831"/>
      <c r="N192" s="822"/>
      <c r="O192" s="822"/>
      <c r="P192" s="831"/>
      <c r="Q192" s="831"/>
      <c r="R192" s="827"/>
      <c r="S192" s="832"/>
    </row>
    <row r="193" spans="1:19" ht="14.45" customHeight="1" x14ac:dyDescent="0.2">
      <c r="A193" s="821" t="s">
        <v>4178</v>
      </c>
      <c r="B193" s="822" t="s">
        <v>4200</v>
      </c>
      <c r="C193" s="822" t="s">
        <v>589</v>
      </c>
      <c r="D193" s="822" t="s">
        <v>2056</v>
      </c>
      <c r="E193" s="822" t="s">
        <v>4182</v>
      </c>
      <c r="F193" s="822" t="s">
        <v>4242</v>
      </c>
      <c r="G193" s="822" t="s">
        <v>4243</v>
      </c>
      <c r="H193" s="831"/>
      <c r="I193" s="831"/>
      <c r="J193" s="822"/>
      <c r="K193" s="822"/>
      <c r="L193" s="831"/>
      <c r="M193" s="831"/>
      <c r="N193" s="822"/>
      <c r="O193" s="822"/>
      <c r="P193" s="831">
        <v>1</v>
      </c>
      <c r="Q193" s="831">
        <v>547</v>
      </c>
      <c r="R193" s="827"/>
      <c r="S193" s="832">
        <v>547</v>
      </c>
    </row>
    <row r="194" spans="1:19" ht="14.45" customHeight="1" x14ac:dyDescent="0.2">
      <c r="A194" s="821" t="s">
        <v>4178</v>
      </c>
      <c r="B194" s="822" t="s">
        <v>4200</v>
      </c>
      <c r="C194" s="822" t="s">
        <v>589</v>
      </c>
      <c r="D194" s="822" t="s">
        <v>2056</v>
      </c>
      <c r="E194" s="822" t="s">
        <v>4182</v>
      </c>
      <c r="F194" s="822" t="s">
        <v>4246</v>
      </c>
      <c r="G194" s="822" t="s">
        <v>4247</v>
      </c>
      <c r="H194" s="831">
        <v>1</v>
      </c>
      <c r="I194" s="831">
        <v>217</v>
      </c>
      <c r="J194" s="822">
        <v>0.4954337899543379</v>
      </c>
      <c r="K194" s="822">
        <v>217</v>
      </c>
      <c r="L194" s="831">
        <v>2</v>
      </c>
      <c r="M194" s="831">
        <v>438</v>
      </c>
      <c r="N194" s="822">
        <v>1</v>
      </c>
      <c r="O194" s="822">
        <v>219</v>
      </c>
      <c r="P194" s="831">
        <v>7</v>
      </c>
      <c r="Q194" s="831">
        <v>1554</v>
      </c>
      <c r="R194" s="827">
        <v>3.547945205479452</v>
      </c>
      <c r="S194" s="832">
        <v>222</v>
      </c>
    </row>
    <row r="195" spans="1:19" ht="14.45" customHeight="1" x14ac:dyDescent="0.2">
      <c r="A195" s="821" t="s">
        <v>4178</v>
      </c>
      <c r="B195" s="822" t="s">
        <v>4200</v>
      </c>
      <c r="C195" s="822" t="s">
        <v>589</v>
      </c>
      <c r="D195" s="822" t="s">
        <v>2056</v>
      </c>
      <c r="E195" s="822" t="s">
        <v>4182</v>
      </c>
      <c r="F195" s="822" t="s">
        <v>4248</v>
      </c>
      <c r="G195" s="822" t="s">
        <v>4249</v>
      </c>
      <c r="H195" s="831"/>
      <c r="I195" s="831"/>
      <c r="J195" s="822"/>
      <c r="K195" s="822"/>
      <c r="L195" s="831"/>
      <c r="M195" s="831"/>
      <c r="N195" s="822"/>
      <c r="O195" s="822"/>
      <c r="P195" s="831">
        <v>3</v>
      </c>
      <c r="Q195" s="831">
        <v>0</v>
      </c>
      <c r="R195" s="827"/>
      <c r="S195" s="832">
        <v>0</v>
      </c>
    </row>
    <row r="196" spans="1:19" ht="14.45" customHeight="1" x14ac:dyDescent="0.2">
      <c r="A196" s="821" t="s">
        <v>4178</v>
      </c>
      <c r="B196" s="822" t="s">
        <v>4200</v>
      </c>
      <c r="C196" s="822" t="s">
        <v>589</v>
      </c>
      <c r="D196" s="822" t="s">
        <v>2056</v>
      </c>
      <c r="E196" s="822" t="s">
        <v>4182</v>
      </c>
      <c r="F196" s="822" t="s">
        <v>4250</v>
      </c>
      <c r="G196" s="822" t="s">
        <v>4251</v>
      </c>
      <c r="H196" s="831"/>
      <c r="I196" s="831"/>
      <c r="J196" s="822"/>
      <c r="K196" s="822"/>
      <c r="L196" s="831">
        <v>1</v>
      </c>
      <c r="M196" s="831">
        <v>723</v>
      </c>
      <c r="N196" s="822">
        <v>1</v>
      </c>
      <c r="O196" s="822">
        <v>723</v>
      </c>
      <c r="P196" s="831">
        <v>1</v>
      </c>
      <c r="Q196" s="831">
        <v>725</v>
      </c>
      <c r="R196" s="827">
        <v>1.0027662517289073</v>
      </c>
      <c r="S196" s="832">
        <v>725</v>
      </c>
    </row>
    <row r="197" spans="1:19" ht="14.45" customHeight="1" x14ac:dyDescent="0.2">
      <c r="A197" s="821" t="s">
        <v>4178</v>
      </c>
      <c r="B197" s="822" t="s">
        <v>4200</v>
      </c>
      <c r="C197" s="822" t="s">
        <v>589</v>
      </c>
      <c r="D197" s="822" t="s">
        <v>2056</v>
      </c>
      <c r="E197" s="822" t="s">
        <v>4182</v>
      </c>
      <c r="F197" s="822" t="s">
        <v>4193</v>
      </c>
      <c r="G197" s="822" t="s">
        <v>4194</v>
      </c>
      <c r="H197" s="831">
        <v>116</v>
      </c>
      <c r="I197" s="831">
        <v>3866.67</v>
      </c>
      <c r="J197" s="822">
        <v>0.25162787913021861</v>
      </c>
      <c r="K197" s="822">
        <v>33.333362068965521</v>
      </c>
      <c r="L197" s="831">
        <v>461</v>
      </c>
      <c r="M197" s="831">
        <v>15366.619999999999</v>
      </c>
      <c r="N197" s="822">
        <v>1</v>
      </c>
      <c r="O197" s="822">
        <v>33.333232104121471</v>
      </c>
      <c r="P197" s="831">
        <v>563</v>
      </c>
      <c r="Q197" s="831">
        <v>22127.79</v>
      </c>
      <c r="R197" s="827">
        <v>1.4399907071301303</v>
      </c>
      <c r="S197" s="832">
        <v>39.303357015985789</v>
      </c>
    </row>
    <row r="198" spans="1:19" ht="14.45" customHeight="1" x14ac:dyDescent="0.2">
      <c r="A198" s="821" t="s">
        <v>4178</v>
      </c>
      <c r="B198" s="822" t="s">
        <v>4200</v>
      </c>
      <c r="C198" s="822" t="s">
        <v>589</v>
      </c>
      <c r="D198" s="822" t="s">
        <v>2056</v>
      </c>
      <c r="E198" s="822" t="s">
        <v>4182</v>
      </c>
      <c r="F198" s="822" t="s">
        <v>4252</v>
      </c>
      <c r="G198" s="822" t="s">
        <v>4253</v>
      </c>
      <c r="H198" s="831"/>
      <c r="I198" s="831"/>
      <c r="J198" s="822"/>
      <c r="K198" s="822"/>
      <c r="L198" s="831"/>
      <c r="M198" s="831"/>
      <c r="N198" s="822"/>
      <c r="O198" s="822"/>
      <c r="P198" s="831">
        <v>1</v>
      </c>
      <c r="Q198" s="831">
        <v>38</v>
      </c>
      <c r="R198" s="827"/>
      <c r="S198" s="832">
        <v>38</v>
      </c>
    </row>
    <row r="199" spans="1:19" ht="14.45" customHeight="1" x14ac:dyDescent="0.2">
      <c r="A199" s="821" t="s">
        <v>4178</v>
      </c>
      <c r="B199" s="822" t="s">
        <v>4200</v>
      </c>
      <c r="C199" s="822" t="s">
        <v>589</v>
      </c>
      <c r="D199" s="822" t="s">
        <v>2056</v>
      </c>
      <c r="E199" s="822" t="s">
        <v>4182</v>
      </c>
      <c r="F199" s="822" t="s">
        <v>4254</v>
      </c>
      <c r="G199" s="822" t="s">
        <v>4255</v>
      </c>
      <c r="H199" s="831"/>
      <c r="I199" s="831"/>
      <c r="J199" s="822"/>
      <c r="K199" s="822"/>
      <c r="L199" s="831">
        <v>9</v>
      </c>
      <c r="M199" s="831">
        <v>783</v>
      </c>
      <c r="N199" s="822">
        <v>1</v>
      </c>
      <c r="O199" s="822">
        <v>87</v>
      </c>
      <c r="P199" s="831">
        <v>17</v>
      </c>
      <c r="Q199" s="831">
        <v>1496</v>
      </c>
      <c r="R199" s="827">
        <v>1.9106002554278416</v>
      </c>
      <c r="S199" s="832">
        <v>88</v>
      </c>
    </row>
    <row r="200" spans="1:19" ht="14.45" customHeight="1" x14ac:dyDescent="0.2">
      <c r="A200" s="821" t="s">
        <v>4178</v>
      </c>
      <c r="B200" s="822" t="s">
        <v>4200</v>
      </c>
      <c r="C200" s="822" t="s">
        <v>589</v>
      </c>
      <c r="D200" s="822" t="s">
        <v>2056</v>
      </c>
      <c r="E200" s="822" t="s">
        <v>4182</v>
      </c>
      <c r="F200" s="822" t="s">
        <v>4258</v>
      </c>
      <c r="G200" s="822" t="s">
        <v>4259</v>
      </c>
      <c r="H200" s="831"/>
      <c r="I200" s="831"/>
      <c r="J200" s="822"/>
      <c r="K200" s="822"/>
      <c r="L200" s="831">
        <v>1</v>
      </c>
      <c r="M200" s="831">
        <v>33</v>
      </c>
      <c r="N200" s="822">
        <v>1</v>
      </c>
      <c r="O200" s="822">
        <v>33</v>
      </c>
      <c r="P200" s="831">
        <v>3</v>
      </c>
      <c r="Q200" s="831">
        <v>99</v>
      </c>
      <c r="R200" s="827">
        <v>3</v>
      </c>
      <c r="S200" s="832">
        <v>33</v>
      </c>
    </row>
    <row r="201" spans="1:19" ht="14.45" customHeight="1" x14ac:dyDescent="0.2">
      <c r="A201" s="821" t="s">
        <v>4178</v>
      </c>
      <c r="B201" s="822" t="s">
        <v>4200</v>
      </c>
      <c r="C201" s="822" t="s">
        <v>589</v>
      </c>
      <c r="D201" s="822" t="s">
        <v>2056</v>
      </c>
      <c r="E201" s="822" t="s">
        <v>4182</v>
      </c>
      <c r="F201" s="822" t="s">
        <v>4260</v>
      </c>
      <c r="G201" s="822" t="s">
        <v>4261</v>
      </c>
      <c r="H201" s="831"/>
      <c r="I201" s="831"/>
      <c r="J201" s="822"/>
      <c r="K201" s="822"/>
      <c r="L201" s="831">
        <v>3</v>
      </c>
      <c r="M201" s="831">
        <v>225</v>
      </c>
      <c r="N201" s="822">
        <v>1</v>
      </c>
      <c r="O201" s="822">
        <v>75</v>
      </c>
      <c r="P201" s="831">
        <v>1</v>
      </c>
      <c r="Q201" s="831">
        <v>76</v>
      </c>
      <c r="R201" s="827">
        <v>0.33777777777777779</v>
      </c>
      <c r="S201" s="832">
        <v>76</v>
      </c>
    </row>
    <row r="202" spans="1:19" ht="14.45" customHeight="1" x14ac:dyDescent="0.2">
      <c r="A202" s="821" t="s">
        <v>4178</v>
      </c>
      <c r="B202" s="822" t="s">
        <v>4200</v>
      </c>
      <c r="C202" s="822" t="s">
        <v>589</v>
      </c>
      <c r="D202" s="822" t="s">
        <v>2056</v>
      </c>
      <c r="E202" s="822" t="s">
        <v>4182</v>
      </c>
      <c r="F202" s="822" t="s">
        <v>4272</v>
      </c>
      <c r="G202" s="822" t="s">
        <v>4273</v>
      </c>
      <c r="H202" s="831">
        <v>10</v>
      </c>
      <c r="I202" s="831">
        <v>600</v>
      </c>
      <c r="J202" s="822">
        <v>0.61475409836065575</v>
      </c>
      <c r="K202" s="822">
        <v>60</v>
      </c>
      <c r="L202" s="831">
        <v>16</v>
      </c>
      <c r="M202" s="831">
        <v>976</v>
      </c>
      <c r="N202" s="822">
        <v>1</v>
      </c>
      <c r="O202" s="822">
        <v>61</v>
      </c>
      <c r="P202" s="831">
        <v>36</v>
      </c>
      <c r="Q202" s="831">
        <v>2232</v>
      </c>
      <c r="R202" s="827">
        <v>2.2868852459016393</v>
      </c>
      <c r="S202" s="832">
        <v>62</v>
      </c>
    </row>
    <row r="203" spans="1:19" ht="14.45" customHeight="1" x14ac:dyDescent="0.2">
      <c r="A203" s="821" t="s">
        <v>4178</v>
      </c>
      <c r="B203" s="822" t="s">
        <v>4200</v>
      </c>
      <c r="C203" s="822" t="s">
        <v>589</v>
      </c>
      <c r="D203" s="822" t="s">
        <v>2056</v>
      </c>
      <c r="E203" s="822" t="s">
        <v>4182</v>
      </c>
      <c r="F203" s="822" t="s">
        <v>4276</v>
      </c>
      <c r="G203" s="822" t="s">
        <v>4277</v>
      </c>
      <c r="H203" s="831">
        <v>1</v>
      </c>
      <c r="I203" s="831">
        <v>375</v>
      </c>
      <c r="J203" s="822">
        <v>0.49867021276595747</v>
      </c>
      <c r="K203" s="822">
        <v>375</v>
      </c>
      <c r="L203" s="831">
        <v>2</v>
      </c>
      <c r="M203" s="831">
        <v>752</v>
      </c>
      <c r="N203" s="822">
        <v>1</v>
      </c>
      <c r="O203" s="822">
        <v>376</v>
      </c>
      <c r="P203" s="831"/>
      <c r="Q203" s="831"/>
      <c r="R203" s="827"/>
      <c r="S203" s="832"/>
    </row>
    <row r="204" spans="1:19" ht="14.45" customHeight="1" x14ac:dyDescent="0.2">
      <c r="A204" s="821" t="s">
        <v>4178</v>
      </c>
      <c r="B204" s="822" t="s">
        <v>4200</v>
      </c>
      <c r="C204" s="822" t="s">
        <v>589</v>
      </c>
      <c r="D204" s="822" t="s">
        <v>2056</v>
      </c>
      <c r="E204" s="822" t="s">
        <v>4182</v>
      </c>
      <c r="F204" s="822" t="s">
        <v>4278</v>
      </c>
      <c r="G204" s="822" t="s">
        <v>4279</v>
      </c>
      <c r="H204" s="831">
        <v>1</v>
      </c>
      <c r="I204" s="831">
        <v>985</v>
      </c>
      <c r="J204" s="822"/>
      <c r="K204" s="822">
        <v>985</v>
      </c>
      <c r="L204" s="831"/>
      <c r="M204" s="831"/>
      <c r="N204" s="822"/>
      <c r="O204" s="822"/>
      <c r="P204" s="831">
        <v>2</v>
      </c>
      <c r="Q204" s="831">
        <v>1986</v>
      </c>
      <c r="R204" s="827"/>
      <c r="S204" s="832">
        <v>993</v>
      </c>
    </row>
    <row r="205" spans="1:19" ht="14.45" customHeight="1" x14ac:dyDescent="0.2">
      <c r="A205" s="821" t="s">
        <v>4178</v>
      </c>
      <c r="B205" s="822" t="s">
        <v>4200</v>
      </c>
      <c r="C205" s="822" t="s">
        <v>589</v>
      </c>
      <c r="D205" s="822" t="s">
        <v>2056</v>
      </c>
      <c r="E205" s="822" t="s">
        <v>4182</v>
      </c>
      <c r="F205" s="822" t="s">
        <v>4280</v>
      </c>
      <c r="G205" s="822" t="s">
        <v>4281</v>
      </c>
      <c r="H205" s="831">
        <v>24</v>
      </c>
      <c r="I205" s="831">
        <v>9384</v>
      </c>
      <c r="J205" s="822">
        <v>0.4681933842239186</v>
      </c>
      <c r="K205" s="822">
        <v>391</v>
      </c>
      <c r="L205" s="831">
        <v>51</v>
      </c>
      <c r="M205" s="831">
        <v>20043</v>
      </c>
      <c r="N205" s="822">
        <v>1</v>
      </c>
      <c r="O205" s="822">
        <v>393</v>
      </c>
      <c r="P205" s="831">
        <v>98</v>
      </c>
      <c r="Q205" s="831">
        <v>38808</v>
      </c>
      <c r="R205" s="827">
        <v>1.9362370902559498</v>
      </c>
      <c r="S205" s="832">
        <v>396</v>
      </c>
    </row>
    <row r="206" spans="1:19" ht="14.45" customHeight="1" x14ac:dyDescent="0.2">
      <c r="A206" s="821" t="s">
        <v>4178</v>
      </c>
      <c r="B206" s="822" t="s">
        <v>4200</v>
      </c>
      <c r="C206" s="822" t="s">
        <v>589</v>
      </c>
      <c r="D206" s="822" t="s">
        <v>2056</v>
      </c>
      <c r="E206" s="822" t="s">
        <v>4182</v>
      </c>
      <c r="F206" s="822" t="s">
        <v>4286</v>
      </c>
      <c r="G206" s="822" t="s">
        <v>4287</v>
      </c>
      <c r="H206" s="831">
        <v>1</v>
      </c>
      <c r="I206" s="831">
        <v>779</v>
      </c>
      <c r="J206" s="822">
        <v>0.14194606413994168</v>
      </c>
      <c r="K206" s="822">
        <v>779</v>
      </c>
      <c r="L206" s="831">
        <v>7</v>
      </c>
      <c r="M206" s="831">
        <v>5488</v>
      </c>
      <c r="N206" s="822">
        <v>1</v>
      </c>
      <c r="O206" s="822">
        <v>784</v>
      </c>
      <c r="P206" s="831">
        <v>24</v>
      </c>
      <c r="Q206" s="831">
        <v>18888</v>
      </c>
      <c r="R206" s="827">
        <v>3.4416909620991252</v>
      </c>
      <c r="S206" s="832">
        <v>787</v>
      </c>
    </row>
    <row r="207" spans="1:19" ht="14.45" customHeight="1" x14ac:dyDescent="0.2">
      <c r="A207" s="821" t="s">
        <v>4178</v>
      </c>
      <c r="B207" s="822" t="s">
        <v>4200</v>
      </c>
      <c r="C207" s="822" t="s">
        <v>589</v>
      </c>
      <c r="D207" s="822" t="s">
        <v>2056</v>
      </c>
      <c r="E207" s="822" t="s">
        <v>4182</v>
      </c>
      <c r="F207" s="822" t="s">
        <v>4288</v>
      </c>
      <c r="G207" s="822" t="s">
        <v>4289</v>
      </c>
      <c r="H207" s="831"/>
      <c r="I207" s="831"/>
      <c r="J207" s="822"/>
      <c r="K207" s="822"/>
      <c r="L207" s="831"/>
      <c r="M207" s="831"/>
      <c r="N207" s="822"/>
      <c r="O207" s="822"/>
      <c r="P207" s="831">
        <v>3</v>
      </c>
      <c r="Q207" s="831">
        <v>0</v>
      </c>
      <c r="R207" s="827"/>
      <c r="S207" s="832">
        <v>0</v>
      </c>
    </row>
    <row r="208" spans="1:19" ht="14.45" customHeight="1" x14ac:dyDescent="0.2">
      <c r="A208" s="821" t="s">
        <v>4178</v>
      </c>
      <c r="B208" s="822" t="s">
        <v>4200</v>
      </c>
      <c r="C208" s="822" t="s">
        <v>589</v>
      </c>
      <c r="D208" s="822" t="s">
        <v>2056</v>
      </c>
      <c r="E208" s="822" t="s">
        <v>4182</v>
      </c>
      <c r="F208" s="822" t="s">
        <v>4292</v>
      </c>
      <c r="G208" s="822" t="s">
        <v>4293</v>
      </c>
      <c r="H208" s="831"/>
      <c r="I208" s="831"/>
      <c r="J208" s="822"/>
      <c r="K208" s="822"/>
      <c r="L208" s="831"/>
      <c r="M208" s="831"/>
      <c r="N208" s="822"/>
      <c r="O208" s="822"/>
      <c r="P208" s="831">
        <v>3</v>
      </c>
      <c r="Q208" s="831">
        <v>2409</v>
      </c>
      <c r="R208" s="827"/>
      <c r="S208" s="832">
        <v>803</v>
      </c>
    </row>
    <row r="209" spans="1:19" ht="14.45" customHeight="1" x14ac:dyDescent="0.2">
      <c r="A209" s="821" t="s">
        <v>4178</v>
      </c>
      <c r="B209" s="822" t="s">
        <v>4200</v>
      </c>
      <c r="C209" s="822" t="s">
        <v>589</v>
      </c>
      <c r="D209" s="822" t="s">
        <v>2056</v>
      </c>
      <c r="E209" s="822" t="s">
        <v>4182</v>
      </c>
      <c r="F209" s="822" t="s">
        <v>4302</v>
      </c>
      <c r="G209" s="822" t="s">
        <v>4303</v>
      </c>
      <c r="H209" s="831"/>
      <c r="I209" s="831"/>
      <c r="J209" s="822"/>
      <c r="K209" s="822"/>
      <c r="L209" s="831"/>
      <c r="M209" s="831"/>
      <c r="N209" s="822"/>
      <c r="O209" s="822"/>
      <c r="P209" s="831">
        <v>1</v>
      </c>
      <c r="Q209" s="831">
        <v>0</v>
      </c>
      <c r="R209" s="827"/>
      <c r="S209" s="832">
        <v>0</v>
      </c>
    </row>
    <row r="210" spans="1:19" ht="14.45" customHeight="1" x14ac:dyDescent="0.2">
      <c r="A210" s="821" t="s">
        <v>4178</v>
      </c>
      <c r="B210" s="822" t="s">
        <v>4200</v>
      </c>
      <c r="C210" s="822" t="s">
        <v>589</v>
      </c>
      <c r="D210" s="822" t="s">
        <v>2057</v>
      </c>
      <c r="E210" s="822" t="s">
        <v>4180</v>
      </c>
      <c r="F210" s="822" t="s">
        <v>4205</v>
      </c>
      <c r="G210" s="822" t="s">
        <v>921</v>
      </c>
      <c r="H210" s="831"/>
      <c r="I210" s="831"/>
      <c r="J210" s="822"/>
      <c r="K210" s="822"/>
      <c r="L210" s="831">
        <v>0.5</v>
      </c>
      <c r="M210" s="831">
        <v>68.2</v>
      </c>
      <c r="N210" s="822">
        <v>1</v>
      </c>
      <c r="O210" s="822">
        <v>136.4</v>
      </c>
      <c r="P210" s="831"/>
      <c r="Q210" s="831"/>
      <c r="R210" s="827"/>
      <c r="S210" s="832"/>
    </row>
    <row r="211" spans="1:19" ht="14.45" customHeight="1" x14ac:dyDescent="0.2">
      <c r="A211" s="821" t="s">
        <v>4178</v>
      </c>
      <c r="B211" s="822" t="s">
        <v>4200</v>
      </c>
      <c r="C211" s="822" t="s">
        <v>589</v>
      </c>
      <c r="D211" s="822" t="s">
        <v>2057</v>
      </c>
      <c r="E211" s="822" t="s">
        <v>4180</v>
      </c>
      <c r="F211" s="822" t="s">
        <v>4207</v>
      </c>
      <c r="G211" s="822" t="s">
        <v>977</v>
      </c>
      <c r="H211" s="831"/>
      <c r="I211" s="831"/>
      <c r="J211" s="822"/>
      <c r="K211" s="822"/>
      <c r="L211" s="831"/>
      <c r="M211" s="831"/>
      <c r="N211" s="822"/>
      <c r="O211" s="822"/>
      <c r="P211" s="831">
        <v>0.6</v>
      </c>
      <c r="Q211" s="831">
        <v>736.64</v>
      </c>
      <c r="R211" s="827"/>
      <c r="S211" s="832">
        <v>1227.7333333333333</v>
      </c>
    </row>
    <row r="212" spans="1:19" ht="14.45" customHeight="1" x14ac:dyDescent="0.2">
      <c r="A212" s="821" t="s">
        <v>4178</v>
      </c>
      <c r="B212" s="822" t="s">
        <v>4200</v>
      </c>
      <c r="C212" s="822" t="s">
        <v>589</v>
      </c>
      <c r="D212" s="822" t="s">
        <v>2057</v>
      </c>
      <c r="E212" s="822" t="s">
        <v>4180</v>
      </c>
      <c r="F212" s="822" t="s">
        <v>4220</v>
      </c>
      <c r="G212" s="822" t="s">
        <v>4221</v>
      </c>
      <c r="H212" s="831"/>
      <c r="I212" s="831"/>
      <c r="J212" s="822"/>
      <c r="K212" s="822"/>
      <c r="L212" s="831">
        <v>0.5</v>
      </c>
      <c r="M212" s="831">
        <v>60.85</v>
      </c>
      <c r="N212" s="822">
        <v>1</v>
      </c>
      <c r="O212" s="822">
        <v>121.7</v>
      </c>
      <c r="P212" s="831"/>
      <c r="Q212" s="831"/>
      <c r="R212" s="827"/>
      <c r="S212" s="832"/>
    </row>
    <row r="213" spans="1:19" ht="14.45" customHeight="1" x14ac:dyDescent="0.2">
      <c r="A213" s="821" t="s">
        <v>4178</v>
      </c>
      <c r="B213" s="822" t="s">
        <v>4200</v>
      </c>
      <c r="C213" s="822" t="s">
        <v>589</v>
      </c>
      <c r="D213" s="822" t="s">
        <v>2057</v>
      </c>
      <c r="E213" s="822" t="s">
        <v>4180</v>
      </c>
      <c r="F213" s="822" t="s">
        <v>4222</v>
      </c>
      <c r="G213" s="822" t="s">
        <v>4221</v>
      </c>
      <c r="H213" s="831"/>
      <c r="I213" s="831"/>
      <c r="J213" s="822"/>
      <c r="K213" s="822"/>
      <c r="L213" s="831"/>
      <c r="M213" s="831"/>
      <c r="N213" s="822"/>
      <c r="O213" s="822"/>
      <c r="P213" s="831">
        <v>2</v>
      </c>
      <c r="Q213" s="831">
        <v>243.52</v>
      </c>
      <c r="R213" s="827"/>
      <c r="S213" s="832">
        <v>121.76</v>
      </c>
    </row>
    <row r="214" spans="1:19" ht="14.45" customHeight="1" x14ac:dyDescent="0.2">
      <c r="A214" s="821" t="s">
        <v>4178</v>
      </c>
      <c r="B214" s="822" t="s">
        <v>4200</v>
      </c>
      <c r="C214" s="822" t="s">
        <v>589</v>
      </c>
      <c r="D214" s="822" t="s">
        <v>2057</v>
      </c>
      <c r="E214" s="822" t="s">
        <v>4182</v>
      </c>
      <c r="F214" s="822" t="s">
        <v>4225</v>
      </c>
      <c r="G214" s="822" t="s">
        <v>4226</v>
      </c>
      <c r="H214" s="831"/>
      <c r="I214" s="831"/>
      <c r="J214" s="822"/>
      <c r="K214" s="822"/>
      <c r="L214" s="831">
        <v>5</v>
      </c>
      <c r="M214" s="831">
        <v>755</v>
      </c>
      <c r="N214" s="822">
        <v>1</v>
      </c>
      <c r="O214" s="822">
        <v>151</v>
      </c>
      <c r="P214" s="831">
        <v>2</v>
      </c>
      <c r="Q214" s="831">
        <v>306</v>
      </c>
      <c r="R214" s="827">
        <v>0.40529801324503312</v>
      </c>
      <c r="S214" s="832">
        <v>153</v>
      </c>
    </row>
    <row r="215" spans="1:19" ht="14.45" customHeight="1" x14ac:dyDescent="0.2">
      <c r="A215" s="821" t="s">
        <v>4178</v>
      </c>
      <c r="B215" s="822" t="s">
        <v>4200</v>
      </c>
      <c r="C215" s="822" t="s">
        <v>589</v>
      </c>
      <c r="D215" s="822" t="s">
        <v>2057</v>
      </c>
      <c r="E215" s="822" t="s">
        <v>4182</v>
      </c>
      <c r="F215" s="822" t="s">
        <v>4229</v>
      </c>
      <c r="G215" s="822" t="s">
        <v>4230</v>
      </c>
      <c r="H215" s="831">
        <v>1</v>
      </c>
      <c r="I215" s="831">
        <v>83</v>
      </c>
      <c r="J215" s="822"/>
      <c r="K215" s="822">
        <v>83</v>
      </c>
      <c r="L215" s="831"/>
      <c r="M215" s="831"/>
      <c r="N215" s="822"/>
      <c r="O215" s="822"/>
      <c r="P215" s="831"/>
      <c r="Q215" s="831"/>
      <c r="R215" s="827"/>
      <c r="S215" s="832"/>
    </row>
    <row r="216" spans="1:19" ht="14.45" customHeight="1" x14ac:dyDescent="0.2">
      <c r="A216" s="821" t="s">
        <v>4178</v>
      </c>
      <c r="B216" s="822" t="s">
        <v>4200</v>
      </c>
      <c r="C216" s="822" t="s">
        <v>589</v>
      </c>
      <c r="D216" s="822" t="s">
        <v>2057</v>
      </c>
      <c r="E216" s="822" t="s">
        <v>4182</v>
      </c>
      <c r="F216" s="822" t="s">
        <v>4185</v>
      </c>
      <c r="G216" s="822" t="s">
        <v>4186</v>
      </c>
      <c r="H216" s="831">
        <v>6</v>
      </c>
      <c r="I216" s="831">
        <v>222</v>
      </c>
      <c r="J216" s="822">
        <v>1.4605263157894737</v>
      </c>
      <c r="K216" s="822">
        <v>37</v>
      </c>
      <c r="L216" s="831">
        <v>4</v>
      </c>
      <c r="M216" s="831">
        <v>152</v>
      </c>
      <c r="N216" s="822">
        <v>1</v>
      </c>
      <c r="O216" s="822">
        <v>38</v>
      </c>
      <c r="P216" s="831">
        <v>9</v>
      </c>
      <c r="Q216" s="831">
        <v>342</v>
      </c>
      <c r="R216" s="827">
        <v>2.25</v>
      </c>
      <c r="S216" s="832">
        <v>38</v>
      </c>
    </row>
    <row r="217" spans="1:19" ht="14.45" customHeight="1" x14ac:dyDescent="0.2">
      <c r="A217" s="821" t="s">
        <v>4178</v>
      </c>
      <c r="B217" s="822" t="s">
        <v>4200</v>
      </c>
      <c r="C217" s="822" t="s">
        <v>589</v>
      </c>
      <c r="D217" s="822" t="s">
        <v>2057</v>
      </c>
      <c r="E217" s="822" t="s">
        <v>4182</v>
      </c>
      <c r="F217" s="822" t="s">
        <v>4233</v>
      </c>
      <c r="G217" s="822" t="s">
        <v>4234</v>
      </c>
      <c r="H217" s="831">
        <v>1</v>
      </c>
      <c r="I217" s="831">
        <v>5</v>
      </c>
      <c r="J217" s="822">
        <v>1</v>
      </c>
      <c r="K217" s="822">
        <v>5</v>
      </c>
      <c r="L217" s="831">
        <v>1</v>
      </c>
      <c r="M217" s="831">
        <v>5</v>
      </c>
      <c r="N217" s="822">
        <v>1</v>
      </c>
      <c r="O217" s="822">
        <v>5</v>
      </c>
      <c r="P217" s="831"/>
      <c r="Q217" s="831"/>
      <c r="R217" s="827"/>
      <c r="S217" s="832"/>
    </row>
    <row r="218" spans="1:19" ht="14.45" customHeight="1" x14ac:dyDescent="0.2">
      <c r="A218" s="821" t="s">
        <v>4178</v>
      </c>
      <c r="B218" s="822" t="s">
        <v>4200</v>
      </c>
      <c r="C218" s="822" t="s">
        <v>589</v>
      </c>
      <c r="D218" s="822" t="s">
        <v>2057</v>
      </c>
      <c r="E218" s="822" t="s">
        <v>4182</v>
      </c>
      <c r="F218" s="822" t="s">
        <v>4237</v>
      </c>
      <c r="G218" s="822" t="s">
        <v>4238</v>
      </c>
      <c r="H218" s="831">
        <v>3</v>
      </c>
      <c r="I218" s="831">
        <v>756</v>
      </c>
      <c r="J218" s="822">
        <v>0.49606299212598426</v>
      </c>
      <c r="K218" s="822">
        <v>252</v>
      </c>
      <c r="L218" s="831">
        <v>6</v>
      </c>
      <c r="M218" s="831">
        <v>1524</v>
      </c>
      <c r="N218" s="822">
        <v>1</v>
      </c>
      <c r="O218" s="822">
        <v>254</v>
      </c>
      <c r="P218" s="831">
        <v>19</v>
      </c>
      <c r="Q218" s="831">
        <v>4845</v>
      </c>
      <c r="R218" s="827">
        <v>3.1791338582677167</v>
      </c>
      <c r="S218" s="832">
        <v>255</v>
      </c>
    </row>
    <row r="219" spans="1:19" ht="14.45" customHeight="1" x14ac:dyDescent="0.2">
      <c r="A219" s="821" t="s">
        <v>4178</v>
      </c>
      <c r="B219" s="822" t="s">
        <v>4200</v>
      </c>
      <c r="C219" s="822" t="s">
        <v>589</v>
      </c>
      <c r="D219" s="822" t="s">
        <v>2057</v>
      </c>
      <c r="E219" s="822" t="s">
        <v>4182</v>
      </c>
      <c r="F219" s="822" t="s">
        <v>4239</v>
      </c>
      <c r="G219" s="822" t="s">
        <v>4240</v>
      </c>
      <c r="H219" s="831">
        <v>36</v>
      </c>
      <c r="I219" s="831">
        <v>4556</v>
      </c>
      <c r="J219" s="822">
        <v>0.90396825396825398</v>
      </c>
      <c r="K219" s="822">
        <v>126.55555555555556</v>
      </c>
      <c r="L219" s="831">
        <v>40</v>
      </c>
      <c r="M219" s="831">
        <v>5040</v>
      </c>
      <c r="N219" s="822">
        <v>1</v>
      </c>
      <c r="O219" s="822">
        <v>126</v>
      </c>
      <c r="P219" s="831">
        <v>58</v>
      </c>
      <c r="Q219" s="831">
        <v>7366</v>
      </c>
      <c r="R219" s="827">
        <v>1.4615079365079364</v>
      </c>
      <c r="S219" s="832">
        <v>127</v>
      </c>
    </row>
    <row r="220" spans="1:19" ht="14.45" customHeight="1" x14ac:dyDescent="0.2">
      <c r="A220" s="821" t="s">
        <v>4178</v>
      </c>
      <c r="B220" s="822" t="s">
        <v>4200</v>
      </c>
      <c r="C220" s="822" t="s">
        <v>589</v>
      </c>
      <c r="D220" s="822" t="s">
        <v>2057</v>
      </c>
      <c r="E220" s="822" t="s">
        <v>4182</v>
      </c>
      <c r="F220" s="822" t="s">
        <v>4250</v>
      </c>
      <c r="G220" s="822" t="s">
        <v>4251</v>
      </c>
      <c r="H220" s="831"/>
      <c r="I220" s="831"/>
      <c r="J220" s="822"/>
      <c r="K220" s="822"/>
      <c r="L220" s="831"/>
      <c r="M220" s="831"/>
      <c r="N220" s="822"/>
      <c r="O220" s="822"/>
      <c r="P220" s="831">
        <v>1</v>
      </c>
      <c r="Q220" s="831">
        <v>725</v>
      </c>
      <c r="R220" s="827"/>
      <c r="S220" s="832">
        <v>725</v>
      </c>
    </row>
    <row r="221" spans="1:19" ht="14.45" customHeight="1" x14ac:dyDescent="0.2">
      <c r="A221" s="821" t="s">
        <v>4178</v>
      </c>
      <c r="B221" s="822" t="s">
        <v>4200</v>
      </c>
      <c r="C221" s="822" t="s">
        <v>589</v>
      </c>
      <c r="D221" s="822" t="s">
        <v>2057</v>
      </c>
      <c r="E221" s="822" t="s">
        <v>4182</v>
      </c>
      <c r="F221" s="822" t="s">
        <v>4193</v>
      </c>
      <c r="G221" s="822" t="s">
        <v>4194</v>
      </c>
      <c r="H221" s="831">
        <v>26</v>
      </c>
      <c r="I221" s="831">
        <v>866.67</v>
      </c>
      <c r="J221" s="822">
        <v>0.57778385189234593</v>
      </c>
      <c r="K221" s="822">
        <v>33.333461538461535</v>
      </c>
      <c r="L221" s="831">
        <v>45</v>
      </c>
      <c r="M221" s="831">
        <v>1499.99</v>
      </c>
      <c r="N221" s="822">
        <v>1</v>
      </c>
      <c r="O221" s="822">
        <v>33.333111111111108</v>
      </c>
      <c r="P221" s="831">
        <v>74</v>
      </c>
      <c r="Q221" s="831">
        <v>3041.1099999999997</v>
      </c>
      <c r="R221" s="827">
        <v>2.0274201828012184</v>
      </c>
      <c r="S221" s="832">
        <v>41.096081081081074</v>
      </c>
    </row>
    <row r="222" spans="1:19" ht="14.45" customHeight="1" x14ac:dyDescent="0.2">
      <c r="A222" s="821" t="s">
        <v>4178</v>
      </c>
      <c r="B222" s="822" t="s">
        <v>4200</v>
      </c>
      <c r="C222" s="822" t="s">
        <v>589</v>
      </c>
      <c r="D222" s="822" t="s">
        <v>2057</v>
      </c>
      <c r="E222" s="822" t="s">
        <v>4182</v>
      </c>
      <c r="F222" s="822" t="s">
        <v>4252</v>
      </c>
      <c r="G222" s="822" t="s">
        <v>4253</v>
      </c>
      <c r="H222" s="831">
        <v>1</v>
      </c>
      <c r="I222" s="831">
        <v>37</v>
      </c>
      <c r="J222" s="822"/>
      <c r="K222" s="822">
        <v>37</v>
      </c>
      <c r="L222" s="831"/>
      <c r="M222" s="831"/>
      <c r="N222" s="822"/>
      <c r="O222" s="822"/>
      <c r="P222" s="831">
        <v>6</v>
      </c>
      <c r="Q222" s="831">
        <v>228</v>
      </c>
      <c r="R222" s="827"/>
      <c r="S222" s="832">
        <v>38</v>
      </c>
    </row>
    <row r="223" spans="1:19" ht="14.45" customHeight="1" x14ac:dyDescent="0.2">
      <c r="A223" s="821" t="s">
        <v>4178</v>
      </c>
      <c r="B223" s="822" t="s">
        <v>4200</v>
      </c>
      <c r="C223" s="822" t="s">
        <v>589</v>
      </c>
      <c r="D223" s="822" t="s">
        <v>2057</v>
      </c>
      <c r="E223" s="822" t="s">
        <v>4182</v>
      </c>
      <c r="F223" s="822" t="s">
        <v>4272</v>
      </c>
      <c r="G223" s="822" t="s">
        <v>4273</v>
      </c>
      <c r="H223" s="831"/>
      <c r="I223" s="831"/>
      <c r="J223" s="822"/>
      <c r="K223" s="822"/>
      <c r="L223" s="831"/>
      <c r="M223" s="831"/>
      <c r="N223" s="822"/>
      <c r="O223" s="822"/>
      <c r="P223" s="831">
        <v>13</v>
      </c>
      <c r="Q223" s="831">
        <v>806</v>
      </c>
      <c r="R223" s="827"/>
      <c r="S223" s="832">
        <v>62</v>
      </c>
    </row>
    <row r="224" spans="1:19" ht="14.45" customHeight="1" x14ac:dyDescent="0.2">
      <c r="A224" s="821" t="s">
        <v>4178</v>
      </c>
      <c r="B224" s="822" t="s">
        <v>4200</v>
      </c>
      <c r="C224" s="822" t="s">
        <v>589</v>
      </c>
      <c r="D224" s="822" t="s">
        <v>2057</v>
      </c>
      <c r="E224" s="822" t="s">
        <v>4182</v>
      </c>
      <c r="F224" s="822" t="s">
        <v>4280</v>
      </c>
      <c r="G224" s="822" t="s">
        <v>4281</v>
      </c>
      <c r="H224" s="831">
        <v>1</v>
      </c>
      <c r="I224" s="831">
        <v>391</v>
      </c>
      <c r="J224" s="822"/>
      <c r="K224" s="822">
        <v>391</v>
      </c>
      <c r="L224" s="831"/>
      <c r="M224" s="831"/>
      <c r="N224" s="822"/>
      <c r="O224" s="822"/>
      <c r="P224" s="831"/>
      <c r="Q224" s="831"/>
      <c r="R224" s="827"/>
      <c r="S224" s="832"/>
    </row>
    <row r="225" spans="1:19" ht="14.45" customHeight="1" x14ac:dyDescent="0.2">
      <c r="A225" s="821" t="s">
        <v>4178</v>
      </c>
      <c r="B225" s="822" t="s">
        <v>4200</v>
      </c>
      <c r="C225" s="822" t="s">
        <v>589</v>
      </c>
      <c r="D225" s="822" t="s">
        <v>2057</v>
      </c>
      <c r="E225" s="822" t="s">
        <v>4182</v>
      </c>
      <c r="F225" s="822" t="s">
        <v>4298</v>
      </c>
      <c r="G225" s="822" t="s">
        <v>4299</v>
      </c>
      <c r="H225" s="831">
        <v>2</v>
      </c>
      <c r="I225" s="831">
        <v>2194</v>
      </c>
      <c r="J225" s="822">
        <v>0.99276018099547514</v>
      </c>
      <c r="K225" s="822">
        <v>1097</v>
      </c>
      <c r="L225" s="831">
        <v>2</v>
      </c>
      <c r="M225" s="831">
        <v>2210</v>
      </c>
      <c r="N225" s="822">
        <v>1</v>
      </c>
      <c r="O225" s="822">
        <v>1105</v>
      </c>
      <c r="P225" s="831">
        <v>1</v>
      </c>
      <c r="Q225" s="831">
        <v>1112</v>
      </c>
      <c r="R225" s="827">
        <v>0.50316742081447963</v>
      </c>
      <c r="S225" s="832">
        <v>1112</v>
      </c>
    </row>
    <row r="226" spans="1:19" ht="14.45" customHeight="1" x14ac:dyDescent="0.2">
      <c r="A226" s="821" t="s">
        <v>4178</v>
      </c>
      <c r="B226" s="822" t="s">
        <v>4200</v>
      </c>
      <c r="C226" s="822" t="s">
        <v>589</v>
      </c>
      <c r="D226" s="822" t="s">
        <v>2058</v>
      </c>
      <c r="E226" s="822" t="s">
        <v>4180</v>
      </c>
      <c r="F226" s="822" t="s">
        <v>4203</v>
      </c>
      <c r="G226" s="822" t="s">
        <v>4204</v>
      </c>
      <c r="H226" s="831"/>
      <c r="I226" s="831"/>
      <c r="J226" s="822"/>
      <c r="K226" s="822"/>
      <c r="L226" s="831">
        <v>0.2</v>
      </c>
      <c r="M226" s="831">
        <v>13.94</v>
      </c>
      <c r="N226" s="822">
        <v>1</v>
      </c>
      <c r="O226" s="822">
        <v>69.699999999999989</v>
      </c>
      <c r="P226" s="831"/>
      <c r="Q226" s="831"/>
      <c r="R226" s="827"/>
      <c r="S226" s="832"/>
    </row>
    <row r="227" spans="1:19" ht="14.45" customHeight="1" x14ac:dyDescent="0.2">
      <c r="A227" s="821" t="s">
        <v>4178</v>
      </c>
      <c r="B227" s="822" t="s">
        <v>4200</v>
      </c>
      <c r="C227" s="822" t="s">
        <v>589</v>
      </c>
      <c r="D227" s="822" t="s">
        <v>2058</v>
      </c>
      <c r="E227" s="822" t="s">
        <v>4180</v>
      </c>
      <c r="F227" s="822" t="s">
        <v>4205</v>
      </c>
      <c r="G227" s="822" t="s">
        <v>921</v>
      </c>
      <c r="H227" s="831"/>
      <c r="I227" s="831"/>
      <c r="J227" s="822"/>
      <c r="K227" s="822"/>
      <c r="L227" s="831">
        <v>0.3</v>
      </c>
      <c r="M227" s="831">
        <v>40.92</v>
      </c>
      <c r="N227" s="822">
        <v>1</v>
      </c>
      <c r="O227" s="822">
        <v>136.4</v>
      </c>
      <c r="P227" s="831"/>
      <c r="Q227" s="831"/>
      <c r="R227" s="827"/>
      <c r="S227" s="832"/>
    </row>
    <row r="228" spans="1:19" ht="14.45" customHeight="1" x14ac:dyDescent="0.2">
      <c r="A228" s="821" t="s">
        <v>4178</v>
      </c>
      <c r="B228" s="822" t="s">
        <v>4200</v>
      </c>
      <c r="C228" s="822" t="s">
        <v>589</v>
      </c>
      <c r="D228" s="822" t="s">
        <v>2058</v>
      </c>
      <c r="E228" s="822" t="s">
        <v>4180</v>
      </c>
      <c r="F228" s="822" t="s">
        <v>4214</v>
      </c>
      <c r="G228" s="822" t="s">
        <v>4215</v>
      </c>
      <c r="H228" s="831"/>
      <c r="I228" s="831"/>
      <c r="J228" s="822"/>
      <c r="K228" s="822"/>
      <c r="L228" s="831">
        <v>3</v>
      </c>
      <c r="M228" s="831">
        <v>1432.26</v>
      </c>
      <c r="N228" s="822">
        <v>1</v>
      </c>
      <c r="O228" s="822">
        <v>477.42</v>
      </c>
      <c r="P228" s="831"/>
      <c r="Q228" s="831"/>
      <c r="R228" s="827"/>
      <c r="S228" s="832"/>
    </row>
    <row r="229" spans="1:19" ht="14.45" customHeight="1" x14ac:dyDescent="0.2">
      <c r="A229" s="821" t="s">
        <v>4178</v>
      </c>
      <c r="B229" s="822" t="s">
        <v>4200</v>
      </c>
      <c r="C229" s="822" t="s">
        <v>589</v>
      </c>
      <c r="D229" s="822" t="s">
        <v>2058</v>
      </c>
      <c r="E229" s="822" t="s">
        <v>4180</v>
      </c>
      <c r="F229" s="822" t="s">
        <v>4222</v>
      </c>
      <c r="G229" s="822" t="s">
        <v>4221</v>
      </c>
      <c r="H229" s="831"/>
      <c r="I229" s="831"/>
      <c r="J229" s="822"/>
      <c r="K229" s="822"/>
      <c r="L229" s="831">
        <v>0.15</v>
      </c>
      <c r="M229" s="831">
        <v>18.239999999999998</v>
      </c>
      <c r="N229" s="822">
        <v>1</v>
      </c>
      <c r="O229" s="822">
        <v>121.6</v>
      </c>
      <c r="P229" s="831"/>
      <c r="Q229" s="831"/>
      <c r="R229" s="827"/>
      <c r="S229" s="832"/>
    </row>
    <row r="230" spans="1:19" ht="14.45" customHeight="1" x14ac:dyDescent="0.2">
      <c r="A230" s="821" t="s">
        <v>4178</v>
      </c>
      <c r="B230" s="822" t="s">
        <v>4200</v>
      </c>
      <c r="C230" s="822" t="s">
        <v>589</v>
      </c>
      <c r="D230" s="822" t="s">
        <v>2058</v>
      </c>
      <c r="E230" s="822" t="s">
        <v>4182</v>
      </c>
      <c r="F230" s="822" t="s">
        <v>4225</v>
      </c>
      <c r="G230" s="822" t="s">
        <v>4226</v>
      </c>
      <c r="H230" s="831"/>
      <c r="I230" s="831"/>
      <c r="J230" s="822"/>
      <c r="K230" s="822"/>
      <c r="L230" s="831">
        <v>3</v>
      </c>
      <c r="M230" s="831">
        <v>453</v>
      </c>
      <c r="N230" s="822">
        <v>1</v>
      </c>
      <c r="O230" s="822">
        <v>151</v>
      </c>
      <c r="P230" s="831"/>
      <c r="Q230" s="831"/>
      <c r="R230" s="827"/>
      <c r="S230" s="832"/>
    </row>
    <row r="231" spans="1:19" ht="14.45" customHeight="1" x14ac:dyDescent="0.2">
      <c r="A231" s="821" t="s">
        <v>4178</v>
      </c>
      <c r="B231" s="822" t="s">
        <v>4200</v>
      </c>
      <c r="C231" s="822" t="s">
        <v>589</v>
      </c>
      <c r="D231" s="822" t="s">
        <v>2058</v>
      </c>
      <c r="E231" s="822" t="s">
        <v>4182</v>
      </c>
      <c r="F231" s="822" t="s">
        <v>4229</v>
      </c>
      <c r="G231" s="822" t="s">
        <v>4230</v>
      </c>
      <c r="H231" s="831"/>
      <c r="I231" s="831"/>
      <c r="J231" s="822"/>
      <c r="K231" s="822"/>
      <c r="L231" s="831">
        <v>4</v>
      </c>
      <c r="M231" s="831">
        <v>336</v>
      </c>
      <c r="N231" s="822">
        <v>1</v>
      </c>
      <c r="O231" s="822">
        <v>84</v>
      </c>
      <c r="P231" s="831"/>
      <c r="Q231" s="831"/>
      <c r="R231" s="827"/>
      <c r="S231" s="832"/>
    </row>
    <row r="232" spans="1:19" ht="14.45" customHeight="1" x14ac:dyDescent="0.2">
      <c r="A232" s="821" t="s">
        <v>4178</v>
      </c>
      <c r="B232" s="822" t="s">
        <v>4200</v>
      </c>
      <c r="C232" s="822" t="s">
        <v>589</v>
      </c>
      <c r="D232" s="822" t="s">
        <v>2058</v>
      </c>
      <c r="E232" s="822" t="s">
        <v>4182</v>
      </c>
      <c r="F232" s="822" t="s">
        <v>4185</v>
      </c>
      <c r="G232" s="822" t="s">
        <v>4186</v>
      </c>
      <c r="H232" s="831">
        <v>36</v>
      </c>
      <c r="I232" s="831">
        <v>1332</v>
      </c>
      <c r="J232" s="822">
        <v>1.2087114337568059</v>
      </c>
      <c r="K232" s="822">
        <v>37</v>
      </c>
      <c r="L232" s="831">
        <v>29</v>
      </c>
      <c r="M232" s="831">
        <v>1102</v>
      </c>
      <c r="N232" s="822">
        <v>1</v>
      </c>
      <c r="O232" s="822">
        <v>38</v>
      </c>
      <c r="P232" s="831">
        <v>47</v>
      </c>
      <c r="Q232" s="831">
        <v>1786</v>
      </c>
      <c r="R232" s="827">
        <v>1.6206896551724137</v>
      </c>
      <c r="S232" s="832">
        <v>38</v>
      </c>
    </row>
    <row r="233" spans="1:19" ht="14.45" customHeight="1" x14ac:dyDescent="0.2">
      <c r="A233" s="821" t="s">
        <v>4178</v>
      </c>
      <c r="B233" s="822" t="s">
        <v>4200</v>
      </c>
      <c r="C233" s="822" t="s">
        <v>589</v>
      </c>
      <c r="D233" s="822" t="s">
        <v>2058</v>
      </c>
      <c r="E233" s="822" t="s">
        <v>4182</v>
      </c>
      <c r="F233" s="822" t="s">
        <v>4237</v>
      </c>
      <c r="G233" s="822" t="s">
        <v>4238</v>
      </c>
      <c r="H233" s="831">
        <v>149</v>
      </c>
      <c r="I233" s="831">
        <v>37548</v>
      </c>
      <c r="J233" s="822">
        <v>2.7375328083989503</v>
      </c>
      <c r="K233" s="822">
        <v>252</v>
      </c>
      <c r="L233" s="831">
        <v>54</v>
      </c>
      <c r="M233" s="831">
        <v>13716</v>
      </c>
      <c r="N233" s="822">
        <v>1</v>
      </c>
      <c r="O233" s="822">
        <v>254</v>
      </c>
      <c r="P233" s="831">
        <v>34</v>
      </c>
      <c r="Q233" s="831">
        <v>8670</v>
      </c>
      <c r="R233" s="827">
        <v>0.63210848643919515</v>
      </c>
      <c r="S233" s="832">
        <v>255</v>
      </c>
    </row>
    <row r="234" spans="1:19" ht="14.45" customHeight="1" x14ac:dyDescent="0.2">
      <c r="A234" s="821" t="s">
        <v>4178</v>
      </c>
      <c r="B234" s="822" t="s">
        <v>4200</v>
      </c>
      <c r="C234" s="822" t="s">
        <v>589</v>
      </c>
      <c r="D234" s="822" t="s">
        <v>2058</v>
      </c>
      <c r="E234" s="822" t="s">
        <v>4182</v>
      </c>
      <c r="F234" s="822" t="s">
        <v>4239</v>
      </c>
      <c r="G234" s="822" t="s">
        <v>4240</v>
      </c>
      <c r="H234" s="831">
        <v>100</v>
      </c>
      <c r="I234" s="831">
        <v>12666</v>
      </c>
      <c r="J234" s="822">
        <v>0.52356150793650791</v>
      </c>
      <c r="K234" s="822">
        <v>126.66</v>
      </c>
      <c r="L234" s="831">
        <v>192</v>
      </c>
      <c r="M234" s="831">
        <v>24192</v>
      </c>
      <c r="N234" s="822">
        <v>1</v>
      </c>
      <c r="O234" s="822">
        <v>126</v>
      </c>
      <c r="P234" s="831">
        <v>41</v>
      </c>
      <c r="Q234" s="831">
        <v>5207</v>
      </c>
      <c r="R234" s="827">
        <v>0.2152364417989418</v>
      </c>
      <c r="S234" s="832">
        <v>127</v>
      </c>
    </row>
    <row r="235" spans="1:19" ht="14.45" customHeight="1" x14ac:dyDescent="0.2">
      <c r="A235" s="821" t="s">
        <v>4178</v>
      </c>
      <c r="B235" s="822" t="s">
        <v>4200</v>
      </c>
      <c r="C235" s="822" t="s">
        <v>589</v>
      </c>
      <c r="D235" s="822" t="s">
        <v>2058</v>
      </c>
      <c r="E235" s="822" t="s">
        <v>4182</v>
      </c>
      <c r="F235" s="822" t="s">
        <v>4244</v>
      </c>
      <c r="G235" s="822" t="s">
        <v>4245</v>
      </c>
      <c r="H235" s="831">
        <v>1</v>
      </c>
      <c r="I235" s="831">
        <v>680</v>
      </c>
      <c r="J235" s="822">
        <v>0.99270072992700731</v>
      </c>
      <c r="K235" s="822">
        <v>680</v>
      </c>
      <c r="L235" s="831">
        <v>1</v>
      </c>
      <c r="M235" s="831">
        <v>685</v>
      </c>
      <c r="N235" s="822">
        <v>1</v>
      </c>
      <c r="O235" s="822">
        <v>685</v>
      </c>
      <c r="P235" s="831"/>
      <c r="Q235" s="831"/>
      <c r="R235" s="827"/>
      <c r="S235" s="832"/>
    </row>
    <row r="236" spans="1:19" ht="14.45" customHeight="1" x14ac:dyDescent="0.2">
      <c r="A236" s="821" t="s">
        <v>4178</v>
      </c>
      <c r="B236" s="822" t="s">
        <v>4200</v>
      </c>
      <c r="C236" s="822" t="s">
        <v>589</v>
      </c>
      <c r="D236" s="822" t="s">
        <v>2058</v>
      </c>
      <c r="E236" s="822" t="s">
        <v>4182</v>
      </c>
      <c r="F236" s="822" t="s">
        <v>4250</v>
      </c>
      <c r="G236" s="822" t="s">
        <v>4251</v>
      </c>
      <c r="H236" s="831">
        <v>1</v>
      </c>
      <c r="I236" s="831">
        <v>720</v>
      </c>
      <c r="J236" s="822"/>
      <c r="K236" s="822">
        <v>720</v>
      </c>
      <c r="L236" s="831"/>
      <c r="M236" s="831"/>
      <c r="N236" s="822"/>
      <c r="O236" s="822"/>
      <c r="P236" s="831"/>
      <c r="Q236" s="831"/>
      <c r="R236" s="827"/>
      <c r="S236" s="832"/>
    </row>
    <row r="237" spans="1:19" ht="14.45" customHeight="1" x14ac:dyDescent="0.2">
      <c r="A237" s="821" t="s">
        <v>4178</v>
      </c>
      <c r="B237" s="822" t="s">
        <v>4200</v>
      </c>
      <c r="C237" s="822" t="s">
        <v>589</v>
      </c>
      <c r="D237" s="822" t="s">
        <v>2058</v>
      </c>
      <c r="E237" s="822" t="s">
        <v>4182</v>
      </c>
      <c r="F237" s="822" t="s">
        <v>4193</v>
      </c>
      <c r="G237" s="822" t="s">
        <v>4194</v>
      </c>
      <c r="H237" s="831">
        <v>200</v>
      </c>
      <c r="I237" s="831">
        <v>6666.68</v>
      </c>
      <c r="J237" s="822">
        <v>0.8403381682093144</v>
      </c>
      <c r="K237" s="822">
        <v>33.333400000000005</v>
      </c>
      <c r="L237" s="831">
        <v>238</v>
      </c>
      <c r="M237" s="831">
        <v>7933.33</v>
      </c>
      <c r="N237" s="822">
        <v>1</v>
      </c>
      <c r="O237" s="822">
        <v>33.33331932773109</v>
      </c>
      <c r="P237" s="831">
        <v>74</v>
      </c>
      <c r="Q237" s="831">
        <v>2808.88</v>
      </c>
      <c r="R237" s="827">
        <v>0.35406065296666095</v>
      </c>
      <c r="S237" s="832">
        <v>37.957837837837836</v>
      </c>
    </row>
    <row r="238" spans="1:19" ht="14.45" customHeight="1" x14ac:dyDescent="0.2">
      <c r="A238" s="821" t="s">
        <v>4178</v>
      </c>
      <c r="B238" s="822" t="s">
        <v>4200</v>
      </c>
      <c r="C238" s="822" t="s">
        <v>589</v>
      </c>
      <c r="D238" s="822" t="s">
        <v>2058</v>
      </c>
      <c r="E238" s="822" t="s">
        <v>4182</v>
      </c>
      <c r="F238" s="822" t="s">
        <v>4252</v>
      </c>
      <c r="G238" s="822" t="s">
        <v>4253</v>
      </c>
      <c r="H238" s="831">
        <v>4</v>
      </c>
      <c r="I238" s="831">
        <v>148</v>
      </c>
      <c r="J238" s="822">
        <v>3.8947368421052633</v>
      </c>
      <c r="K238" s="822">
        <v>37</v>
      </c>
      <c r="L238" s="831">
        <v>1</v>
      </c>
      <c r="M238" s="831">
        <v>38</v>
      </c>
      <c r="N238" s="822">
        <v>1</v>
      </c>
      <c r="O238" s="822">
        <v>38</v>
      </c>
      <c r="P238" s="831"/>
      <c r="Q238" s="831"/>
      <c r="R238" s="827"/>
      <c r="S238" s="832"/>
    </row>
    <row r="239" spans="1:19" ht="14.45" customHeight="1" x14ac:dyDescent="0.2">
      <c r="A239" s="821" t="s">
        <v>4178</v>
      </c>
      <c r="B239" s="822" t="s">
        <v>4200</v>
      </c>
      <c r="C239" s="822" t="s">
        <v>589</v>
      </c>
      <c r="D239" s="822" t="s">
        <v>2058</v>
      </c>
      <c r="E239" s="822" t="s">
        <v>4182</v>
      </c>
      <c r="F239" s="822" t="s">
        <v>4254</v>
      </c>
      <c r="G239" s="822" t="s">
        <v>4255</v>
      </c>
      <c r="H239" s="831">
        <v>1</v>
      </c>
      <c r="I239" s="831">
        <v>86</v>
      </c>
      <c r="J239" s="822">
        <v>0.9885057471264368</v>
      </c>
      <c r="K239" s="822">
        <v>86</v>
      </c>
      <c r="L239" s="831">
        <v>1</v>
      </c>
      <c r="M239" s="831">
        <v>87</v>
      </c>
      <c r="N239" s="822">
        <v>1</v>
      </c>
      <c r="O239" s="822">
        <v>87</v>
      </c>
      <c r="P239" s="831"/>
      <c r="Q239" s="831"/>
      <c r="R239" s="827"/>
      <c r="S239" s="832"/>
    </row>
    <row r="240" spans="1:19" ht="14.45" customHeight="1" x14ac:dyDescent="0.2">
      <c r="A240" s="821" t="s">
        <v>4178</v>
      </c>
      <c r="B240" s="822" t="s">
        <v>4200</v>
      </c>
      <c r="C240" s="822" t="s">
        <v>589</v>
      </c>
      <c r="D240" s="822" t="s">
        <v>2058</v>
      </c>
      <c r="E240" s="822" t="s">
        <v>4182</v>
      </c>
      <c r="F240" s="822" t="s">
        <v>4278</v>
      </c>
      <c r="G240" s="822" t="s">
        <v>4279</v>
      </c>
      <c r="H240" s="831">
        <v>1</v>
      </c>
      <c r="I240" s="831">
        <v>984</v>
      </c>
      <c r="J240" s="822"/>
      <c r="K240" s="822">
        <v>984</v>
      </c>
      <c r="L240" s="831"/>
      <c r="M240" s="831"/>
      <c r="N240" s="822"/>
      <c r="O240" s="822"/>
      <c r="P240" s="831"/>
      <c r="Q240" s="831"/>
      <c r="R240" s="827"/>
      <c r="S240" s="832"/>
    </row>
    <row r="241" spans="1:19" ht="14.45" customHeight="1" x14ac:dyDescent="0.2">
      <c r="A241" s="821" t="s">
        <v>4178</v>
      </c>
      <c r="B241" s="822" t="s">
        <v>4200</v>
      </c>
      <c r="C241" s="822" t="s">
        <v>589</v>
      </c>
      <c r="D241" s="822" t="s">
        <v>2058</v>
      </c>
      <c r="E241" s="822" t="s">
        <v>4182</v>
      </c>
      <c r="F241" s="822" t="s">
        <v>4298</v>
      </c>
      <c r="G241" s="822" t="s">
        <v>4299</v>
      </c>
      <c r="H241" s="831">
        <v>1</v>
      </c>
      <c r="I241" s="831">
        <v>1097</v>
      </c>
      <c r="J241" s="822"/>
      <c r="K241" s="822">
        <v>1097</v>
      </c>
      <c r="L241" s="831"/>
      <c r="M241" s="831"/>
      <c r="N241" s="822"/>
      <c r="O241" s="822"/>
      <c r="P241" s="831"/>
      <c r="Q241" s="831"/>
      <c r="R241" s="827"/>
      <c r="S241" s="832"/>
    </row>
    <row r="242" spans="1:19" ht="14.45" customHeight="1" x14ac:dyDescent="0.2">
      <c r="A242" s="821" t="s">
        <v>4178</v>
      </c>
      <c r="B242" s="822" t="s">
        <v>4200</v>
      </c>
      <c r="C242" s="822" t="s">
        <v>589</v>
      </c>
      <c r="D242" s="822" t="s">
        <v>4175</v>
      </c>
      <c r="E242" s="822" t="s">
        <v>4180</v>
      </c>
      <c r="F242" s="822" t="s">
        <v>4203</v>
      </c>
      <c r="G242" s="822" t="s">
        <v>4204</v>
      </c>
      <c r="H242" s="831">
        <v>0.1</v>
      </c>
      <c r="I242" s="831">
        <v>6.97</v>
      </c>
      <c r="J242" s="822"/>
      <c r="K242" s="822">
        <v>69.699999999999989</v>
      </c>
      <c r="L242" s="831"/>
      <c r="M242" s="831"/>
      <c r="N242" s="822"/>
      <c r="O242" s="822"/>
      <c r="P242" s="831"/>
      <c r="Q242" s="831"/>
      <c r="R242" s="827"/>
      <c r="S242" s="832"/>
    </row>
    <row r="243" spans="1:19" ht="14.45" customHeight="1" x14ac:dyDescent="0.2">
      <c r="A243" s="821" t="s">
        <v>4178</v>
      </c>
      <c r="B243" s="822" t="s">
        <v>4200</v>
      </c>
      <c r="C243" s="822" t="s">
        <v>589</v>
      </c>
      <c r="D243" s="822" t="s">
        <v>4175</v>
      </c>
      <c r="E243" s="822" t="s">
        <v>4182</v>
      </c>
      <c r="F243" s="822" t="s">
        <v>4225</v>
      </c>
      <c r="G243" s="822" t="s">
        <v>4226</v>
      </c>
      <c r="H243" s="831">
        <v>1</v>
      </c>
      <c r="I243" s="831">
        <v>147</v>
      </c>
      <c r="J243" s="822"/>
      <c r="K243" s="822">
        <v>147</v>
      </c>
      <c r="L243" s="831"/>
      <c r="M243" s="831"/>
      <c r="N243" s="822"/>
      <c r="O243" s="822"/>
      <c r="P243" s="831"/>
      <c r="Q243" s="831"/>
      <c r="R243" s="827"/>
      <c r="S243" s="832"/>
    </row>
    <row r="244" spans="1:19" ht="14.45" customHeight="1" x14ac:dyDescent="0.2">
      <c r="A244" s="821" t="s">
        <v>4178</v>
      </c>
      <c r="B244" s="822" t="s">
        <v>4200</v>
      </c>
      <c r="C244" s="822" t="s">
        <v>589</v>
      </c>
      <c r="D244" s="822" t="s">
        <v>4175</v>
      </c>
      <c r="E244" s="822" t="s">
        <v>4182</v>
      </c>
      <c r="F244" s="822" t="s">
        <v>4229</v>
      </c>
      <c r="G244" s="822" t="s">
        <v>4230</v>
      </c>
      <c r="H244" s="831">
        <v>303</v>
      </c>
      <c r="I244" s="831">
        <v>25149</v>
      </c>
      <c r="J244" s="822"/>
      <c r="K244" s="822">
        <v>83</v>
      </c>
      <c r="L244" s="831"/>
      <c r="M244" s="831"/>
      <c r="N244" s="822"/>
      <c r="O244" s="822"/>
      <c r="P244" s="831"/>
      <c r="Q244" s="831"/>
      <c r="R244" s="827"/>
      <c r="S244" s="832"/>
    </row>
    <row r="245" spans="1:19" ht="14.45" customHeight="1" x14ac:dyDescent="0.2">
      <c r="A245" s="821" t="s">
        <v>4178</v>
      </c>
      <c r="B245" s="822" t="s">
        <v>4200</v>
      </c>
      <c r="C245" s="822" t="s">
        <v>589</v>
      </c>
      <c r="D245" s="822" t="s">
        <v>4175</v>
      </c>
      <c r="E245" s="822" t="s">
        <v>4182</v>
      </c>
      <c r="F245" s="822" t="s">
        <v>4231</v>
      </c>
      <c r="G245" s="822" t="s">
        <v>4232</v>
      </c>
      <c r="H245" s="831">
        <v>27</v>
      </c>
      <c r="I245" s="831">
        <v>2862</v>
      </c>
      <c r="J245" s="822"/>
      <c r="K245" s="822">
        <v>106</v>
      </c>
      <c r="L245" s="831"/>
      <c r="M245" s="831"/>
      <c r="N245" s="822"/>
      <c r="O245" s="822"/>
      <c r="P245" s="831"/>
      <c r="Q245" s="831"/>
      <c r="R245" s="827"/>
      <c r="S245" s="832"/>
    </row>
    <row r="246" spans="1:19" ht="14.45" customHeight="1" x14ac:dyDescent="0.2">
      <c r="A246" s="821" t="s">
        <v>4178</v>
      </c>
      <c r="B246" s="822" t="s">
        <v>4200</v>
      </c>
      <c r="C246" s="822" t="s">
        <v>589</v>
      </c>
      <c r="D246" s="822" t="s">
        <v>4175</v>
      </c>
      <c r="E246" s="822" t="s">
        <v>4182</v>
      </c>
      <c r="F246" s="822" t="s">
        <v>4185</v>
      </c>
      <c r="G246" s="822" t="s">
        <v>4186</v>
      </c>
      <c r="H246" s="831">
        <v>17</v>
      </c>
      <c r="I246" s="831">
        <v>629</v>
      </c>
      <c r="J246" s="822"/>
      <c r="K246" s="822">
        <v>37</v>
      </c>
      <c r="L246" s="831"/>
      <c r="M246" s="831"/>
      <c r="N246" s="822"/>
      <c r="O246" s="822"/>
      <c r="P246" s="831"/>
      <c r="Q246" s="831"/>
      <c r="R246" s="827"/>
      <c r="S246" s="832"/>
    </row>
    <row r="247" spans="1:19" ht="14.45" customHeight="1" x14ac:dyDescent="0.2">
      <c r="A247" s="821" t="s">
        <v>4178</v>
      </c>
      <c r="B247" s="822" t="s">
        <v>4200</v>
      </c>
      <c r="C247" s="822" t="s">
        <v>589</v>
      </c>
      <c r="D247" s="822" t="s">
        <v>4175</v>
      </c>
      <c r="E247" s="822" t="s">
        <v>4182</v>
      </c>
      <c r="F247" s="822" t="s">
        <v>4237</v>
      </c>
      <c r="G247" s="822" t="s">
        <v>4238</v>
      </c>
      <c r="H247" s="831">
        <v>70</v>
      </c>
      <c r="I247" s="831">
        <v>17640</v>
      </c>
      <c r="J247" s="822"/>
      <c r="K247" s="822">
        <v>252</v>
      </c>
      <c r="L247" s="831"/>
      <c r="M247" s="831"/>
      <c r="N247" s="822"/>
      <c r="O247" s="822"/>
      <c r="P247" s="831"/>
      <c r="Q247" s="831"/>
      <c r="R247" s="827"/>
      <c r="S247" s="832"/>
    </row>
    <row r="248" spans="1:19" ht="14.45" customHeight="1" x14ac:dyDescent="0.2">
      <c r="A248" s="821" t="s">
        <v>4178</v>
      </c>
      <c r="B248" s="822" t="s">
        <v>4200</v>
      </c>
      <c r="C248" s="822" t="s">
        <v>589</v>
      </c>
      <c r="D248" s="822" t="s">
        <v>4175</v>
      </c>
      <c r="E248" s="822" t="s">
        <v>4182</v>
      </c>
      <c r="F248" s="822" t="s">
        <v>4239</v>
      </c>
      <c r="G248" s="822" t="s">
        <v>4240</v>
      </c>
      <c r="H248" s="831">
        <v>398</v>
      </c>
      <c r="I248" s="831">
        <v>50426</v>
      </c>
      <c r="J248" s="822"/>
      <c r="K248" s="822">
        <v>126.69849246231156</v>
      </c>
      <c r="L248" s="831"/>
      <c r="M248" s="831"/>
      <c r="N248" s="822"/>
      <c r="O248" s="822"/>
      <c r="P248" s="831"/>
      <c r="Q248" s="831"/>
      <c r="R248" s="827"/>
      <c r="S248" s="832"/>
    </row>
    <row r="249" spans="1:19" ht="14.45" customHeight="1" x14ac:dyDescent="0.2">
      <c r="A249" s="821" t="s">
        <v>4178</v>
      </c>
      <c r="B249" s="822" t="s">
        <v>4200</v>
      </c>
      <c r="C249" s="822" t="s">
        <v>589</v>
      </c>
      <c r="D249" s="822" t="s">
        <v>4175</v>
      </c>
      <c r="E249" s="822" t="s">
        <v>4182</v>
      </c>
      <c r="F249" s="822" t="s">
        <v>4246</v>
      </c>
      <c r="G249" s="822" t="s">
        <v>4247</v>
      </c>
      <c r="H249" s="831">
        <v>2</v>
      </c>
      <c r="I249" s="831">
        <v>434</v>
      </c>
      <c r="J249" s="822"/>
      <c r="K249" s="822">
        <v>217</v>
      </c>
      <c r="L249" s="831"/>
      <c r="M249" s="831"/>
      <c r="N249" s="822"/>
      <c r="O249" s="822"/>
      <c r="P249" s="831"/>
      <c r="Q249" s="831"/>
      <c r="R249" s="827"/>
      <c r="S249" s="832"/>
    </row>
    <row r="250" spans="1:19" ht="14.45" customHeight="1" x14ac:dyDescent="0.2">
      <c r="A250" s="821" t="s">
        <v>4178</v>
      </c>
      <c r="B250" s="822" t="s">
        <v>4200</v>
      </c>
      <c r="C250" s="822" t="s">
        <v>589</v>
      </c>
      <c r="D250" s="822" t="s">
        <v>4175</v>
      </c>
      <c r="E250" s="822" t="s">
        <v>4182</v>
      </c>
      <c r="F250" s="822" t="s">
        <v>4193</v>
      </c>
      <c r="G250" s="822" t="s">
        <v>4194</v>
      </c>
      <c r="H250" s="831">
        <v>357</v>
      </c>
      <c r="I250" s="831">
        <v>11900</v>
      </c>
      <c r="J250" s="822"/>
      <c r="K250" s="822">
        <v>33.333333333333336</v>
      </c>
      <c r="L250" s="831"/>
      <c r="M250" s="831"/>
      <c r="N250" s="822"/>
      <c r="O250" s="822"/>
      <c r="P250" s="831"/>
      <c r="Q250" s="831"/>
      <c r="R250" s="827"/>
      <c r="S250" s="832"/>
    </row>
    <row r="251" spans="1:19" ht="14.45" customHeight="1" x14ac:dyDescent="0.2">
      <c r="A251" s="821" t="s">
        <v>4178</v>
      </c>
      <c r="B251" s="822" t="s">
        <v>4200</v>
      </c>
      <c r="C251" s="822" t="s">
        <v>589</v>
      </c>
      <c r="D251" s="822" t="s">
        <v>4175</v>
      </c>
      <c r="E251" s="822" t="s">
        <v>4182</v>
      </c>
      <c r="F251" s="822" t="s">
        <v>4252</v>
      </c>
      <c r="G251" s="822" t="s">
        <v>4253</v>
      </c>
      <c r="H251" s="831">
        <v>1</v>
      </c>
      <c r="I251" s="831">
        <v>37</v>
      </c>
      <c r="J251" s="822"/>
      <c r="K251" s="822">
        <v>37</v>
      </c>
      <c r="L251" s="831"/>
      <c r="M251" s="831"/>
      <c r="N251" s="822"/>
      <c r="O251" s="822"/>
      <c r="P251" s="831"/>
      <c r="Q251" s="831"/>
      <c r="R251" s="827"/>
      <c r="S251" s="832"/>
    </row>
    <row r="252" spans="1:19" ht="14.45" customHeight="1" x14ac:dyDescent="0.2">
      <c r="A252" s="821" t="s">
        <v>4178</v>
      </c>
      <c r="B252" s="822" t="s">
        <v>4200</v>
      </c>
      <c r="C252" s="822" t="s">
        <v>589</v>
      </c>
      <c r="D252" s="822" t="s">
        <v>4175</v>
      </c>
      <c r="E252" s="822" t="s">
        <v>4182</v>
      </c>
      <c r="F252" s="822" t="s">
        <v>4254</v>
      </c>
      <c r="G252" s="822" t="s">
        <v>4255</v>
      </c>
      <c r="H252" s="831">
        <v>17</v>
      </c>
      <c r="I252" s="831">
        <v>1462</v>
      </c>
      <c r="J252" s="822"/>
      <c r="K252" s="822">
        <v>86</v>
      </c>
      <c r="L252" s="831"/>
      <c r="M252" s="831"/>
      <c r="N252" s="822"/>
      <c r="O252" s="822"/>
      <c r="P252" s="831"/>
      <c r="Q252" s="831"/>
      <c r="R252" s="827"/>
      <c r="S252" s="832"/>
    </row>
    <row r="253" spans="1:19" ht="14.45" customHeight="1" x14ac:dyDescent="0.2">
      <c r="A253" s="821" t="s">
        <v>4178</v>
      </c>
      <c r="B253" s="822" t="s">
        <v>4200</v>
      </c>
      <c r="C253" s="822" t="s">
        <v>589</v>
      </c>
      <c r="D253" s="822" t="s">
        <v>4175</v>
      </c>
      <c r="E253" s="822" t="s">
        <v>4182</v>
      </c>
      <c r="F253" s="822" t="s">
        <v>4264</v>
      </c>
      <c r="G253" s="822" t="s">
        <v>4265</v>
      </c>
      <c r="H253" s="831">
        <v>1</v>
      </c>
      <c r="I253" s="831">
        <v>446</v>
      </c>
      <c r="J253" s="822"/>
      <c r="K253" s="822">
        <v>446</v>
      </c>
      <c r="L253" s="831"/>
      <c r="M253" s="831"/>
      <c r="N253" s="822"/>
      <c r="O253" s="822"/>
      <c r="P253" s="831"/>
      <c r="Q253" s="831"/>
      <c r="R253" s="827"/>
      <c r="S253" s="832"/>
    </row>
    <row r="254" spans="1:19" ht="14.45" customHeight="1" x14ac:dyDescent="0.2">
      <c r="A254" s="821" t="s">
        <v>4178</v>
      </c>
      <c r="B254" s="822" t="s">
        <v>4200</v>
      </c>
      <c r="C254" s="822" t="s">
        <v>589</v>
      </c>
      <c r="D254" s="822" t="s">
        <v>4175</v>
      </c>
      <c r="E254" s="822" t="s">
        <v>4182</v>
      </c>
      <c r="F254" s="822" t="s">
        <v>4272</v>
      </c>
      <c r="G254" s="822" t="s">
        <v>4273</v>
      </c>
      <c r="H254" s="831">
        <v>22</v>
      </c>
      <c r="I254" s="831">
        <v>1306</v>
      </c>
      <c r="J254" s="822"/>
      <c r="K254" s="822">
        <v>59.363636363636367</v>
      </c>
      <c r="L254" s="831"/>
      <c r="M254" s="831"/>
      <c r="N254" s="822"/>
      <c r="O254" s="822"/>
      <c r="P254" s="831"/>
      <c r="Q254" s="831"/>
      <c r="R254" s="827"/>
      <c r="S254" s="832"/>
    </row>
    <row r="255" spans="1:19" ht="14.45" customHeight="1" x14ac:dyDescent="0.2">
      <c r="A255" s="821" t="s">
        <v>4178</v>
      </c>
      <c r="B255" s="822" t="s">
        <v>4200</v>
      </c>
      <c r="C255" s="822" t="s">
        <v>589</v>
      </c>
      <c r="D255" s="822" t="s">
        <v>4175</v>
      </c>
      <c r="E255" s="822" t="s">
        <v>4182</v>
      </c>
      <c r="F255" s="822" t="s">
        <v>4274</v>
      </c>
      <c r="G255" s="822" t="s">
        <v>4275</v>
      </c>
      <c r="H255" s="831">
        <v>1</v>
      </c>
      <c r="I255" s="831">
        <v>91</v>
      </c>
      <c r="J255" s="822"/>
      <c r="K255" s="822">
        <v>91</v>
      </c>
      <c r="L255" s="831"/>
      <c r="M255" s="831"/>
      <c r="N255" s="822"/>
      <c r="O255" s="822"/>
      <c r="P255" s="831"/>
      <c r="Q255" s="831"/>
      <c r="R255" s="827"/>
      <c r="S255" s="832"/>
    </row>
    <row r="256" spans="1:19" ht="14.45" customHeight="1" x14ac:dyDescent="0.2">
      <c r="A256" s="821" t="s">
        <v>4178</v>
      </c>
      <c r="B256" s="822" t="s">
        <v>4200</v>
      </c>
      <c r="C256" s="822" t="s">
        <v>589</v>
      </c>
      <c r="D256" s="822" t="s">
        <v>4175</v>
      </c>
      <c r="E256" s="822" t="s">
        <v>4182</v>
      </c>
      <c r="F256" s="822" t="s">
        <v>4276</v>
      </c>
      <c r="G256" s="822" t="s">
        <v>4277</v>
      </c>
      <c r="H256" s="831">
        <v>11</v>
      </c>
      <c r="I256" s="831">
        <v>4125</v>
      </c>
      <c r="J256" s="822"/>
      <c r="K256" s="822">
        <v>375</v>
      </c>
      <c r="L256" s="831"/>
      <c r="M256" s="831"/>
      <c r="N256" s="822"/>
      <c r="O256" s="822"/>
      <c r="P256" s="831"/>
      <c r="Q256" s="831"/>
      <c r="R256" s="827"/>
      <c r="S256" s="832"/>
    </row>
    <row r="257" spans="1:19" ht="14.45" customHeight="1" x14ac:dyDescent="0.2">
      <c r="A257" s="821" t="s">
        <v>4178</v>
      </c>
      <c r="B257" s="822" t="s">
        <v>4200</v>
      </c>
      <c r="C257" s="822" t="s">
        <v>589</v>
      </c>
      <c r="D257" s="822" t="s">
        <v>4175</v>
      </c>
      <c r="E257" s="822" t="s">
        <v>4182</v>
      </c>
      <c r="F257" s="822" t="s">
        <v>4278</v>
      </c>
      <c r="G257" s="822" t="s">
        <v>4279</v>
      </c>
      <c r="H257" s="831">
        <v>2</v>
      </c>
      <c r="I257" s="831">
        <v>1969</v>
      </c>
      <c r="J257" s="822"/>
      <c r="K257" s="822">
        <v>984.5</v>
      </c>
      <c r="L257" s="831"/>
      <c r="M257" s="831"/>
      <c r="N257" s="822"/>
      <c r="O257" s="822"/>
      <c r="P257" s="831"/>
      <c r="Q257" s="831"/>
      <c r="R257" s="827"/>
      <c r="S257" s="832"/>
    </row>
    <row r="258" spans="1:19" ht="14.45" customHeight="1" x14ac:dyDescent="0.2">
      <c r="A258" s="821" t="s">
        <v>4178</v>
      </c>
      <c r="B258" s="822" t="s">
        <v>4200</v>
      </c>
      <c r="C258" s="822" t="s">
        <v>589</v>
      </c>
      <c r="D258" s="822" t="s">
        <v>4175</v>
      </c>
      <c r="E258" s="822" t="s">
        <v>4182</v>
      </c>
      <c r="F258" s="822" t="s">
        <v>4280</v>
      </c>
      <c r="G258" s="822" t="s">
        <v>4281</v>
      </c>
      <c r="H258" s="831">
        <v>171</v>
      </c>
      <c r="I258" s="831">
        <v>66861</v>
      </c>
      <c r="J258" s="822"/>
      <c r="K258" s="822">
        <v>391</v>
      </c>
      <c r="L258" s="831"/>
      <c r="M258" s="831"/>
      <c r="N258" s="822"/>
      <c r="O258" s="822"/>
      <c r="P258" s="831"/>
      <c r="Q258" s="831"/>
      <c r="R258" s="827"/>
      <c r="S258" s="832"/>
    </row>
    <row r="259" spans="1:19" ht="14.45" customHeight="1" x14ac:dyDescent="0.2">
      <c r="A259" s="821" t="s">
        <v>4178</v>
      </c>
      <c r="B259" s="822" t="s">
        <v>4200</v>
      </c>
      <c r="C259" s="822" t="s">
        <v>589</v>
      </c>
      <c r="D259" s="822" t="s">
        <v>4175</v>
      </c>
      <c r="E259" s="822" t="s">
        <v>4182</v>
      </c>
      <c r="F259" s="822" t="s">
        <v>4282</v>
      </c>
      <c r="G259" s="822" t="s">
        <v>4283</v>
      </c>
      <c r="H259" s="831">
        <v>1</v>
      </c>
      <c r="I259" s="831">
        <v>181</v>
      </c>
      <c r="J259" s="822"/>
      <c r="K259" s="822">
        <v>181</v>
      </c>
      <c r="L259" s="831"/>
      <c r="M259" s="831"/>
      <c r="N259" s="822"/>
      <c r="O259" s="822"/>
      <c r="P259" s="831"/>
      <c r="Q259" s="831"/>
      <c r="R259" s="827"/>
      <c r="S259" s="832"/>
    </row>
    <row r="260" spans="1:19" ht="14.45" customHeight="1" x14ac:dyDescent="0.2">
      <c r="A260" s="821" t="s">
        <v>4178</v>
      </c>
      <c r="B260" s="822" t="s">
        <v>4200</v>
      </c>
      <c r="C260" s="822" t="s">
        <v>589</v>
      </c>
      <c r="D260" s="822" t="s">
        <v>4175</v>
      </c>
      <c r="E260" s="822" t="s">
        <v>4182</v>
      </c>
      <c r="F260" s="822" t="s">
        <v>4286</v>
      </c>
      <c r="G260" s="822" t="s">
        <v>4287</v>
      </c>
      <c r="H260" s="831">
        <v>7</v>
      </c>
      <c r="I260" s="831">
        <v>5453</v>
      </c>
      <c r="J260" s="822"/>
      <c r="K260" s="822">
        <v>779</v>
      </c>
      <c r="L260" s="831"/>
      <c r="M260" s="831"/>
      <c r="N260" s="822"/>
      <c r="O260" s="822"/>
      <c r="P260" s="831"/>
      <c r="Q260" s="831"/>
      <c r="R260" s="827"/>
      <c r="S260" s="832"/>
    </row>
    <row r="261" spans="1:19" ht="14.45" customHeight="1" x14ac:dyDescent="0.2">
      <c r="A261" s="821" t="s">
        <v>4178</v>
      </c>
      <c r="B261" s="822" t="s">
        <v>4200</v>
      </c>
      <c r="C261" s="822" t="s">
        <v>589</v>
      </c>
      <c r="D261" s="822" t="s">
        <v>4175</v>
      </c>
      <c r="E261" s="822" t="s">
        <v>4182</v>
      </c>
      <c r="F261" s="822" t="s">
        <v>4290</v>
      </c>
      <c r="G261" s="822" t="s">
        <v>4291</v>
      </c>
      <c r="H261" s="831">
        <v>4</v>
      </c>
      <c r="I261" s="831">
        <v>716</v>
      </c>
      <c r="J261" s="822"/>
      <c r="K261" s="822">
        <v>179</v>
      </c>
      <c r="L261" s="831"/>
      <c r="M261" s="831"/>
      <c r="N261" s="822"/>
      <c r="O261" s="822"/>
      <c r="P261" s="831"/>
      <c r="Q261" s="831"/>
      <c r="R261" s="827"/>
      <c r="S261" s="832"/>
    </row>
    <row r="262" spans="1:19" ht="14.45" customHeight="1" x14ac:dyDescent="0.2">
      <c r="A262" s="821" t="s">
        <v>4178</v>
      </c>
      <c r="B262" s="822" t="s">
        <v>4200</v>
      </c>
      <c r="C262" s="822" t="s">
        <v>589</v>
      </c>
      <c r="D262" s="822" t="s">
        <v>4175</v>
      </c>
      <c r="E262" s="822" t="s">
        <v>4182</v>
      </c>
      <c r="F262" s="822" t="s">
        <v>4292</v>
      </c>
      <c r="G262" s="822" t="s">
        <v>4293</v>
      </c>
      <c r="H262" s="831">
        <v>1</v>
      </c>
      <c r="I262" s="831">
        <v>794</v>
      </c>
      <c r="J262" s="822"/>
      <c r="K262" s="822">
        <v>794</v>
      </c>
      <c r="L262" s="831"/>
      <c r="M262" s="831"/>
      <c r="N262" s="822"/>
      <c r="O262" s="822"/>
      <c r="P262" s="831"/>
      <c r="Q262" s="831"/>
      <c r="R262" s="827"/>
      <c r="S262" s="832"/>
    </row>
    <row r="263" spans="1:19" ht="14.45" customHeight="1" x14ac:dyDescent="0.2">
      <c r="A263" s="821" t="s">
        <v>4178</v>
      </c>
      <c r="B263" s="822" t="s">
        <v>4200</v>
      </c>
      <c r="C263" s="822" t="s">
        <v>589</v>
      </c>
      <c r="D263" s="822" t="s">
        <v>4175</v>
      </c>
      <c r="E263" s="822" t="s">
        <v>4182</v>
      </c>
      <c r="F263" s="822" t="s">
        <v>4298</v>
      </c>
      <c r="G263" s="822" t="s">
        <v>4299</v>
      </c>
      <c r="H263" s="831">
        <v>3</v>
      </c>
      <c r="I263" s="831">
        <v>3291</v>
      </c>
      <c r="J263" s="822"/>
      <c r="K263" s="822">
        <v>1097</v>
      </c>
      <c r="L263" s="831"/>
      <c r="M263" s="831"/>
      <c r="N263" s="822"/>
      <c r="O263" s="822"/>
      <c r="P263" s="831"/>
      <c r="Q263" s="831"/>
      <c r="R263" s="827"/>
      <c r="S263" s="832"/>
    </row>
    <row r="264" spans="1:19" ht="14.45" customHeight="1" x14ac:dyDescent="0.2">
      <c r="A264" s="821" t="s">
        <v>4178</v>
      </c>
      <c r="B264" s="822" t="s">
        <v>4200</v>
      </c>
      <c r="C264" s="822" t="s">
        <v>589</v>
      </c>
      <c r="D264" s="822" t="s">
        <v>4176</v>
      </c>
      <c r="E264" s="822" t="s">
        <v>4180</v>
      </c>
      <c r="F264" s="822" t="s">
        <v>4203</v>
      </c>
      <c r="G264" s="822" t="s">
        <v>4204</v>
      </c>
      <c r="H264" s="831">
        <v>2.0000000000000004</v>
      </c>
      <c r="I264" s="831">
        <v>139.4</v>
      </c>
      <c r="J264" s="822"/>
      <c r="K264" s="822">
        <v>69.699999999999989</v>
      </c>
      <c r="L264" s="831"/>
      <c r="M264" s="831"/>
      <c r="N264" s="822"/>
      <c r="O264" s="822"/>
      <c r="P264" s="831"/>
      <c r="Q264" s="831"/>
      <c r="R264" s="827"/>
      <c r="S264" s="832"/>
    </row>
    <row r="265" spans="1:19" ht="14.45" customHeight="1" x14ac:dyDescent="0.2">
      <c r="A265" s="821" t="s">
        <v>4178</v>
      </c>
      <c r="B265" s="822" t="s">
        <v>4200</v>
      </c>
      <c r="C265" s="822" t="s">
        <v>589</v>
      </c>
      <c r="D265" s="822" t="s">
        <v>4176</v>
      </c>
      <c r="E265" s="822" t="s">
        <v>4180</v>
      </c>
      <c r="F265" s="822" t="s">
        <v>4211</v>
      </c>
      <c r="G265" s="822" t="s">
        <v>1032</v>
      </c>
      <c r="H265" s="831">
        <v>0.2</v>
      </c>
      <c r="I265" s="831">
        <v>71.84</v>
      </c>
      <c r="J265" s="822"/>
      <c r="K265" s="822">
        <v>359.2</v>
      </c>
      <c r="L265" s="831"/>
      <c r="M265" s="831"/>
      <c r="N265" s="822"/>
      <c r="O265" s="822"/>
      <c r="P265" s="831"/>
      <c r="Q265" s="831"/>
      <c r="R265" s="827"/>
      <c r="S265" s="832"/>
    </row>
    <row r="266" spans="1:19" ht="14.45" customHeight="1" x14ac:dyDescent="0.2">
      <c r="A266" s="821" t="s">
        <v>4178</v>
      </c>
      <c r="B266" s="822" t="s">
        <v>4200</v>
      </c>
      <c r="C266" s="822" t="s">
        <v>589</v>
      </c>
      <c r="D266" s="822" t="s">
        <v>4176</v>
      </c>
      <c r="E266" s="822" t="s">
        <v>4180</v>
      </c>
      <c r="F266" s="822" t="s">
        <v>4212</v>
      </c>
      <c r="G266" s="822" t="s">
        <v>4213</v>
      </c>
      <c r="H266" s="831">
        <v>5</v>
      </c>
      <c r="I266" s="831">
        <v>1336.55</v>
      </c>
      <c r="J266" s="822"/>
      <c r="K266" s="822">
        <v>267.31</v>
      </c>
      <c r="L266" s="831"/>
      <c r="M266" s="831"/>
      <c r="N266" s="822"/>
      <c r="O266" s="822"/>
      <c r="P266" s="831"/>
      <c r="Q266" s="831"/>
      <c r="R266" s="827"/>
      <c r="S266" s="832"/>
    </row>
    <row r="267" spans="1:19" ht="14.45" customHeight="1" x14ac:dyDescent="0.2">
      <c r="A267" s="821" t="s">
        <v>4178</v>
      </c>
      <c r="B267" s="822" t="s">
        <v>4200</v>
      </c>
      <c r="C267" s="822" t="s">
        <v>589</v>
      </c>
      <c r="D267" s="822" t="s">
        <v>4176</v>
      </c>
      <c r="E267" s="822" t="s">
        <v>4182</v>
      </c>
      <c r="F267" s="822" t="s">
        <v>4225</v>
      </c>
      <c r="G267" s="822" t="s">
        <v>4226</v>
      </c>
      <c r="H267" s="831">
        <v>9</v>
      </c>
      <c r="I267" s="831">
        <v>1323</v>
      </c>
      <c r="J267" s="822"/>
      <c r="K267" s="822">
        <v>147</v>
      </c>
      <c r="L267" s="831"/>
      <c r="M267" s="831"/>
      <c r="N267" s="822"/>
      <c r="O267" s="822"/>
      <c r="P267" s="831"/>
      <c r="Q267" s="831"/>
      <c r="R267" s="827"/>
      <c r="S267" s="832"/>
    </row>
    <row r="268" spans="1:19" ht="14.45" customHeight="1" x14ac:dyDescent="0.2">
      <c r="A268" s="821" t="s">
        <v>4178</v>
      </c>
      <c r="B268" s="822" t="s">
        <v>4200</v>
      </c>
      <c r="C268" s="822" t="s">
        <v>589</v>
      </c>
      <c r="D268" s="822" t="s">
        <v>4176</v>
      </c>
      <c r="E268" s="822" t="s">
        <v>4182</v>
      </c>
      <c r="F268" s="822" t="s">
        <v>4229</v>
      </c>
      <c r="G268" s="822" t="s">
        <v>4230</v>
      </c>
      <c r="H268" s="831">
        <v>482</v>
      </c>
      <c r="I268" s="831">
        <v>40006</v>
      </c>
      <c r="J268" s="822"/>
      <c r="K268" s="822">
        <v>83</v>
      </c>
      <c r="L268" s="831"/>
      <c r="M268" s="831"/>
      <c r="N268" s="822"/>
      <c r="O268" s="822"/>
      <c r="P268" s="831"/>
      <c r="Q268" s="831"/>
      <c r="R268" s="827"/>
      <c r="S268" s="832"/>
    </row>
    <row r="269" spans="1:19" ht="14.45" customHeight="1" x14ac:dyDescent="0.2">
      <c r="A269" s="821" t="s">
        <v>4178</v>
      </c>
      <c r="B269" s="822" t="s">
        <v>4200</v>
      </c>
      <c r="C269" s="822" t="s">
        <v>589</v>
      </c>
      <c r="D269" s="822" t="s">
        <v>4176</v>
      </c>
      <c r="E269" s="822" t="s">
        <v>4182</v>
      </c>
      <c r="F269" s="822" t="s">
        <v>4231</v>
      </c>
      <c r="G269" s="822" t="s">
        <v>4232</v>
      </c>
      <c r="H269" s="831">
        <v>3</v>
      </c>
      <c r="I269" s="831">
        <v>318</v>
      </c>
      <c r="J269" s="822"/>
      <c r="K269" s="822">
        <v>106</v>
      </c>
      <c r="L269" s="831"/>
      <c r="M269" s="831"/>
      <c r="N269" s="822"/>
      <c r="O269" s="822"/>
      <c r="P269" s="831"/>
      <c r="Q269" s="831"/>
      <c r="R269" s="827"/>
      <c r="S269" s="832"/>
    </row>
    <row r="270" spans="1:19" ht="14.45" customHeight="1" x14ac:dyDescent="0.2">
      <c r="A270" s="821" t="s">
        <v>4178</v>
      </c>
      <c r="B270" s="822" t="s">
        <v>4200</v>
      </c>
      <c r="C270" s="822" t="s">
        <v>589</v>
      </c>
      <c r="D270" s="822" t="s">
        <v>4176</v>
      </c>
      <c r="E270" s="822" t="s">
        <v>4182</v>
      </c>
      <c r="F270" s="822" t="s">
        <v>4185</v>
      </c>
      <c r="G270" s="822" t="s">
        <v>4186</v>
      </c>
      <c r="H270" s="831">
        <v>61</v>
      </c>
      <c r="I270" s="831">
        <v>2257</v>
      </c>
      <c r="J270" s="822"/>
      <c r="K270" s="822">
        <v>37</v>
      </c>
      <c r="L270" s="831"/>
      <c r="M270" s="831"/>
      <c r="N270" s="822"/>
      <c r="O270" s="822"/>
      <c r="P270" s="831"/>
      <c r="Q270" s="831"/>
      <c r="R270" s="827"/>
      <c r="S270" s="832"/>
    </row>
    <row r="271" spans="1:19" ht="14.45" customHeight="1" x14ac:dyDescent="0.2">
      <c r="A271" s="821" t="s">
        <v>4178</v>
      </c>
      <c r="B271" s="822" t="s">
        <v>4200</v>
      </c>
      <c r="C271" s="822" t="s">
        <v>589</v>
      </c>
      <c r="D271" s="822" t="s">
        <v>4176</v>
      </c>
      <c r="E271" s="822" t="s">
        <v>4182</v>
      </c>
      <c r="F271" s="822" t="s">
        <v>4237</v>
      </c>
      <c r="G271" s="822" t="s">
        <v>4238</v>
      </c>
      <c r="H271" s="831">
        <v>59</v>
      </c>
      <c r="I271" s="831">
        <v>14868</v>
      </c>
      <c r="J271" s="822"/>
      <c r="K271" s="822">
        <v>252</v>
      </c>
      <c r="L271" s="831"/>
      <c r="M271" s="831"/>
      <c r="N271" s="822"/>
      <c r="O271" s="822"/>
      <c r="P271" s="831"/>
      <c r="Q271" s="831"/>
      <c r="R271" s="827"/>
      <c r="S271" s="832"/>
    </row>
    <row r="272" spans="1:19" ht="14.45" customHeight="1" x14ac:dyDescent="0.2">
      <c r="A272" s="821" t="s">
        <v>4178</v>
      </c>
      <c r="B272" s="822" t="s">
        <v>4200</v>
      </c>
      <c r="C272" s="822" t="s">
        <v>589</v>
      </c>
      <c r="D272" s="822" t="s">
        <v>4176</v>
      </c>
      <c r="E272" s="822" t="s">
        <v>4182</v>
      </c>
      <c r="F272" s="822" t="s">
        <v>4239</v>
      </c>
      <c r="G272" s="822" t="s">
        <v>4240</v>
      </c>
      <c r="H272" s="831">
        <v>678</v>
      </c>
      <c r="I272" s="831">
        <v>86106</v>
      </c>
      <c r="J272" s="822"/>
      <c r="K272" s="822">
        <v>127</v>
      </c>
      <c r="L272" s="831"/>
      <c r="M272" s="831"/>
      <c r="N272" s="822"/>
      <c r="O272" s="822"/>
      <c r="P272" s="831"/>
      <c r="Q272" s="831"/>
      <c r="R272" s="827"/>
      <c r="S272" s="832"/>
    </row>
    <row r="273" spans="1:19" ht="14.45" customHeight="1" x14ac:dyDescent="0.2">
      <c r="A273" s="821" t="s">
        <v>4178</v>
      </c>
      <c r="B273" s="822" t="s">
        <v>4200</v>
      </c>
      <c r="C273" s="822" t="s">
        <v>589</v>
      </c>
      <c r="D273" s="822" t="s">
        <v>4176</v>
      </c>
      <c r="E273" s="822" t="s">
        <v>4182</v>
      </c>
      <c r="F273" s="822" t="s">
        <v>4242</v>
      </c>
      <c r="G273" s="822" t="s">
        <v>4243</v>
      </c>
      <c r="H273" s="831">
        <v>2</v>
      </c>
      <c r="I273" s="831">
        <v>1084</v>
      </c>
      <c r="J273" s="822"/>
      <c r="K273" s="822">
        <v>542</v>
      </c>
      <c r="L273" s="831"/>
      <c r="M273" s="831"/>
      <c r="N273" s="822"/>
      <c r="O273" s="822"/>
      <c r="P273" s="831"/>
      <c r="Q273" s="831"/>
      <c r="R273" s="827"/>
      <c r="S273" s="832"/>
    </row>
    <row r="274" spans="1:19" ht="14.45" customHeight="1" x14ac:dyDescent="0.2">
      <c r="A274" s="821" t="s">
        <v>4178</v>
      </c>
      <c r="B274" s="822" t="s">
        <v>4200</v>
      </c>
      <c r="C274" s="822" t="s">
        <v>589</v>
      </c>
      <c r="D274" s="822" t="s">
        <v>4176</v>
      </c>
      <c r="E274" s="822" t="s">
        <v>4182</v>
      </c>
      <c r="F274" s="822" t="s">
        <v>4246</v>
      </c>
      <c r="G274" s="822" t="s">
        <v>4247</v>
      </c>
      <c r="H274" s="831">
        <v>2</v>
      </c>
      <c r="I274" s="831">
        <v>434</v>
      </c>
      <c r="J274" s="822"/>
      <c r="K274" s="822">
        <v>217</v>
      </c>
      <c r="L274" s="831"/>
      <c r="M274" s="831"/>
      <c r="N274" s="822"/>
      <c r="O274" s="822"/>
      <c r="P274" s="831"/>
      <c r="Q274" s="831"/>
      <c r="R274" s="827"/>
      <c r="S274" s="832"/>
    </row>
    <row r="275" spans="1:19" ht="14.45" customHeight="1" x14ac:dyDescent="0.2">
      <c r="A275" s="821" t="s">
        <v>4178</v>
      </c>
      <c r="B275" s="822" t="s">
        <v>4200</v>
      </c>
      <c r="C275" s="822" t="s">
        <v>589</v>
      </c>
      <c r="D275" s="822" t="s">
        <v>4176</v>
      </c>
      <c r="E275" s="822" t="s">
        <v>4182</v>
      </c>
      <c r="F275" s="822" t="s">
        <v>4250</v>
      </c>
      <c r="G275" s="822" t="s">
        <v>4251</v>
      </c>
      <c r="H275" s="831">
        <v>2</v>
      </c>
      <c r="I275" s="831">
        <v>1440</v>
      </c>
      <c r="J275" s="822"/>
      <c r="K275" s="822">
        <v>720</v>
      </c>
      <c r="L275" s="831"/>
      <c r="M275" s="831"/>
      <c r="N275" s="822"/>
      <c r="O275" s="822"/>
      <c r="P275" s="831"/>
      <c r="Q275" s="831"/>
      <c r="R275" s="827"/>
      <c r="S275" s="832"/>
    </row>
    <row r="276" spans="1:19" ht="14.45" customHeight="1" x14ac:dyDescent="0.2">
      <c r="A276" s="821" t="s">
        <v>4178</v>
      </c>
      <c r="B276" s="822" t="s">
        <v>4200</v>
      </c>
      <c r="C276" s="822" t="s">
        <v>589</v>
      </c>
      <c r="D276" s="822" t="s">
        <v>4176</v>
      </c>
      <c r="E276" s="822" t="s">
        <v>4182</v>
      </c>
      <c r="F276" s="822" t="s">
        <v>4193</v>
      </c>
      <c r="G276" s="822" t="s">
        <v>4194</v>
      </c>
      <c r="H276" s="831">
        <v>596</v>
      </c>
      <c r="I276" s="831">
        <v>19866.660000000003</v>
      </c>
      <c r="J276" s="822"/>
      <c r="K276" s="822">
        <v>33.33332214765101</v>
      </c>
      <c r="L276" s="831"/>
      <c r="M276" s="831"/>
      <c r="N276" s="822"/>
      <c r="O276" s="822"/>
      <c r="P276" s="831"/>
      <c r="Q276" s="831"/>
      <c r="R276" s="827"/>
      <c r="S276" s="832"/>
    </row>
    <row r="277" spans="1:19" ht="14.45" customHeight="1" x14ac:dyDescent="0.2">
      <c r="A277" s="821" t="s">
        <v>4178</v>
      </c>
      <c r="B277" s="822" t="s">
        <v>4200</v>
      </c>
      <c r="C277" s="822" t="s">
        <v>589</v>
      </c>
      <c r="D277" s="822" t="s">
        <v>4176</v>
      </c>
      <c r="E277" s="822" t="s">
        <v>4182</v>
      </c>
      <c r="F277" s="822" t="s">
        <v>4252</v>
      </c>
      <c r="G277" s="822" t="s">
        <v>4253</v>
      </c>
      <c r="H277" s="831">
        <v>12</v>
      </c>
      <c r="I277" s="831">
        <v>444</v>
      </c>
      <c r="J277" s="822"/>
      <c r="K277" s="822">
        <v>37</v>
      </c>
      <c r="L277" s="831"/>
      <c r="M277" s="831"/>
      <c r="N277" s="822"/>
      <c r="O277" s="822"/>
      <c r="P277" s="831"/>
      <c r="Q277" s="831"/>
      <c r="R277" s="827"/>
      <c r="S277" s="832"/>
    </row>
    <row r="278" spans="1:19" ht="14.45" customHeight="1" x14ac:dyDescent="0.2">
      <c r="A278" s="821" t="s">
        <v>4178</v>
      </c>
      <c r="B278" s="822" t="s">
        <v>4200</v>
      </c>
      <c r="C278" s="822" t="s">
        <v>589</v>
      </c>
      <c r="D278" s="822" t="s">
        <v>4176</v>
      </c>
      <c r="E278" s="822" t="s">
        <v>4182</v>
      </c>
      <c r="F278" s="822" t="s">
        <v>4254</v>
      </c>
      <c r="G278" s="822" t="s">
        <v>4255</v>
      </c>
      <c r="H278" s="831">
        <v>22</v>
      </c>
      <c r="I278" s="831">
        <v>1892</v>
      </c>
      <c r="J278" s="822"/>
      <c r="K278" s="822">
        <v>86</v>
      </c>
      <c r="L278" s="831"/>
      <c r="M278" s="831"/>
      <c r="N278" s="822"/>
      <c r="O278" s="822"/>
      <c r="P278" s="831"/>
      <c r="Q278" s="831"/>
      <c r="R278" s="827"/>
      <c r="S278" s="832"/>
    </row>
    <row r="279" spans="1:19" ht="14.45" customHeight="1" x14ac:dyDescent="0.2">
      <c r="A279" s="821" t="s">
        <v>4178</v>
      </c>
      <c r="B279" s="822" t="s">
        <v>4200</v>
      </c>
      <c r="C279" s="822" t="s">
        <v>589</v>
      </c>
      <c r="D279" s="822" t="s">
        <v>4176</v>
      </c>
      <c r="E279" s="822" t="s">
        <v>4182</v>
      </c>
      <c r="F279" s="822" t="s">
        <v>4258</v>
      </c>
      <c r="G279" s="822" t="s">
        <v>4259</v>
      </c>
      <c r="H279" s="831">
        <v>5</v>
      </c>
      <c r="I279" s="831">
        <v>160</v>
      </c>
      <c r="J279" s="822"/>
      <c r="K279" s="822">
        <v>32</v>
      </c>
      <c r="L279" s="831"/>
      <c r="M279" s="831"/>
      <c r="N279" s="822"/>
      <c r="O279" s="822"/>
      <c r="P279" s="831"/>
      <c r="Q279" s="831"/>
      <c r="R279" s="827"/>
      <c r="S279" s="832"/>
    </row>
    <row r="280" spans="1:19" ht="14.45" customHeight="1" x14ac:dyDescent="0.2">
      <c r="A280" s="821" t="s">
        <v>4178</v>
      </c>
      <c r="B280" s="822" t="s">
        <v>4200</v>
      </c>
      <c r="C280" s="822" t="s">
        <v>589</v>
      </c>
      <c r="D280" s="822" t="s">
        <v>4176</v>
      </c>
      <c r="E280" s="822" t="s">
        <v>4182</v>
      </c>
      <c r="F280" s="822" t="s">
        <v>4268</v>
      </c>
      <c r="G280" s="822" t="s">
        <v>4269</v>
      </c>
      <c r="H280" s="831">
        <v>7</v>
      </c>
      <c r="I280" s="831">
        <v>868</v>
      </c>
      <c r="J280" s="822"/>
      <c r="K280" s="822">
        <v>124</v>
      </c>
      <c r="L280" s="831"/>
      <c r="M280" s="831"/>
      <c r="N280" s="822"/>
      <c r="O280" s="822"/>
      <c r="P280" s="831"/>
      <c r="Q280" s="831"/>
      <c r="R280" s="827"/>
      <c r="S280" s="832"/>
    </row>
    <row r="281" spans="1:19" ht="14.45" customHeight="1" x14ac:dyDescent="0.2">
      <c r="A281" s="821" t="s">
        <v>4178</v>
      </c>
      <c r="B281" s="822" t="s">
        <v>4200</v>
      </c>
      <c r="C281" s="822" t="s">
        <v>589</v>
      </c>
      <c r="D281" s="822" t="s">
        <v>4176</v>
      </c>
      <c r="E281" s="822" t="s">
        <v>4182</v>
      </c>
      <c r="F281" s="822" t="s">
        <v>4272</v>
      </c>
      <c r="G281" s="822" t="s">
        <v>4273</v>
      </c>
      <c r="H281" s="831">
        <v>18</v>
      </c>
      <c r="I281" s="831">
        <v>1062</v>
      </c>
      <c r="J281" s="822"/>
      <c r="K281" s="822">
        <v>59</v>
      </c>
      <c r="L281" s="831"/>
      <c r="M281" s="831"/>
      <c r="N281" s="822"/>
      <c r="O281" s="822"/>
      <c r="P281" s="831"/>
      <c r="Q281" s="831"/>
      <c r="R281" s="827"/>
      <c r="S281" s="832"/>
    </row>
    <row r="282" spans="1:19" ht="14.45" customHeight="1" x14ac:dyDescent="0.2">
      <c r="A282" s="821" t="s">
        <v>4178</v>
      </c>
      <c r="B282" s="822" t="s">
        <v>4200</v>
      </c>
      <c r="C282" s="822" t="s">
        <v>589</v>
      </c>
      <c r="D282" s="822" t="s">
        <v>4176</v>
      </c>
      <c r="E282" s="822" t="s">
        <v>4182</v>
      </c>
      <c r="F282" s="822" t="s">
        <v>4276</v>
      </c>
      <c r="G282" s="822" t="s">
        <v>4277</v>
      </c>
      <c r="H282" s="831">
        <v>18</v>
      </c>
      <c r="I282" s="831">
        <v>6750</v>
      </c>
      <c r="J282" s="822"/>
      <c r="K282" s="822">
        <v>375</v>
      </c>
      <c r="L282" s="831"/>
      <c r="M282" s="831"/>
      <c r="N282" s="822"/>
      <c r="O282" s="822"/>
      <c r="P282" s="831"/>
      <c r="Q282" s="831"/>
      <c r="R282" s="827"/>
      <c r="S282" s="832"/>
    </row>
    <row r="283" spans="1:19" ht="14.45" customHeight="1" x14ac:dyDescent="0.2">
      <c r="A283" s="821" t="s">
        <v>4178</v>
      </c>
      <c r="B283" s="822" t="s">
        <v>4200</v>
      </c>
      <c r="C283" s="822" t="s">
        <v>589</v>
      </c>
      <c r="D283" s="822" t="s">
        <v>4176</v>
      </c>
      <c r="E283" s="822" t="s">
        <v>4182</v>
      </c>
      <c r="F283" s="822" t="s">
        <v>4280</v>
      </c>
      <c r="G283" s="822" t="s">
        <v>4281</v>
      </c>
      <c r="H283" s="831">
        <v>66</v>
      </c>
      <c r="I283" s="831">
        <v>25806</v>
      </c>
      <c r="J283" s="822"/>
      <c r="K283" s="822">
        <v>391</v>
      </c>
      <c r="L283" s="831"/>
      <c r="M283" s="831"/>
      <c r="N283" s="822"/>
      <c r="O283" s="822"/>
      <c r="P283" s="831"/>
      <c r="Q283" s="831"/>
      <c r="R283" s="827"/>
      <c r="S283" s="832"/>
    </row>
    <row r="284" spans="1:19" ht="14.45" customHeight="1" x14ac:dyDescent="0.2">
      <c r="A284" s="821" t="s">
        <v>4178</v>
      </c>
      <c r="B284" s="822" t="s">
        <v>4200</v>
      </c>
      <c r="C284" s="822" t="s">
        <v>589</v>
      </c>
      <c r="D284" s="822" t="s">
        <v>4176</v>
      </c>
      <c r="E284" s="822" t="s">
        <v>4182</v>
      </c>
      <c r="F284" s="822" t="s">
        <v>4282</v>
      </c>
      <c r="G284" s="822" t="s">
        <v>4283</v>
      </c>
      <c r="H284" s="831">
        <v>7</v>
      </c>
      <c r="I284" s="831">
        <v>1267</v>
      </c>
      <c r="J284" s="822"/>
      <c r="K284" s="822">
        <v>181</v>
      </c>
      <c r="L284" s="831"/>
      <c r="M284" s="831"/>
      <c r="N284" s="822"/>
      <c r="O284" s="822"/>
      <c r="P284" s="831"/>
      <c r="Q284" s="831"/>
      <c r="R284" s="827"/>
      <c r="S284" s="832"/>
    </row>
    <row r="285" spans="1:19" ht="14.45" customHeight="1" x14ac:dyDescent="0.2">
      <c r="A285" s="821" t="s">
        <v>4178</v>
      </c>
      <c r="B285" s="822" t="s">
        <v>4200</v>
      </c>
      <c r="C285" s="822" t="s">
        <v>589</v>
      </c>
      <c r="D285" s="822" t="s">
        <v>4176</v>
      </c>
      <c r="E285" s="822" t="s">
        <v>4182</v>
      </c>
      <c r="F285" s="822" t="s">
        <v>4286</v>
      </c>
      <c r="G285" s="822" t="s">
        <v>4287</v>
      </c>
      <c r="H285" s="831">
        <v>13</v>
      </c>
      <c r="I285" s="831">
        <v>10127</v>
      </c>
      <c r="J285" s="822"/>
      <c r="K285" s="822">
        <v>779</v>
      </c>
      <c r="L285" s="831"/>
      <c r="M285" s="831"/>
      <c r="N285" s="822"/>
      <c r="O285" s="822"/>
      <c r="P285" s="831"/>
      <c r="Q285" s="831"/>
      <c r="R285" s="827"/>
      <c r="S285" s="832"/>
    </row>
    <row r="286" spans="1:19" ht="14.45" customHeight="1" x14ac:dyDescent="0.2">
      <c r="A286" s="821" t="s">
        <v>4178</v>
      </c>
      <c r="B286" s="822" t="s">
        <v>4200</v>
      </c>
      <c r="C286" s="822" t="s">
        <v>589</v>
      </c>
      <c r="D286" s="822" t="s">
        <v>4176</v>
      </c>
      <c r="E286" s="822" t="s">
        <v>4182</v>
      </c>
      <c r="F286" s="822" t="s">
        <v>4290</v>
      </c>
      <c r="G286" s="822" t="s">
        <v>4291</v>
      </c>
      <c r="H286" s="831">
        <v>4</v>
      </c>
      <c r="I286" s="831">
        <v>716</v>
      </c>
      <c r="J286" s="822"/>
      <c r="K286" s="822">
        <v>179</v>
      </c>
      <c r="L286" s="831"/>
      <c r="M286" s="831"/>
      <c r="N286" s="822"/>
      <c r="O286" s="822"/>
      <c r="P286" s="831"/>
      <c r="Q286" s="831"/>
      <c r="R286" s="827"/>
      <c r="S286" s="832"/>
    </row>
    <row r="287" spans="1:19" ht="14.45" customHeight="1" x14ac:dyDescent="0.2">
      <c r="A287" s="821" t="s">
        <v>4178</v>
      </c>
      <c r="B287" s="822" t="s">
        <v>4200</v>
      </c>
      <c r="C287" s="822" t="s">
        <v>589</v>
      </c>
      <c r="D287" s="822" t="s">
        <v>2053</v>
      </c>
      <c r="E287" s="822" t="s">
        <v>4182</v>
      </c>
      <c r="F287" s="822" t="s">
        <v>4229</v>
      </c>
      <c r="G287" s="822" t="s">
        <v>4230</v>
      </c>
      <c r="H287" s="831">
        <v>2</v>
      </c>
      <c r="I287" s="831">
        <v>166</v>
      </c>
      <c r="J287" s="822">
        <v>8.9826839826839824E-2</v>
      </c>
      <c r="K287" s="822">
        <v>83</v>
      </c>
      <c r="L287" s="831">
        <v>22</v>
      </c>
      <c r="M287" s="831">
        <v>1848</v>
      </c>
      <c r="N287" s="822">
        <v>1</v>
      </c>
      <c r="O287" s="822">
        <v>84</v>
      </c>
      <c r="P287" s="831"/>
      <c r="Q287" s="831"/>
      <c r="R287" s="827"/>
      <c r="S287" s="832"/>
    </row>
    <row r="288" spans="1:19" ht="14.45" customHeight="1" x14ac:dyDescent="0.2">
      <c r="A288" s="821" t="s">
        <v>4178</v>
      </c>
      <c r="B288" s="822" t="s">
        <v>4200</v>
      </c>
      <c r="C288" s="822" t="s">
        <v>589</v>
      </c>
      <c r="D288" s="822" t="s">
        <v>2053</v>
      </c>
      <c r="E288" s="822" t="s">
        <v>4182</v>
      </c>
      <c r="F288" s="822" t="s">
        <v>4231</v>
      </c>
      <c r="G288" s="822" t="s">
        <v>4232</v>
      </c>
      <c r="H288" s="831"/>
      <c r="I288" s="831"/>
      <c r="J288" s="822"/>
      <c r="K288" s="822"/>
      <c r="L288" s="831">
        <v>8</v>
      </c>
      <c r="M288" s="831">
        <v>856</v>
      </c>
      <c r="N288" s="822">
        <v>1</v>
      </c>
      <c r="O288" s="822">
        <v>107</v>
      </c>
      <c r="P288" s="831">
        <v>18</v>
      </c>
      <c r="Q288" s="831">
        <v>1944</v>
      </c>
      <c r="R288" s="827">
        <v>2.2710280373831777</v>
      </c>
      <c r="S288" s="832">
        <v>108</v>
      </c>
    </row>
    <row r="289" spans="1:19" ht="14.45" customHeight="1" x14ac:dyDescent="0.2">
      <c r="A289" s="821" t="s">
        <v>4178</v>
      </c>
      <c r="B289" s="822" t="s">
        <v>4200</v>
      </c>
      <c r="C289" s="822" t="s">
        <v>589</v>
      </c>
      <c r="D289" s="822" t="s">
        <v>2053</v>
      </c>
      <c r="E289" s="822" t="s">
        <v>4182</v>
      </c>
      <c r="F289" s="822" t="s">
        <v>4237</v>
      </c>
      <c r="G289" s="822" t="s">
        <v>4238</v>
      </c>
      <c r="H289" s="831"/>
      <c r="I289" s="831"/>
      <c r="J289" s="822"/>
      <c r="K289" s="822"/>
      <c r="L289" s="831">
        <v>6</v>
      </c>
      <c r="M289" s="831">
        <v>1524</v>
      </c>
      <c r="N289" s="822">
        <v>1</v>
      </c>
      <c r="O289" s="822">
        <v>254</v>
      </c>
      <c r="P289" s="831">
        <v>8</v>
      </c>
      <c r="Q289" s="831">
        <v>2040</v>
      </c>
      <c r="R289" s="827">
        <v>1.3385826771653544</v>
      </c>
      <c r="S289" s="832">
        <v>255</v>
      </c>
    </row>
    <row r="290" spans="1:19" ht="14.45" customHeight="1" x14ac:dyDescent="0.2">
      <c r="A290" s="821" t="s">
        <v>4178</v>
      </c>
      <c r="B290" s="822" t="s">
        <v>4200</v>
      </c>
      <c r="C290" s="822" t="s">
        <v>589</v>
      </c>
      <c r="D290" s="822" t="s">
        <v>2053</v>
      </c>
      <c r="E290" s="822" t="s">
        <v>4182</v>
      </c>
      <c r="F290" s="822" t="s">
        <v>4239</v>
      </c>
      <c r="G290" s="822" t="s">
        <v>4240</v>
      </c>
      <c r="H290" s="831">
        <v>2</v>
      </c>
      <c r="I290" s="831">
        <v>254</v>
      </c>
      <c r="J290" s="822">
        <v>5.9290382819794582E-2</v>
      </c>
      <c r="K290" s="822">
        <v>127</v>
      </c>
      <c r="L290" s="831">
        <v>34</v>
      </c>
      <c r="M290" s="831">
        <v>4284</v>
      </c>
      <c r="N290" s="822">
        <v>1</v>
      </c>
      <c r="O290" s="822">
        <v>126</v>
      </c>
      <c r="P290" s="831">
        <v>33</v>
      </c>
      <c r="Q290" s="831">
        <v>4191</v>
      </c>
      <c r="R290" s="827">
        <v>0.97829131652661061</v>
      </c>
      <c r="S290" s="832">
        <v>127</v>
      </c>
    </row>
    <row r="291" spans="1:19" ht="14.45" customHeight="1" x14ac:dyDescent="0.2">
      <c r="A291" s="821" t="s">
        <v>4178</v>
      </c>
      <c r="B291" s="822" t="s">
        <v>4200</v>
      </c>
      <c r="C291" s="822" t="s">
        <v>589</v>
      </c>
      <c r="D291" s="822" t="s">
        <v>2053</v>
      </c>
      <c r="E291" s="822" t="s">
        <v>4182</v>
      </c>
      <c r="F291" s="822" t="s">
        <v>4248</v>
      </c>
      <c r="G291" s="822" t="s">
        <v>4249</v>
      </c>
      <c r="H291" s="831"/>
      <c r="I291" s="831"/>
      <c r="J291" s="822"/>
      <c r="K291" s="822"/>
      <c r="L291" s="831"/>
      <c r="M291" s="831"/>
      <c r="N291" s="822"/>
      <c r="O291" s="822"/>
      <c r="P291" s="831">
        <v>2</v>
      </c>
      <c r="Q291" s="831">
        <v>0</v>
      </c>
      <c r="R291" s="827"/>
      <c r="S291" s="832">
        <v>0</v>
      </c>
    </row>
    <row r="292" spans="1:19" ht="14.45" customHeight="1" x14ac:dyDescent="0.2">
      <c r="A292" s="821" t="s">
        <v>4178</v>
      </c>
      <c r="B292" s="822" t="s">
        <v>4200</v>
      </c>
      <c r="C292" s="822" t="s">
        <v>589</v>
      </c>
      <c r="D292" s="822" t="s">
        <v>2053</v>
      </c>
      <c r="E292" s="822" t="s">
        <v>4182</v>
      </c>
      <c r="F292" s="822" t="s">
        <v>4193</v>
      </c>
      <c r="G292" s="822" t="s">
        <v>4194</v>
      </c>
      <c r="H292" s="831">
        <v>2</v>
      </c>
      <c r="I292" s="831">
        <v>66.66</v>
      </c>
      <c r="J292" s="822">
        <v>4.9995124987812473E-2</v>
      </c>
      <c r="K292" s="822">
        <v>33.33</v>
      </c>
      <c r="L292" s="831">
        <v>40</v>
      </c>
      <c r="M292" s="831">
        <v>1333.33</v>
      </c>
      <c r="N292" s="822">
        <v>1</v>
      </c>
      <c r="O292" s="822">
        <v>33.33325</v>
      </c>
      <c r="P292" s="831">
        <v>39</v>
      </c>
      <c r="Q292" s="831">
        <v>1703.3200000000002</v>
      </c>
      <c r="R292" s="827">
        <v>1.2774931937329845</v>
      </c>
      <c r="S292" s="832">
        <v>43.674871794871798</v>
      </c>
    </row>
    <row r="293" spans="1:19" ht="14.45" customHeight="1" x14ac:dyDescent="0.2">
      <c r="A293" s="821" t="s">
        <v>4178</v>
      </c>
      <c r="B293" s="822" t="s">
        <v>4200</v>
      </c>
      <c r="C293" s="822" t="s">
        <v>589</v>
      </c>
      <c r="D293" s="822" t="s">
        <v>2053</v>
      </c>
      <c r="E293" s="822" t="s">
        <v>4182</v>
      </c>
      <c r="F293" s="822" t="s">
        <v>4254</v>
      </c>
      <c r="G293" s="822" t="s">
        <v>4255</v>
      </c>
      <c r="H293" s="831"/>
      <c r="I293" s="831"/>
      <c r="J293" s="822"/>
      <c r="K293" s="822"/>
      <c r="L293" s="831">
        <v>1</v>
      </c>
      <c r="M293" s="831">
        <v>87</v>
      </c>
      <c r="N293" s="822">
        <v>1</v>
      </c>
      <c r="O293" s="822">
        <v>87</v>
      </c>
      <c r="P293" s="831"/>
      <c r="Q293" s="831"/>
      <c r="R293" s="827"/>
      <c r="S293" s="832"/>
    </row>
    <row r="294" spans="1:19" ht="14.45" customHeight="1" x14ac:dyDescent="0.2">
      <c r="A294" s="821" t="s">
        <v>4178</v>
      </c>
      <c r="B294" s="822" t="s">
        <v>4200</v>
      </c>
      <c r="C294" s="822" t="s">
        <v>589</v>
      </c>
      <c r="D294" s="822" t="s">
        <v>2053</v>
      </c>
      <c r="E294" s="822" t="s">
        <v>4182</v>
      </c>
      <c r="F294" s="822" t="s">
        <v>4268</v>
      </c>
      <c r="G294" s="822" t="s">
        <v>4269</v>
      </c>
      <c r="H294" s="831"/>
      <c r="I294" s="831"/>
      <c r="J294" s="822"/>
      <c r="K294" s="822"/>
      <c r="L294" s="831">
        <v>1</v>
      </c>
      <c r="M294" s="831">
        <v>125</v>
      </c>
      <c r="N294" s="822">
        <v>1</v>
      </c>
      <c r="O294" s="822">
        <v>125</v>
      </c>
      <c r="P294" s="831">
        <v>1</v>
      </c>
      <c r="Q294" s="831">
        <v>126</v>
      </c>
      <c r="R294" s="827">
        <v>1.008</v>
      </c>
      <c r="S294" s="832">
        <v>126</v>
      </c>
    </row>
    <row r="295" spans="1:19" ht="14.45" customHeight="1" x14ac:dyDescent="0.2">
      <c r="A295" s="821" t="s">
        <v>4178</v>
      </c>
      <c r="B295" s="822" t="s">
        <v>4200</v>
      </c>
      <c r="C295" s="822" t="s">
        <v>589</v>
      </c>
      <c r="D295" s="822" t="s">
        <v>2053</v>
      </c>
      <c r="E295" s="822" t="s">
        <v>4182</v>
      </c>
      <c r="F295" s="822" t="s">
        <v>4280</v>
      </c>
      <c r="G295" s="822" t="s">
        <v>4281</v>
      </c>
      <c r="H295" s="831"/>
      <c r="I295" s="831"/>
      <c r="J295" s="822"/>
      <c r="K295" s="822"/>
      <c r="L295" s="831">
        <v>13</v>
      </c>
      <c r="M295" s="831">
        <v>5109</v>
      </c>
      <c r="N295" s="822">
        <v>1</v>
      </c>
      <c r="O295" s="822">
        <v>393</v>
      </c>
      <c r="P295" s="831">
        <v>6</v>
      </c>
      <c r="Q295" s="831">
        <v>2376</v>
      </c>
      <c r="R295" s="827">
        <v>0.46506165590135057</v>
      </c>
      <c r="S295" s="832">
        <v>396</v>
      </c>
    </row>
    <row r="296" spans="1:19" ht="14.45" customHeight="1" x14ac:dyDescent="0.2">
      <c r="A296" s="821" t="s">
        <v>4178</v>
      </c>
      <c r="B296" s="822" t="s">
        <v>4200</v>
      </c>
      <c r="C296" s="822" t="s">
        <v>589</v>
      </c>
      <c r="D296" s="822" t="s">
        <v>2053</v>
      </c>
      <c r="E296" s="822" t="s">
        <v>4182</v>
      </c>
      <c r="F296" s="822" t="s">
        <v>4288</v>
      </c>
      <c r="G296" s="822" t="s">
        <v>4289</v>
      </c>
      <c r="H296" s="831"/>
      <c r="I296" s="831"/>
      <c r="J296" s="822"/>
      <c r="K296" s="822"/>
      <c r="L296" s="831"/>
      <c r="M296" s="831"/>
      <c r="N296" s="822"/>
      <c r="O296" s="822"/>
      <c r="P296" s="831">
        <v>1</v>
      </c>
      <c r="Q296" s="831">
        <v>0</v>
      </c>
      <c r="R296" s="827"/>
      <c r="S296" s="832">
        <v>0</v>
      </c>
    </row>
    <row r="297" spans="1:19" ht="14.45" customHeight="1" x14ac:dyDescent="0.2">
      <c r="A297" s="821" t="s">
        <v>4178</v>
      </c>
      <c r="B297" s="822" t="s">
        <v>4200</v>
      </c>
      <c r="C297" s="822" t="s">
        <v>589</v>
      </c>
      <c r="D297" s="822" t="s">
        <v>2054</v>
      </c>
      <c r="E297" s="822" t="s">
        <v>4180</v>
      </c>
      <c r="F297" s="822" t="s">
        <v>4203</v>
      </c>
      <c r="G297" s="822" t="s">
        <v>4204</v>
      </c>
      <c r="H297" s="831"/>
      <c r="I297" s="831"/>
      <c r="J297" s="822"/>
      <c r="K297" s="822"/>
      <c r="L297" s="831">
        <v>0.1</v>
      </c>
      <c r="M297" s="831">
        <v>6.97</v>
      </c>
      <c r="N297" s="822">
        <v>1</v>
      </c>
      <c r="O297" s="822">
        <v>69.699999999999989</v>
      </c>
      <c r="P297" s="831"/>
      <c r="Q297" s="831"/>
      <c r="R297" s="827"/>
      <c r="S297" s="832"/>
    </row>
    <row r="298" spans="1:19" ht="14.45" customHeight="1" x14ac:dyDescent="0.2">
      <c r="A298" s="821" t="s">
        <v>4178</v>
      </c>
      <c r="B298" s="822" t="s">
        <v>4200</v>
      </c>
      <c r="C298" s="822" t="s">
        <v>589</v>
      </c>
      <c r="D298" s="822" t="s">
        <v>2054</v>
      </c>
      <c r="E298" s="822" t="s">
        <v>4182</v>
      </c>
      <c r="F298" s="822" t="s">
        <v>4229</v>
      </c>
      <c r="G298" s="822" t="s">
        <v>4230</v>
      </c>
      <c r="H298" s="831">
        <v>7</v>
      </c>
      <c r="I298" s="831">
        <v>581</v>
      </c>
      <c r="J298" s="822">
        <v>0.69166666666666665</v>
      </c>
      <c r="K298" s="822">
        <v>83</v>
      </c>
      <c r="L298" s="831">
        <v>10</v>
      </c>
      <c r="M298" s="831">
        <v>840</v>
      </c>
      <c r="N298" s="822">
        <v>1</v>
      </c>
      <c r="O298" s="822">
        <v>84</v>
      </c>
      <c r="P298" s="831">
        <v>12</v>
      </c>
      <c r="Q298" s="831">
        <v>1020</v>
      </c>
      <c r="R298" s="827">
        <v>1.2142857142857142</v>
      </c>
      <c r="S298" s="832">
        <v>85</v>
      </c>
    </row>
    <row r="299" spans="1:19" ht="14.45" customHeight="1" x14ac:dyDescent="0.2">
      <c r="A299" s="821" t="s">
        <v>4178</v>
      </c>
      <c r="B299" s="822" t="s">
        <v>4200</v>
      </c>
      <c r="C299" s="822" t="s">
        <v>589</v>
      </c>
      <c r="D299" s="822" t="s">
        <v>2054</v>
      </c>
      <c r="E299" s="822" t="s">
        <v>4182</v>
      </c>
      <c r="F299" s="822" t="s">
        <v>4231</v>
      </c>
      <c r="G299" s="822" t="s">
        <v>4232</v>
      </c>
      <c r="H299" s="831">
        <v>1</v>
      </c>
      <c r="I299" s="831">
        <v>106</v>
      </c>
      <c r="J299" s="822">
        <v>4.9532710280373829E-2</v>
      </c>
      <c r="K299" s="822">
        <v>106</v>
      </c>
      <c r="L299" s="831">
        <v>20</v>
      </c>
      <c r="M299" s="831">
        <v>2140</v>
      </c>
      <c r="N299" s="822">
        <v>1</v>
      </c>
      <c r="O299" s="822">
        <v>107</v>
      </c>
      <c r="P299" s="831">
        <v>57</v>
      </c>
      <c r="Q299" s="831">
        <v>6156</v>
      </c>
      <c r="R299" s="827">
        <v>2.8766355140186914</v>
      </c>
      <c r="S299" s="832">
        <v>108</v>
      </c>
    </row>
    <row r="300" spans="1:19" ht="14.45" customHeight="1" x14ac:dyDescent="0.2">
      <c r="A300" s="821" t="s">
        <v>4178</v>
      </c>
      <c r="B300" s="822" t="s">
        <v>4200</v>
      </c>
      <c r="C300" s="822" t="s">
        <v>589</v>
      </c>
      <c r="D300" s="822" t="s">
        <v>2054</v>
      </c>
      <c r="E300" s="822" t="s">
        <v>4182</v>
      </c>
      <c r="F300" s="822" t="s">
        <v>4185</v>
      </c>
      <c r="G300" s="822" t="s">
        <v>4186</v>
      </c>
      <c r="H300" s="831">
        <v>3</v>
      </c>
      <c r="I300" s="831">
        <v>111</v>
      </c>
      <c r="J300" s="822">
        <v>0.1168421052631579</v>
      </c>
      <c r="K300" s="822">
        <v>37</v>
      </c>
      <c r="L300" s="831">
        <v>25</v>
      </c>
      <c r="M300" s="831">
        <v>950</v>
      </c>
      <c r="N300" s="822">
        <v>1</v>
      </c>
      <c r="O300" s="822">
        <v>38</v>
      </c>
      <c r="P300" s="831">
        <v>43</v>
      </c>
      <c r="Q300" s="831">
        <v>1634</v>
      </c>
      <c r="R300" s="827">
        <v>1.72</v>
      </c>
      <c r="S300" s="832">
        <v>38</v>
      </c>
    </row>
    <row r="301" spans="1:19" ht="14.45" customHeight="1" x14ac:dyDescent="0.2">
      <c r="A301" s="821" t="s">
        <v>4178</v>
      </c>
      <c r="B301" s="822" t="s">
        <v>4200</v>
      </c>
      <c r="C301" s="822" t="s">
        <v>589</v>
      </c>
      <c r="D301" s="822" t="s">
        <v>2054</v>
      </c>
      <c r="E301" s="822" t="s">
        <v>4182</v>
      </c>
      <c r="F301" s="822" t="s">
        <v>4237</v>
      </c>
      <c r="G301" s="822" t="s">
        <v>4238</v>
      </c>
      <c r="H301" s="831">
        <v>2</v>
      </c>
      <c r="I301" s="831">
        <v>504</v>
      </c>
      <c r="J301" s="822">
        <v>0.12401574803149606</v>
      </c>
      <c r="K301" s="822">
        <v>252</v>
      </c>
      <c r="L301" s="831">
        <v>16</v>
      </c>
      <c r="M301" s="831">
        <v>4064</v>
      </c>
      <c r="N301" s="822">
        <v>1</v>
      </c>
      <c r="O301" s="822">
        <v>254</v>
      </c>
      <c r="P301" s="831">
        <v>23</v>
      </c>
      <c r="Q301" s="831">
        <v>5865</v>
      </c>
      <c r="R301" s="827">
        <v>1.4431594488188977</v>
      </c>
      <c r="S301" s="832">
        <v>255</v>
      </c>
    </row>
    <row r="302" spans="1:19" ht="14.45" customHeight="1" x14ac:dyDescent="0.2">
      <c r="A302" s="821" t="s">
        <v>4178</v>
      </c>
      <c r="B302" s="822" t="s">
        <v>4200</v>
      </c>
      <c r="C302" s="822" t="s">
        <v>589</v>
      </c>
      <c r="D302" s="822" t="s">
        <v>2054</v>
      </c>
      <c r="E302" s="822" t="s">
        <v>4182</v>
      </c>
      <c r="F302" s="822" t="s">
        <v>4239</v>
      </c>
      <c r="G302" s="822" t="s">
        <v>4240</v>
      </c>
      <c r="H302" s="831">
        <v>10</v>
      </c>
      <c r="I302" s="831">
        <v>1260</v>
      </c>
      <c r="J302" s="822">
        <v>0.16949152542372881</v>
      </c>
      <c r="K302" s="822">
        <v>126</v>
      </c>
      <c r="L302" s="831">
        <v>59</v>
      </c>
      <c r="M302" s="831">
        <v>7434</v>
      </c>
      <c r="N302" s="822">
        <v>1</v>
      </c>
      <c r="O302" s="822">
        <v>126</v>
      </c>
      <c r="P302" s="831">
        <v>114</v>
      </c>
      <c r="Q302" s="831">
        <v>14478</v>
      </c>
      <c r="R302" s="827">
        <v>1.9475383373688457</v>
      </c>
      <c r="S302" s="832">
        <v>127</v>
      </c>
    </row>
    <row r="303" spans="1:19" ht="14.45" customHeight="1" x14ac:dyDescent="0.2">
      <c r="A303" s="821" t="s">
        <v>4178</v>
      </c>
      <c r="B303" s="822" t="s">
        <v>4200</v>
      </c>
      <c r="C303" s="822" t="s">
        <v>589</v>
      </c>
      <c r="D303" s="822" t="s">
        <v>2054</v>
      </c>
      <c r="E303" s="822" t="s">
        <v>4182</v>
      </c>
      <c r="F303" s="822" t="s">
        <v>4193</v>
      </c>
      <c r="G303" s="822" t="s">
        <v>4194</v>
      </c>
      <c r="H303" s="831">
        <v>6</v>
      </c>
      <c r="I303" s="831">
        <v>200</v>
      </c>
      <c r="J303" s="822">
        <v>8.6956143668940583E-2</v>
      </c>
      <c r="K303" s="822">
        <v>33.333333333333336</v>
      </c>
      <c r="L303" s="831">
        <v>69</v>
      </c>
      <c r="M303" s="831">
        <v>2300.0099999999998</v>
      </c>
      <c r="N303" s="822">
        <v>1</v>
      </c>
      <c r="O303" s="822">
        <v>33.333478260869562</v>
      </c>
      <c r="P303" s="831">
        <v>134</v>
      </c>
      <c r="Q303" s="831">
        <v>5212.2299999999996</v>
      </c>
      <c r="R303" s="827">
        <v>2.2661771035778107</v>
      </c>
      <c r="S303" s="832">
        <v>38.897238805970147</v>
      </c>
    </row>
    <row r="304" spans="1:19" ht="14.45" customHeight="1" x14ac:dyDescent="0.2">
      <c r="A304" s="821" t="s">
        <v>4178</v>
      </c>
      <c r="B304" s="822" t="s">
        <v>4200</v>
      </c>
      <c r="C304" s="822" t="s">
        <v>589</v>
      </c>
      <c r="D304" s="822" t="s">
        <v>2054</v>
      </c>
      <c r="E304" s="822" t="s">
        <v>4182</v>
      </c>
      <c r="F304" s="822" t="s">
        <v>4252</v>
      </c>
      <c r="G304" s="822" t="s">
        <v>4253</v>
      </c>
      <c r="H304" s="831"/>
      <c r="I304" s="831"/>
      <c r="J304" s="822"/>
      <c r="K304" s="822"/>
      <c r="L304" s="831">
        <v>1</v>
      </c>
      <c r="M304" s="831">
        <v>38</v>
      </c>
      <c r="N304" s="822">
        <v>1</v>
      </c>
      <c r="O304" s="822">
        <v>38</v>
      </c>
      <c r="P304" s="831">
        <v>1</v>
      </c>
      <c r="Q304" s="831">
        <v>38</v>
      </c>
      <c r="R304" s="827">
        <v>1</v>
      </c>
      <c r="S304" s="832">
        <v>38</v>
      </c>
    </row>
    <row r="305" spans="1:19" ht="14.45" customHeight="1" x14ac:dyDescent="0.2">
      <c r="A305" s="821" t="s">
        <v>4178</v>
      </c>
      <c r="B305" s="822" t="s">
        <v>4200</v>
      </c>
      <c r="C305" s="822" t="s">
        <v>589</v>
      </c>
      <c r="D305" s="822" t="s">
        <v>2054</v>
      </c>
      <c r="E305" s="822" t="s">
        <v>4182</v>
      </c>
      <c r="F305" s="822" t="s">
        <v>4254</v>
      </c>
      <c r="G305" s="822" t="s">
        <v>4255</v>
      </c>
      <c r="H305" s="831"/>
      <c r="I305" s="831"/>
      <c r="J305" s="822"/>
      <c r="K305" s="822"/>
      <c r="L305" s="831">
        <v>1</v>
      </c>
      <c r="M305" s="831">
        <v>87</v>
      </c>
      <c r="N305" s="822">
        <v>1</v>
      </c>
      <c r="O305" s="822">
        <v>87</v>
      </c>
      <c r="P305" s="831"/>
      <c r="Q305" s="831"/>
      <c r="R305" s="827"/>
      <c r="S305" s="832"/>
    </row>
    <row r="306" spans="1:19" ht="14.45" customHeight="1" x14ac:dyDescent="0.2">
      <c r="A306" s="821" t="s">
        <v>4178</v>
      </c>
      <c r="B306" s="822" t="s">
        <v>4200</v>
      </c>
      <c r="C306" s="822" t="s">
        <v>589</v>
      </c>
      <c r="D306" s="822" t="s">
        <v>2054</v>
      </c>
      <c r="E306" s="822" t="s">
        <v>4182</v>
      </c>
      <c r="F306" s="822" t="s">
        <v>4256</v>
      </c>
      <c r="G306" s="822" t="s">
        <v>4257</v>
      </c>
      <c r="H306" s="831">
        <v>1</v>
      </c>
      <c r="I306" s="831">
        <v>155</v>
      </c>
      <c r="J306" s="822">
        <v>9.0326340326340321E-2</v>
      </c>
      <c r="K306" s="822">
        <v>155</v>
      </c>
      <c r="L306" s="831">
        <v>11</v>
      </c>
      <c r="M306" s="831">
        <v>1716</v>
      </c>
      <c r="N306" s="822">
        <v>1</v>
      </c>
      <c r="O306" s="822">
        <v>156</v>
      </c>
      <c r="P306" s="831">
        <v>3</v>
      </c>
      <c r="Q306" s="831">
        <v>471</v>
      </c>
      <c r="R306" s="827">
        <v>0.27447552447552448</v>
      </c>
      <c r="S306" s="832">
        <v>157</v>
      </c>
    </row>
    <row r="307" spans="1:19" ht="14.45" customHeight="1" x14ac:dyDescent="0.2">
      <c r="A307" s="821" t="s">
        <v>4178</v>
      </c>
      <c r="B307" s="822" t="s">
        <v>4200</v>
      </c>
      <c r="C307" s="822" t="s">
        <v>589</v>
      </c>
      <c r="D307" s="822" t="s">
        <v>2054</v>
      </c>
      <c r="E307" s="822" t="s">
        <v>4182</v>
      </c>
      <c r="F307" s="822" t="s">
        <v>4260</v>
      </c>
      <c r="G307" s="822" t="s">
        <v>4261</v>
      </c>
      <c r="H307" s="831"/>
      <c r="I307" s="831"/>
      <c r="J307" s="822"/>
      <c r="K307" s="822"/>
      <c r="L307" s="831"/>
      <c r="M307" s="831"/>
      <c r="N307" s="822"/>
      <c r="O307" s="822"/>
      <c r="P307" s="831">
        <v>1</v>
      </c>
      <c r="Q307" s="831">
        <v>76</v>
      </c>
      <c r="R307" s="827"/>
      <c r="S307" s="832">
        <v>76</v>
      </c>
    </row>
    <row r="308" spans="1:19" ht="14.45" customHeight="1" x14ac:dyDescent="0.2">
      <c r="A308" s="821" t="s">
        <v>4178</v>
      </c>
      <c r="B308" s="822" t="s">
        <v>4200</v>
      </c>
      <c r="C308" s="822" t="s">
        <v>589</v>
      </c>
      <c r="D308" s="822" t="s">
        <v>2054</v>
      </c>
      <c r="E308" s="822" t="s">
        <v>4182</v>
      </c>
      <c r="F308" s="822" t="s">
        <v>4266</v>
      </c>
      <c r="G308" s="822" t="s">
        <v>4267</v>
      </c>
      <c r="H308" s="831"/>
      <c r="I308" s="831"/>
      <c r="J308" s="822"/>
      <c r="K308" s="822"/>
      <c r="L308" s="831">
        <v>1</v>
      </c>
      <c r="M308" s="831">
        <v>1069</v>
      </c>
      <c r="N308" s="822">
        <v>1</v>
      </c>
      <c r="O308" s="822">
        <v>1069</v>
      </c>
      <c r="P308" s="831"/>
      <c r="Q308" s="831"/>
      <c r="R308" s="827"/>
      <c r="S308" s="832"/>
    </row>
    <row r="309" spans="1:19" ht="14.45" customHeight="1" x14ac:dyDescent="0.2">
      <c r="A309" s="821" t="s">
        <v>4178</v>
      </c>
      <c r="B309" s="822" t="s">
        <v>4200</v>
      </c>
      <c r="C309" s="822" t="s">
        <v>589</v>
      </c>
      <c r="D309" s="822" t="s">
        <v>2054</v>
      </c>
      <c r="E309" s="822" t="s">
        <v>4182</v>
      </c>
      <c r="F309" s="822" t="s">
        <v>4268</v>
      </c>
      <c r="G309" s="822" t="s">
        <v>4269</v>
      </c>
      <c r="H309" s="831"/>
      <c r="I309" s="831"/>
      <c r="J309" s="822"/>
      <c r="K309" s="822"/>
      <c r="L309" s="831">
        <v>2</v>
      </c>
      <c r="M309" s="831">
        <v>250</v>
      </c>
      <c r="N309" s="822">
        <v>1</v>
      </c>
      <c r="O309" s="822">
        <v>125</v>
      </c>
      <c r="P309" s="831"/>
      <c r="Q309" s="831"/>
      <c r="R309" s="827"/>
      <c r="S309" s="832"/>
    </row>
    <row r="310" spans="1:19" ht="14.45" customHeight="1" x14ac:dyDescent="0.2">
      <c r="A310" s="821" t="s">
        <v>4178</v>
      </c>
      <c r="B310" s="822" t="s">
        <v>4200</v>
      </c>
      <c r="C310" s="822" t="s">
        <v>589</v>
      </c>
      <c r="D310" s="822" t="s">
        <v>2054</v>
      </c>
      <c r="E310" s="822" t="s">
        <v>4182</v>
      </c>
      <c r="F310" s="822" t="s">
        <v>4272</v>
      </c>
      <c r="G310" s="822" t="s">
        <v>4273</v>
      </c>
      <c r="H310" s="831"/>
      <c r="I310" s="831"/>
      <c r="J310" s="822"/>
      <c r="K310" s="822"/>
      <c r="L310" s="831">
        <v>1</v>
      </c>
      <c r="M310" s="831">
        <v>61</v>
      </c>
      <c r="N310" s="822">
        <v>1</v>
      </c>
      <c r="O310" s="822">
        <v>61</v>
      </c>
      <c r="P310" s="831"/>
      <c r="Q310" s="831"/>
      <c r="R310" s="827"/>
      <c r="S310" s="832"/>
    </row>
    <row r="311" spans="1:19" ht="14.45" customHeight="1" x14ac:dyDescent="0.2">
      <c r="A311" s="821" t="s">
        <v>4178</v>
      </c>
      <c r="B311" s="822" t="s">
        <v>4200</v>
      </c>
      <c r="C311" s="822" t="s">
        <v>589</v>
      </c>
      <c r="D311" s="822" t="s">
        <v>2054</v>
      </c>
      <c r="E311" s="822" t="s">
        <v>4182</v>
      </c>
      <c r="F311" s="822" t="s">
        <v>4276</v>
      </c>
      <c r="G311" s="822" t="s">
        <v>4277</v>
      </c>
      <c r="H311" s="831"/>
      <c r="I311" s="831"/>
      <c r="J311" s="822"/>
      <c r="K311" s="822"/>
      <c r="L311" s="831">
        <v>1</v>
      </c>
      <c r="M311" s="831">
        <v>376</v>
      </c>
      <c r="N311" s="822">
        <v>1</v>
      </c>
      <c r="O311" s="822">
        <v>376</v>
      </c>
      <c r="P311" s="831"/>
      <c r="Q311" s="831"/>
      <c r="R311" s="827"/>
      <c r="S311" s="832"/>
    </row>
    <row r="312" spans="1:19" ht="14.45" customHeight="1" x14ac:dyDescent="0.2">
      <c r="A312" s="821" t="s">
        <v>4178</v>
      </c>
      <c r="B312" s="822" t="s">
        <v>4200</v>
      </c>
      <c r="C312" s="822" t="s">
        <v>589</v>
      </c>
      <c r="D312" s="822" t="s">
        <v>2054</v>
      </c>
      <c r="E312" s="822" t="s">
        <v>4182</v>
      </c>
      <c r="F312" s="822" t="s">
        <v>4280</v>
      </c>
      <c r="G312" s="822" t="s">
        <v>4281</v>
      </c>
      <c r="H312" s="831">
        <v>1</v>
      </c>
      <c r="I312" s="831">
        <v>391</v>
      </c>
      <c r="J312" s="822">
        <v>0.1989821882951654</v>
      </c>
      <c r="K312" s="822">
        <v>391</v>
      </c>
      <c r="L312" s="831">
        <v>5</v>
      </c>
      <c r="M312" s="831">
        <v>1965</v>
      </c>
      <c r="N312" s="822">
        <v>1</v>
      </c>
      <c r="O312" s="822">
        <v>393</v>
      </c>
      <c r="P312" s="831">
        <v>13</v>
      </c>
      <c r="Q312" s="831">
        <v>5148</v>
      </c>
      <c r="R312" s="827">
        <v>2.6198473282442749</v>
      </c>
      <c r="S312" s="832">
        <v>396</v>
      </c>
    </row>
    <row r="313" spans="1:19" ht="14.45" customHeight="1" x14ac:dyDescent="0.2">
      <c r="A313" s="821" t="s">
        <v>4178</v>
      </c>
      <c r="B313" s="822" t="s">
        <v>4200</v>
      </c>
      <c r="C313" s="822" t="s">
        <v>589</v>
      </c>
      <c r="D313" s="822" t="s">
        <v>2054</v>
      </c>
      <c r="E313" s="822" t="s">
        <v>4182</v>
      </c>
      <c r="F313" s="822" t="s">
        <v>4290</v>
      </c>
      <c r="G313" s="822" t="s">
        <v>4291</v>
      </c>
      <c r="H313" s="831"/>
      <c r="I313" s="831"/>
      <c r="J313" s="822"/>
      <c r="K313" s="822"/>
      <c r="L313" s="831"/>
      <c r="M313" s="831"/>
      <c r="N313" s="822"/>
      <c r="O313" s="822"/>
      <c r="P313" s="831">
        <v>1</v>
      </c>
      <c r="Q313" s="831">
        <v>181</v>
      </c>
      <c r="R313" s="827"/>
      <c r="S313" s="832">
        <v>181</v>
      </c>
    </row>
    <row r="314" spans="1:19" ht="14.45" customHeight="1" x14ac:dyDescent="0.2">
      <c r="A314" s="821" t="s">
        <v>4178</v>
      </c>
      <c r="B314" s="822" t="s">
        <v>4200</v>
      </c>
      <c r="C314" s="822" t="s">
        <v>589</v>
      </c>
      <c r="D314" s="822" t="s">
        <v>2054</v>
      </c>
      <c r="E314" s="822" t="s">
        <v>4182</v>
      </c>
      <c r="F314" s="822" t="s">
        <v>4292</v>
      </c>
      <c r="G314" s="822" t="s">
        <v>4293</v>
      </c>
      <c r="H314" s="831"/>
      <c r="I314" s="831"/>
      <c r="J314" s="822"/>
      <c r="K314" s="822"/>
      <c r="L314" s="831"/>
      <c r="M314" s="831"/>
      <c r="N314" s="822"/>
      <c r="O314" s="822"/>
      <c r="P314" s="831">
        <v>2</v>
      </c>
      <c r="Q314" s="831">
        <v>1606</v>
      </c>
      <c r="R314" s="827"/>
      <c r="S314" s="832">
        <v>803</v>
      </c>
    </row>
    <row r="315" spans="1:19" ht="14.45" customHeight="1" x14ac:dyDescent="0.2">
      <c r="A315" s="821" t="s">
        <v>4178</v>
      </c>
      <c r="B315" s="822" t="s">
        <v>4200</v>
      </c>
      <c r="C315" s="822" t="s">
        <v>589</v>
      </c>
      <c r="D315" s="822" t="s">
        <v>2051</v>
      </c>
      <c r="E315" s="822" t="s">
        <v>4182</v>
      </c>
      <c r="F315" s="822" t="s">
        <v>4183</v>
      </c>
      <c r="G315" s="822" t="s">
        <v>4184</v>
      </c>
      <c r="H315" s="831">
        <v>1</v>
      </c>
      <c r="I315" s="831">
        <v>78</v>
      </c>
      <c r="J315" s="822"/>
      <c r="K315" s="822">
        <v>78</v>
      </c>
      <c r="L315" s="831"/>
      <c r="M315" s="831"/>
      <c r="N315" s="822"/>
      <c r="O315" s="822"/>
      <c r="P315" s="831"/>
      <c r="Q315" s="831"/>
      <c r="R315" s="827"/>
      <c r="S315" s="832"/>
    </row>
    <row r="316" spans="1:19" ht="14.45" customHeight="1" x14ac:dyDescent="0.2">
      <c r="A316" s="821" t="s">
        <v>4178</v>
      </c>
      <c r="B316" s="822" t="s">
        <v>4200</v>
      </c>
      <c r="C316" s="822" t="s">
        <v>589</v>
      </c>
      <c r="D316" s="822" t="s">
        <v>2051</v>
      </c>
      <c r="E316" s="822" t="s">
        <v>4182</v>
      </c>
      <c r="F316" s="822" t="s">
        <v>4225</v>
      </c>
      <c r="G316" s="822" t="s">
        <v>4226</v>
      </c>
      <c r="H316" s="831"/>
      <c r="I316" s="831"/>
      <c r="J316" s="822"/>
      <c r="K316" s="822"/>
      <c r="L316" s="831">
        <v>1</v>
      </c>
      <c r="M316" s="831">
        <v>151</v>
      </c>
      <c r="N316" s="822">
        <v>1</v>
      </c>
      <c r="O316" s="822">
        <v>151</v>
      </c>
      <c r="P316" s="831"/>
      <c r="Q316" s="831"/>
      <c r="R316" s="827"/>
      <c r="S316" s="832"/>
    </row>
    <row r="317" spans="1:19" ht="14.45" customHeight="1" x14ac:dyDescent="0.2">
      <c r="A317" s="821" t="s">
        <v>4178</v>
      </c>
      <c r="B317" s="822" t="s">
        <v>4200</v>
      </c>
      <c r="C317" s="822" t="s">
        <v>589</v>
      </c>
      <c r="D317" s="822" t="s">
        <v>2051</v>
      </c>
      <c r="E317" s="822" t="s">
        <v>4182</v>
      </c>
      <c r="F317" s="822" t="s">
        <v>4229</v>
      </c>
      <c r="G317" s="822" t="s">
        <v>4230</v>
      </c>
      <c r="H317" s="831">
        <v>156</v>
      </c>
      <c r="I317" s="831">
        <v>12948</v>
      </c>
      <c r="J317" s="822">
        <v>0.57948442534908695</v>
      </c>
      <c r="K317" s="822">
        <v>83</v>
      </c>
      <c r="L317" s="831">
        <v>266</v>
      </c>
      <c r="M317" s="831">
        <v>22344</v>
      </c>
      <c r="N317" s="822">
        <v>1</v>
      </c>
      <c r="O317" s="822">
        <v>84</v>
      </c>
      <c r="P317" s="831">
        <v>30</v>
      </c>
      <c r="Q317" s="831">
        <v>2550</v>
      </c>
      <c r="R317" s="827">
        <v>0.11412459720730397</v>
      </c>
      <c r="S317" s="832">
        <v>85</v>
      </c>
    </row>
    <row r="318" spans="1:19" ht="14.45" customHeight="1" x14ac:dyDescent="0.2">
      <c r="A318" s="821" t="s">
        <v>4178</v>
      </c>
      <c r="B318" s="822" t="s">
        <v>4200</v>
      </c>
      <c r="C318" s="822" t="s">
        <v>589</v>
      </c>
      <c r="D318" s="822" t="s">
        <v>2051</v>
      </c>
      <c r="E318" s="822" t="s">
        <v>4182</v>
      </c>
      <c r="F318" s="822" t="s">
        <v>4231</v>
      </c>
      <c r="G318" s="822" t="s">
        <v>4232</v>
      </c>
      <c r="H318" s="831">
        <v>2</v>
      </c>
      <c r="I318" s="831">
        <v>212</v>
      </c>
      <c r="J318" s="822"/>
      <c r="K318" s="822">
        <v>106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4178</v>
      </c>
      <c r="B319" s="822" t="s">
        <v>4200</v>
      </c>
      <c r="C319" s="822" t="s">
        <v>589</v>
      </c>
      <c r="D319" s="822" t="s">
        <v>2051</v>
      </c>
      <c r="E319" s="822" t="s">
        <v>4182</v>
      </c>
      <c r="F319" s="822" t="s">
        <v>4185</v>
      </c>
      <c r="G319" s="822" t="s">
        <v>4186</v>
      </c>
      <c r="H319" s="831">
        <v>21</v>
      </c>
      <c r="I319" s="831">
        <v>777</v>
      </c>
      <c r="J319" s="822">
        <v>0.45438596491228073</v>
      </c>
      <c r="K319" s="822">
        <v>37</v>
      </c>
      <c r="L319" s="831">
        <v>45</v>
      </c>
      <c r="M319" s="831">
        <v>1710</v>
      </c>
      <c r="N319" s="822">
        <v>1</v>
      </c>
      <c r="O319" s="822">
        <v>38</v>
      </c>
      <c r="P319" s="831">
        <v>25</v>
      </c>
      <c r="Q319" s="831">
        <v>950</v>
      </c>
      <c r="R319" s="827">
        <v>0.55555555555555558</v>
      </c>
      <c r="S319" s="832">
        <v>38</v>
      </c>
    </row>
    <row r="320" spans="1:19" ht="14.45" customHeight="1" x14ac:dyDescent="0.2">
      <c r="A320" s="821" t="s">
        <v>4178</v>
      </c>
      <c r="B320" s="822" t="s">
        <v>4200</v>
      </c>
      <c r="C320" s="822" t="s">
        <v>589</v>
      </c>
      <c r="D320" s="822" t="s">
        <v>2051</v>
      </c>
      <c r="E320" s="822" t="s">
        <v>4182</v>
      </c>
      <c r="F320" s="822" t="s">
        <v>4237</v>
      </c>
      <c r="G320" s="822" t="s">
        <v>4238</v>
      </c>
      <c r="H320" s="831">
        <v>13</v>
      </c>
      <c r="I320" s="831">
        <v>3276</v>
      </c>
      <c r="J320" s="822">
        <v>2.1496062992125986</v>
      </c>
      <c r="K320" s="822">
        <v>252</v>
      </c>
      <c r="L320" s="831">
        <v>6</v>
      </c>
      <c r="M320" s="831">
        <v>1524</v>
      </c>
      <c r="N320" s="822">
        <v>1</v>
      </c>
      <c r="O320" s="822">
        <v>254</v>
      </c>
      <c r="P320" s="831">
        <v>6</v>
      </c>
      <c r="Q320" s="831">
        <v>1530</v>
      </c>
      <c r="R320" s="827">
        <v>1.0039370078740157</v>
      </c>
      <c r="S320" s="832">
        <v>255</v>
      </c>
    </row>
    <row r="321" spans="1:19" ht="14.45" customHeight="1" x14ac:dyDescent="0.2">
      <c r="A321" s="821" t="s">
        <v>4178</v>
      </c>
      <c r="B321" s="822" t="s">
        <v>4200</v>
      </c>
      <c r="C321" s="822" t="s">
        <v>589</v>
      </c>
      <c r="D321" s="822" t="s">
        <v>2051</v>
      </c>
      <c r="E321" s="822" t="s">
        <v>4182</v>
      </c>
      <c r="F321" s="822" t="s">
        <v>4239</v>
      </c>
      <c r="G321" s="822" t="s">
        <v>4240</v>
      </c>
      <c r="H321" s="831">
        <v>272</v>
      </c>
      <c r="I321" s="831">
        <v>34292</v>
      </c>
      <c r="J321" s="822">
        <v>0.50121313104738519</v>
      </c>
      <c r="K321" s="822">
        <v>126.07352941176471</v>
      </c>
      <c r="L321" s="831">
        <v>543</v>
      </c>
      <c r="M321" s="831">
        <v>68418</v>
      </c>
      <c r="N321" s="822">
        <v>1</v>
      </c>
      <c r="O321" s="822">
        <v>126</v>
      </c>
      <c r="P321" s="831">
        <v>40</v>
      </c>
      <c r="Q321" s="831">
        <v>5080</v>
      </c>
      <c r="R321" s="827">
        <v>7.4249466514659884E-2</v>
      </c>
      <c r="S321" s="832">
        <v>127</v>
      </c>
    </row>
    <row r="322" spans="1:19" ht="14.45" customHeight="1" x14ac:dyDescent="0.2">
      <c r="A322" s="821" t="s">
        <v>4178</v>
      </c>
      <c r="B322" s="822" t="s">
        <v>4200</v>
      </c>
      <c r="C322" s="822" t="s">
        <v>589</v>
      </c>
      <c r="D322" s="822" t="s">
        <v>2051</v>
      </c>
      <c r="E322" s="822" t="s">
        <v>4182</v>
      </c>
      <c r="F322" s="822" t="s">
        <v>4244</v>
      </c>
      <c r="G322" s="822" t="s">
        <v>4245</v>
      </c>
      <c r="H322" s="831"/>
      <c r="I322" s="831"/>
      <c r="J322" s="822"/>
      <c r="K322" s="822"/>
      <c r="L322" s="831"/>
      <c r="M322" s="831"/>
      <c r="N322" s="822"/>
      <c r="O322" s="822"/>
      <c r="P322" s="831">
        <v>1</v>
      </c>
      <c r="Q322" s="831">
        <v>688</v>
      </c>
      <c r="R322" s="827"/>
      <c r="S322" s="832">
        <v>688</v>
      </c>
    </row>
    <row r="323" spans="1:19" ht="14.45" customHeight="1" x14ac:dyDescent="0.2">
      <c r="A323" s="821" t="s">
        <v>4178</v>
      </c>
      <c r="B323" s="822" t="s">
        <v>4200</v>
      </c>
      <c r="C323" s="822" t="s">
        <v>589</v>
      </c>
      <c r="D323" s="822" t="s">
        <v>2051</v>
      </c>
      <c r="E323" s="822" t="s">
        <v>4182</v>
      </c>
      <c r="F323" s="822" t="s">
        <v>4246</v>
      </c>
      <c r="G323" s="822" t="s">
        <v>4247</v>
      </c>
      <c r="H323" s="831">
        <v>2</v>
      </c>
      <c r="I323" s="831">
        <v>434</v>
      </c>
      <c r="J323" s="822"/>
      <c r="K323" s="822">
        <v>217</v>
      </c>
      <c r="L323" s="831"/>
      <c r="M323" s="831"/>
      <c r="N323" s="822"/>
      <c r="O323" s="822"/>
      <c r="P323" s="831"/>
      <c r="Q323" s="831"/>
      <c r="R323" s="827"/>
      <c r="S323" s="832"/>
    </row>
    <row r="324" spans="1:19" ht="14.45" customHeight="1" x14ac:dyDescent="0.2">
      <c r="A324" s="821" t="s">
        <v>4178</v>
      </c>
      <c r="B324" s="822" t="s">
        <v>4200</v>
      </c>
      <c r="C324" s="822" t="s">
        <v>589</v>
      </c>
      <c r="D324" s="822" t="s">
        <v>2051</v>
      </c>
      <c r="E324" s="822" t="s">
        <v>4182</v>
      </c>
      <c r="F324" s="822" t="s">
        <v>4248</v>
      </c>
      <c r="G324" s="822" t="s">
        <v>4249</v>
      </c>
      <c r="H324" s="831"/>
      <c r="I324" s="831"/>
      <c r="J324" s="822"/>
      <c r="K324" s="822"/>
      <c r="L324" s="831"/>
      <c r="M324" s="831"/>
      <c r="N324" s="822"/>
      <c r="O324" s="822"/>
      <c r="P324" s="831">
        <v>2</v>
      </c>
      <c r="Q324" s="831">
        <v>0</v>
      </c>
      <c r="R324" s="827"/>
      <c r="S324" s="832">
        <v>0</v>
      </c>
    </row>
    <row r="325" spans="1:19" ht="14.45" customHeight="1" x14ac:dyDescent="0.2">
      <c r="A325" s="821" t="s">
        <v>4178</v>
      </c>
      <c r="B325" s="822" t="s">
        <v>4200</v>
      </c>
      <c r="C325" s="822" t="s">
        <v>589</v>
      </c>
      <c r="D325" s="822" t="s">
        <v>2051</v>
      </c>
      <c r="E325" s="822" t="s">
        <v>4182</v>
      </c>
      <c r="F325" s="822" t="s">
        <v>4250</v>
      </c>
      <c r="G325" s="822" t="s">
        <v>4251</v>
      </c>
      <c r="H325" s="831"/>
      <c r="I325" s="831"/>
      <c r="J325" s="822"/>
      <c r="K325" s="822"/>
      <c r="L325" s="831">
        <v>3</v>
      </c>
      <c r="M325" s="831">
        <v>2169</v>
      </c>
      <c r="N325" s="822">
        <v>1</v>
      </c>
      <c r="O325" s="822">
        <v>723</v>
      </c>
      <c r="P325" s="831"/>
      <c r="Q325" s="831"/>
      <c r="R325" s="827"/>
      <c r="S325" s="832"/>
    </row>
    <row r="326" spans="1:19" ht="14.45" customHeight="1" x14ac:dyDescent="0.2">
      <c r="A326" s="821" t="s">
        <v>4178</v>
      </c>
      <c r="B326" s="822" t="s">
        <v>4200</v>
      </c>
      <c r="C326" s="822" t="s">
        <v>589</v>
      </c>
      <c r="D326" s="822" t="s">
        <v>2051</v>
      </c>
      <c r="E326" s="822" t="s">
        <v>4182</v>
      </c>
      <c r="F326" s="822" t="s">
        <v>4193</v>
      </c>
      <c r="G326" s="822" t="s">
        <v>4194</v>
      </c>
      <c r="H326" s="831">
        <v>171</v>
      </c>
      <c r="I326" s="831">
        <v>5700</v>
      </c>
      <c r="J326" s="822">
        <v>0.31666701851890938</v>
      </c>
      <c r="K326" s="822">
        <v>33.333333333333336</v>
      </c>
      <c r="L326" s="831">
        <v>540</v>
      </c>
      <c r="M326" s="831">
        <v>17999.980000000003</v>
      </c>
      <c r="N326" s="822">
        <v>1</v>
      </c>
      <c r="O326" s="822">
        <v>33.333296296296304</v>
      </c>
      <c r="P326" s="831">
        <v>41</v>
      </c>
      <c r="Q326" s="831">
        <v>1501.11</v>
      </c>
      <c r="R326" s="827">
        <v>8.3395092661214046E-2</v>
      </c>
      <c r="S326" s="832">
        <v>36.612439024390241</v>
      </c>
    </row>
    <row r="327" spans="1:19" ht="14.45" customHeight="1" x14ac:dyDescent="0.2">
      <c r="A327" s="821" t="s">
        <v>4178</v>
      </c>
      <c r="B327" s="822" t="s">
        <v>4200</v>
      </c>
      <c r="C327" s="822" t="s">
        <v>589</v>
      </c>
      <c r="D327" s="822" t="s">
        <v>2051</v>
      </c>
      <c r="E327" s="822" t="s">
        <v>4182</v>
      </c>
      <c r="F327" s="822" t="s">
        <v>4254</v>
      </c>
      <c r="G327" s="822" t="s">
        <v>4255</v>
      </c>
      <c r="H327" s="831"/>
      <c r="I327" s="831"/>
      <c r="J327" s="822"/>
      <c r="K327" s="822"/>
      <c r="L327" s="831">
        <v>2</v>
      </c>
      <c r="M327" s="831">
        <v>174</v>
      </c>
      <c r="N327" s="822">
        <v>1</v>
      </c>
      <c r="O327" s="822">
        <v>87</v>
      </c>
      <c r="P327" s="831"/>
      <c r="Q327" s="831"/>
      <c r="R327" s="827"/>
      <c r="S327" s="832"/>
    </row>
    <row r="328" spans="1:19" ht="14.45" customHeight="1" x14ac:dyDescent="0.2">
      <c r="A328" s="821" t="s">
        <v>4178</v>
      </c>
      <c r="B328" s="822" t="s">
        <v>4200</v>
      </c>
      <c r="C328" s="822" t="s">
        <v>589</v>
      </c>
      <c r="D328" s="822" t="s">
        <v>2051</v>
      </c>
      <c r="E328" s="822" t="s">
        <v>4182</v>
      </c>
      <c r="F328" s="822" t="s">
        <v>4256</v>
      </c>
      <c r="G328" s="822" t="s">
        <v>4257</v>
      </c>
      <c r="H328" s="831"/>
      <c r="I328" s="831"/>
      <c r="J328" s="822"/>
      <c r="K328" s="822"/>
      <c r="L328" s="831">
        <v>1</v>
      </c>
      <c r="M328" s="831">
        <v>156</v>
      </c>
      <c r="N328" s="822">
        <v>1</v>
      </c>
      <c r="O328" s="822">
        <v>156</v>
      </c>
      <c r="P328" s="831"/>
      <c r="Q328" s="831"/>
      <c r="R328" s="827"/>
      <c r="S328" s="832"/>
    </row>
    <row r="329" spans="1:19" ht="14.45" customHeight="1" x14ac:dyDescent="0.2">
      <c r="A329" s="821" t="s">
        <v>4178</v>
      </c>
      <c r="B329" s="822" t="s">
        <v>4200</v>
      </c>
      <c r="C329" s="822" t="s">
        <v>589</v>
      </c>
      <c r="D329" s="822" t="s">
        <v>2051</v>
      </c>
      <c r="E329" s="822" t="s">
        <v>4182</v>
      </c>
      <c r="F329" s="822" t="s">
        <v>4260</v>
      </c>
      <c r="G329" s="822" t="s">
        <v>4261</v>
      </c>
      <c r="H329" s="831"/>
      <c r="I329" s="831"/>
      <c r="J329" s="822"/>
      <c r="K329" s="822"/>
      <c r="L329" s="831">
        <v>4</v>
      </c>
      <c r="M329" s="831">
        <v>300</v>
      </c>
      <c r="N329" s="822">
        <v>1</v>
      </c>
      <c r="O329" s="822">
        <v>75</v>
      </c>
      <c r="P329" s="831">
        <v>8</v>
      </c>
      <c r="Q329" s="831">
        <v>608</v>
      </c>
      <c r="R329" s="827">
        <v>2.0266666666666668</v>
      </c>
      <c r="S329" s="832">
        <v>76</v>
      </c>
    </row>
    <row r="330" spans="1:19" ht="14.45" customHeight="1" x14ac:dyDescent="0.2">
      <c r="A330" s="821" t="s">
        <v>4178</v>
      </c>
      <c r="B330" s="822" t="s">
        <v>4200</v>
      </c>
      <c r="C330" s="822" t="s">
        <v>589</v>
      </c>
      <c r="D330" s="822" t="s">
        <v>2051</v>
      </c>
      <c r="E330" s="822" t="s">
        <v>4182</v>
      </c>
      <c r="F330" s="822" t="s">
        <v>4262</v>
      </c>
      <c r="G330" s="822" t="s">
        <v>4263</v>
      </c>
      <c r="H330" s="831">
        <v>1</v>
      </c>
      <c r="I330" s="831">
        <v>123</v>
      </c>
      <c r="J330" s="822"/>
      <c r="K330" s="822">
        <v>123</v>
      </c>
      <c r="L330" s="831"/>
      <c r="M330" s="831"/>
      <c r="N330" s="822"/>
      <c r="O330" s="822"/>
      <c r="P330" s="831"/>
      <c r="Q330" s="831"/>
      <c r="R330" s="827"/>
      <c r="S330" s="832"/>
    </row>
    <row r="331" spans="1:19" ht="14.45" customHeight="1" x14ac:dyDescent="0.2">
      <c r="A331" s="821" t="s">
        <v>4178</v>
      </c>
      <c r="B331" s="822" t="s">
        <v>4200</v>
      </c>
      <c r="C331" s="822" t="s">
        <v>589</v>
      </c>
      <c r="D331" s="822" t="s">
        <v>2051</v>
      </c>
      <c r="E331" s="822" t="s">
        <v>4182</v>
      </c>
      <c r="F331" s="822" t="s">
        <v>4270</v>
      </c>
      <c r="G331" s="822" t="s">
        <v>4271</v>
      </c>
      <c r="H331" s="831"/>
      <c r="I331" s="831"/>
      <c r="J331" s="822"/>
      <c r="K331" s="822"/>
      <c r="L331" s="831">
        <v>1</v>
      </c>
      <c r="M331" s="831">
        <v>376</v>
      </c>
      <c r="N331" s="822">
        <v>1</v>
      </c>
      <c r="O331" s="822">
        <v>376</v>
      </c>
      <c r="P331" s="831"/>
      <c r="Q331" s="831"/>
      <c r="R331" s="827"/>
      <c r="S331" s="832"/>
    </row>
    <row r="332" spans="1:19" ht="14.45" customHeight="1" x14ac:dyDescent="0.2">
      <c r="A332" s="821" t="s">
        <v>4178</v>
      </c>
      <c r="B332" s="822" t="s">
        <v>4200</v>
      </c>
      <c r="C332" s="822" t="s">
        <v>589</v>
      </c>
      <c r="D332" s="822" t="s">
        <v>2051</v>
      </c>
      <c r="E332" s="822" t="s">
        <v>4182</v>
      </c>
      <c r="F332" s="822" t="s">
        <v>4272</v>
      </c>
      <c r="G332" s="822" t="s">
        <v>4273</v>
      </c>
      <c r="H332" s="831">
        <v>1</v>
      </c>
      <c r="I332" s="831">
        <v>60</v>
      </c>
      <c r="J332" s="822"/>
      <c r="K332" s="822">
        <v>60</v>
      </c>
      <c r="L332" s="831"/>
      <c r="M332" s="831"/>
      <c r="N332" s="822"/>
      <c r="O332" s="822"/>
      <c r="P332" s="831">
        <v>1</v>
      </c>
      <c r="Q332" s="831">
        <v>62</v>
      </c>
      <c r="R332" s="827"/>
      <c r="S332" s="832">
        <v>62</v>
      </c>
    </row>
    <row r="333" spans="1:19" ht="14.45" customHeight="1" x14ac:dyDescent="0.2">
      <c r="A333" s="821" t="s">
        <v>4178</v>
      </c>
      <c r="B333" s="822" t="s">
        <v>4200</v>
      </c>
      <c r="C333" s="822" t="s">
        <v>589</v>
      </c>
      <c r="D333" s="822" t="s">
        <v>2051</v>
      </c>
      <c r="E333" s="822" t="s">
        <v>4182</v>
      </c>
      <c r="F333" s="822" t="s">
        <v>4280</v>
      </c>
      <c r="G333" s="822" t="s">
        <v>4281</v>
      </c>
      <c r="H333" s="831">
        <v>44</v>
      </c>
      <c r="I333" s="831">
        <v>17204</v>
      </c>
      <c r="J333" s="822">
        <v>0.68400127226463103</v>
      </c>
      <c r="K333" s="822">
        <v>391</v>
      </c>
      <c r="L333" s="831">
        <v>64</v>
      </c>
      <c r="M333" s="831">
        <v>25152</v>
      </c>
      <c r="N333" s="822">
        <v>1</v>
      </c>
      <c r="O333" s="822">
        <v>393</v>
      </c>
      <c r="P333" s="831">
        <v>18</v>
      </c>
      <c r="Q333" s="831">
        <v>7128</v>
      </c>
      <c r="R333" s="827">
        <v>0.28339694656488551</v>
      </c>
      <c r="S333" s="832">
        <v>396</v>
      </c>
    </row>
    <row r="334" spans="1:19" ht="14.45" customHeight="1" x14ac:dyDescent="0.2">
      <c r="A334" s="821" t="s">
        <v>4178</v>
      </c>
      <c r="B334" s="822" t="s">
        <v>4200</v>
      </c>
      <c r="C334" s="822" t="s">
        <v>589</v>
      </c>
      <c r="D334" s="822" t="s">
        <v>2051</v>
      </c>
      <c r="E334" s="822" t="s">
        <v>4182</v>
      </c>
      <c r="F334" s="822" t="s">
        <v>4282</v>
      </c>
      <c r="G334" s="822" t="s">
        <v>4283</v>
      </c>
      <c r="H334" s="831"/>
      <c r="I334" s="831"/>
      <c r="J334" s="822"/>
      <c r="K334" s="822"/>
      <c r="L334" s="831">
        <v>1</v>
      </c>
      <c r="M334" s="831">
        <v>182</v>
      </c>
      <c r="N334" s="822">
        <v>1</v>
      </c>
      <c r="O334" s="822">
        <v>182</v>
      </c>
      <c r="P334" s="831"/>
      <c r="Q334" s="831"/>
      <c r="R334" s="827"/>
      <c r="S334" s="832"/>
    </row>
    <row r="335" spans="1:19" ht="14.45" customHeight="1" x14ac:dyDescent="0.2">
      <c r="A335" s="821" t="s">
        <v>4178</v>
      </c>
      <c r="B335" s="822" t="s">
        <v>4200</v>
      </c>
      <c r="C335" s="822" t="s">
        <v>589</v>
      </c>
      <c r="D335" s="822" t="s">
        <v>2051</v>
      </c>
      <c r="E335" s="822" t="s">
        <v>4182</v>
      </c>
      <c r="F335" s="822" t="s">
        <v>4286</v>
      </c>
      <c r="G335" s="822" t="s">
        <v>4287</v>
      </c>
      <c r="H335" s="831">
        <v>2</v>
      </c>
      <c r="I335" s="831">
        <v>1558</v>
      </c>
      <c r="J335" s="822">
        <v>0.99362244897959184</v>
      </c>
      <c r="K335" s="822">
        <v>779</v>
      </c>
      <c r="L335" s="831">
        <v>2</v>
      </c>
      <c r="M335" s="831">
        <v>1568</v>
      </c>
      <c r="N335" s="822">
        <v>1</v>
      </c>
      <c r="O335" s="822">
        <v>784</v>
      </c>
      <c r="P335" s="831"/>
      <c r="Q335" s="831"/>
      <c r="R335" s="827"/>
      <c r="S335" s="832"/>
    </row>
    <row r="336" spans="1:19" ht="14.45" customHeight="1" x14ac:dyDescent="0.2">
      <c r="A336" s="821" t="s">
        <v>4178</v>
      </c>
      <c r="B336" s="822" t="s">
        <v>4200</v>
      </c>
      <c r="C336" s="822" t="s">
        <v>589</v>
      </c>
      <c r="D336" s="822" t="s">
        <v>2051</v>
      </c>
      <c r="E336" s="822" t="s">
        <v>4182</v>
      </c>
      <c r="F336" s="822" t="s">
        <v>4288</v>
      </c>
      <c r="G336" s="822" t="s">
        <v>4289</v>
      </c>
      <c r="H336" s="831"/>
      <c r="I336" s="831"/>
      <c r="J336" s="822"/>
      <c r="K336" s="822"/>
      <c r="L336" s="831"/>
      <c r="M336" s="831"/>
      <c r="N336" s="822"/>
      <c r="O336" s="822"/>
      <c r="P336" s="831">
        <v>1</v>
      </c>
      <c r="Q336" s="831">
        <v>0</v>
      </c>
      <c r="R336" s="827"/>
      <c r="S336" s="832">
        <v>0</v>
      </c>
    </row>
    <row r="337" spans="1:19" ht="14.45" customHeight="1" x14ac:dyDescent="0.2">
      <c r="A337" s="821" t="s">
        <v>4178</v>
      </c>
      <c r="B337" s="822" t="s">
        <v>4200</v>
      </c>
      <c r="C337" s="822" t="s">
        <v>589</v>
      </c>
      <c r="D337" s="822" t="s">
        <v>2051</v>
      </c>
      <c r="E337" s="822" t="s">
        <v>4182</v>
      </c>
      <c r="F337" s="822" t="s">
        <v>4292</v>
      </c>
      <c r="G337" s="822" t="s">
        <v>4293</v>
      </c>
      <c r="H337" s="831"/>
      <c r="I337" s="831"/>
      <c r="J337" s="822"/>
      <c r="K337" s="822"/>
      <c r="L337" s="831">
        <v>1</v>
      </c>
      <c r="M337" s="831">
        <v>799</v>
      </c>
      <c r="N337" s="822">
        <v>1</v>
      </c>
      <c r="O337" s="822">
        <v>799</v>
      </c>
      <c r="P337" s="831"/>
      <c r="Q337" s="831"/>
      <c r="R337" s="827"/>
      <c r="S337" s="832"/>
    </row>
    <row r="338" spans="1:19" ht="14.45" customHeight="1" x14ac:dyDescent="0.2">
      <c r="A338" s="821" t="s">
        <v>4178</v>
      </c>
      <c r="B338" s="822" t="s">
        <v>4200</v>
      </c>
      <c r="C338" s="822" t="s">
        <v>589</v>
      </c>
      <c r="D338" s="822" t="s">
        <v>2051</v>
      </c>
      <c r="E338" s="822" t="s">
        <v>4182</v>
      </c>
      <c r="F338" s="822" t="s">
        <v>4302</v>
      </c>
      <c r="G338" s="822" t="s">
        <v>4303</v>
      </c>
      <c r="H338" s="831"/>
      <c r="I338" s="831"/>
      <c r="J338" s="822"/>
      <c r="K338" s="822"/>
      <c r="L338" s="831"/>
      <c r="M338" s="831"/>
      <c r="N338" s="822"/>
      <c r="O338" s="822"/>
      <c r="P338" s="831">
        <v>1</v>
      </c>
      <c r="Q338" s="831">
        <v>0</v>
      </c>
      <c r="R338" s="827"/>
      <c r="S338" s="832">
        <v>0</v>
      </c>
    </row>
    <row r="339" spans="1:19" ht="14.45" customHeight="1" x14ac:dyDescent="0.2">
      <c r="A339" s="821" t="s">
        <v>4178</v>
      </c>
      <c r="B339" s="822" t="s">
        <v>4306</v>
      </c>
      <c r="C339" s="822" t="s">
        <v>589</v>
      </c>
      <c r="D339" s="822" t="s">
        <v>2043</v>
      </c>
      <c r="E339" s="822" t="s">
        <v>4180</v>
      </c>
      <c r="F339" s="822" t="s">
        <v>4203</v>
      </c>
      <c r="G339" s="822" t="s">
        <v>4204</v>
      </c>
      <c r="H339" s="831"/>
      <c r="I339" s="831"/>
      <c r="J339" s="822"/>
      <c r="K339" s="822"/>
      <c r="L339" s="831"/>
      <c r="M339" s="831"/>
      <c r="N339" s="822"/>
      <c r="O339" s="822"/>
      <c r="P339" s="831">
        <v>0.1</v>
      </c>
      <c r="Q339" s="831">
        <v>6.97</v>
      </c>
      <c r="R339" s="827"/>
      <c r="S339" s="832">
        <v>69.699999999999989</v>
      </c>
    </row>
    <row r="340" spans="1:19" ht="14.45" customHeight="1" x14ac:dyDescent="0.2">
      <c r="A340" s="821" t="s">
        <v>4178</v>
      </c>
      <c r="B340" s="822" t="s">
        <v>4306</v>
      </c>
      <c r="C340" s="822" t="s">
        <v>589</v>
      </c>
      <c r="D340" s="822" t="s">
        <v>2043</v>
      </c>
      <c r="E340" s="822" t="s">
        <v>4180</v>
      </c>
      <c r="F340" s="822" t="s">
        <v>4307</v>
      </c>
      <c r="G340" s="822" t="s">
        <v>4219</v>
      </c>
      <c r="H340" s="831"/>
      <c r="I340" s="831"/>
      <c r="J340" s="822"/>
      <c r="K340" s="822"/>
      <c r="L340" s="831"/>
      <c r="M340" s="831"/>
      <c r="N340" s="822"/>
      <c r="O340" s="822"/>
      <c r="P340" s="831">
        <v>0.2</v>
      </c>
      <c r="Q340" s="831">
        <v>73.540000000000006</v>
      </c>
      <c r="R340" s="827"/>
      <c r="S340" s="832">
        <v>367.7</v>
      </c>
    </row>
    <row r="341" spans="1:19" ht="14.45" customHeight="1" x14ac:dyDescent="0.2">
      <c r="A341" s="821" t="s">
        <v>4178</v>
      </c>
      <c r="B341" s="822" t="s">
        <v>4306</v>
      </c>
      <c r="C341" s="822" t="s">
        <v>589</v>
      </c>
      <c r="D341" s="822" t="s">
        <v>2043</v>
      </c>
      <c r="E341" s="822" t="s">
        <v>4180</v>
      </c>
      <c r="F341" s="822" t="s">
        <v>4217</v>
      </c>
      <c r="G341" s="822" t="s">
        <v>4213</v>
      </c>
      <c r="H341" s="831"/>
      <c r="I341" s="831"/>
      <c r="J341" s="822"/>
      <c r="K341" s="822"/>
      <c r="L341" s="831"/>
      <c r="M341" s="831"/>
      <c r="N341" s="822"/>
      <c r="O341" s="822"/>
      <c r="P341" s="831">
        <v>3</v>
      </c>
      <c r="Q341" s="831">
        <v>6703.95</v>
      </c>
      <c r="R341" s="827"/>
      <c r="S341" s="832">
        <v>2234.65</v>
      </c>
    </row>
    <row r="342" spans="1:19" ht="14.45" customHeight="1" x14ac:dyDescent="0.2">
      <c r="A342" s="821" t="s">
        <v>4178</v>
      </c>
      <c r="B342" s="822" t="s">
        <v>4306</v>
      </c>
      <c r="C342" s="822" t="s">
        <v>589</v>
      </c>
      <c r="D342" s="822" t="s">
        <v>2043</v>
      </c>
      <c r="E342" s="822" t="s">
        <v>4182</v>
      </c>
      <c r="F342" s="822" t="s">
        <v>4183</v>
      </c>
      <c r="G342" s="822" t="s">
        <v>4184</v>
      </c>
      <c r="H342" s="831">
        <v>1</v>
      </c>
      <c r="I342" s="831">
        <v>78</v>
      </c>
      <c r="J342" s="822"/>
      <c r="K342" s="822">
        <v>78</v>
      </c>
      <c r="L342" s="831"/>
      <c r="M342" s="831"/>
      <c r="N342" s="822"/>
      <c r="O342" s="822"/>
      <c r="P342" s="831"/>
      <c r="Q342" s="831"/>
      <c r="R342" s="827"/>
      <c r="S342" s="832"/>
    </row>
    <row r="343" spans="1:19" ht="14.45" customHeight="1" x14ac:dyDescent="0.2">
      <c r="A343" s="821" t="s">
        <v>4178</v>
      </c>
      <c r="B343" s="822" t="s">
        <v>4306</v>
      </c>
      <c r="C343" s="822" t="s">
        <v>589</v>
      </c>
      <c r="D343" s="822" t="s">
        <v>2043</v>
      </c>
      <c r="E343" s="822" t="s">
        <v>4182</v>
      </c>
      <c r="F343" s="822" t="s">
        <v>4229</v>
      </c>
      <c r="G343" s="822" t="s">
        <v>4230</v>
      </c>
      <c r="H343" s="831">
        <v>4</v>
      </c>
      <c r="I343" s="831">
        <v>332</v>
      </c>
      <c r="J343" s="822">
        <v>3.9523809523809526</v>
      </c>
      <c r="K343" s="822">
        <v>83</v>
      </c>
      <c r="L343" s="831">
        <v>1</v>
      </c>
      <c r="M343" s="831">
        <v>84</v>
      </c>
      <c r="N343" s="822">
        <v>1</v>
      </c>
      <c r="O343" s="822">
        <v>84</v>
      </c>
      <c r="P343" s="831"/>
      <c r="Q343" s="831"/>
      <c r="R343" s="827"/>
      <c r="S343" s="832"/>
    </row>
    <row r="344" spans="1:19" ht="14.45" customHeight="1" x14ac:dyDescent="0.2">
      <c r="A344" s="821" t="s">
        <v>4178</v>
      </c>
      <c r="B344" s="822" t="s">
        <v>4306</v>
      </c>
      <c r="C344" s="822" t="s">
        <v>589</v>
      </c>
      <c r="D344" s="822" t="s">
        <v>2043</v>
      </c>
      <c r="E344" s="822" t="s">
        <v>4182</v>
      </c>
      <c r="F344" s="822" t="s">
        <v>4185</v>
      </c>
      <c r="G344" s="822" t="s">
        <v>4186</v>
      </c>
      <c r="H344" s="831">
        <v>2</v>
      </c>
      <c r="I344" s="831">
        <v>74</v>
      </c>
      <c r="J344" s="822"/>
      <c r="K344" s="822">
        <v>37</v>
      </c>
      <c r="L344" s="831"/>
      <c r="M344" s="831"/>
      <c r="N344" s="822"/>
      <c r="O344" s="822"/>
      <c r="P344" s="831">
        <v>1</v>
      </c>
      <c r="Q344" s="831">
        <v>38</v>
      </c>
      <c r="R344" s="827"/>
      <c r="S344" s="832">
        <v>38</v>
      </c>
    </row>
    <row r="345" spans="1:19" ht="14.45" customHeight="1" x14ac:dyDescent="0.2">
      <c r="A345" s="821" t="s">
        <v>4178</v>
      </c>
      <c r="B345" s="822" t="s">
        <v>4306</v>
      </c>
      <c r="C345" s="822" t="s">
        <v>589</v>
      </c>
      <c r="D345" s="822" t="s">
        <v>2043</v>
      </c>
      <c r="E345" s="822" t="s">
        <v>4182</v>
      </c>
      <c r="F345" s="822" t="s">
        <v>4309</v>
      </c>
      <c r="G345" s="822" t="s">
        <v>4310</v>
      </c>
      <c r="H345" s="831">
        <v>1</v>
      </c>
      <c r="I345" s="831">
        <v>194</v>
      </c>
      <c r="J345" s="822"/>
      <c r="K345" s="822">
        <v>194</v>
      </c>
      <c r="L345" s="831"/>
      <c r="M345" s="831"/>
      <c r="N345" s="822"/>
      <c r="O345" s="822"/>
      <c r="P345" s="831"/>
      <c r="Q345" s="831"/>
      <c r="R345" s="827"/>
      <c r="S345" s="832"/>
    </row>
    <row r="346" spans="1:19" ht="14.45" customHeight="1" x14ac:dyDescent="0.2">
      <c r="A346" s="821" t="s">
        <v>4178</v>
      </c>
      <c r="B346" s="822" t="s">
        <v>4306</v>
      </c>
      <c r="C346" s="822" t="s">
        <v>589</v>
      </c>
      <c r="D346" s="822" t="s">
        <v>2043</v>
      </c>
      <c r="E346" s="822" t="s">
        <v>4182</v>
      </c>
      <c r="F346" s="822" t="s">
        <v>4189</v>
      </c>
      <c r="G346" s="822" t="s">
        <v>4190</v>
      </c>
      <c r="H346" s="831"/>
      <c r="I346" s="831"/>
      <c r="J346" s="822"/>
      <c r="K346" s="822"/>
      <c r="L346" s="831"/>
      <c r="M346" s="831"/>
      <c r="N346" s="822"/>
      <c r="O346" s="822"/>
      <c r="P346" s="831">
        <v>1</v>
      </c>
      <c r="Q346" s="831">
        <v>175</v>
      </c>
      <c r="R346" s="827"/>
      <c r="S346" s="832">
        <v>175</v>
      </c>
    </row>
    <row r="347" spans="1:19" ht="14.45" customHeight="1" x14ac:dyDescent="0.2">
      <c r="A347" s="821" t="s">
        <v>4178</v>
      </c>
      <c r="B347" s="822" t="s">
        <v>4306</v>
      </c>
      <c r="C347" s="822" t="s">
        <v>589</v>
      </c>
      <c r="D347" s="822" t="s">
        <v>2043</v>
      </c>
      <c r="E347" s="822" t="s">
        <v>4182</v>
      </c>
      <c r="F347" s="822" t="s">
        <v>4311</v>
      </c>
      <c r="G347" s="822" t="s">
        <v>4312</v>
      </c>
      <c r="H347" s="831">
        <v>47</v>
      </c>
      <c r="I347" s="831">
        <v>5963</v>
      </c>
      <c r="J347" s="822">
        <v>1.2134717134717135</v>
      </c>
      <c r="K347" s="822">
        <v>126.87234042553192</v>
      </c>
      <c r="L347" s="831">
        <v>39</v>
      </c>
      <c r="M347" s="831">
        <v>4914</v>
      </c>
      <c r="N347" s="822">
        <v>1</v>
      </c>
      <c r="O347" s="822">
        <v>126</v>
      </c>
      <c r="P347" s="831">
        <v>42</v>
      </c>
      <c r="Q347" s="831">
        <v>5334</v>
      </c>
      <c r="R347" s="827">
        <v>1.0854700854700854</v>
      </c>
      <c r="S347" s="832">
        <v>127</v>
      </c>
    </row>
    <row r="348" spans="1:19" ht="14.45" customHeight="1" x14ac:dyDescent="0.2">
      <c r="A348" s="821" t="s">
        <v>4178</v>
      </c>
      <c r="B348" s="822" t="s">
        <v>4306</v>
      </c>
      <c r="C348" s="822" t="s">
        <v>589</v>
      </c>
      <c r="D348" s="822" t="s">
        <v>2043</v>
      </c>
      <c r="E348" s="822" t="s">
        <v>4182</v>
      </c>
      <c r="F348" s="822" t="s">
        <v>4248</v>
      </c>
      <c r="G348" s="822" t="s">
        <v>4249</v>
      </c>
      <c r="H348" s="831"/>
      <c r="I348" s="831"/>
      <c r="J348" s="822"/>
      <c r="K348" s="822"/>
      <c r="L348" s="831"/>
      <c r="M348" s="831"/>
      <c r="N348" s="822"/>
      <c r="O348" s="822"/>
      <c r="P348" s="831">
        <v>3</v>
      </c>
      <c r="Q348" s="831">
        <v>0</v>
      </c>
      <c r="R348" s="827"/>
      <c r="S348" s="832">
        <v>0</v>
      </c>
    </row>
    <row r="349" spans="1:19" ht="14.45" customHeight="1" x14ac:dyDescent="0.2">
      <c r="A349" s="821" t="s">
        <v>4178</v>
      </c>
      <c r="B349" s="822" t="s">
        <v>4306</v>
      </c>
      <c r="C349" s="822" t="s">
        <v>589</v>
      </c>
      <c r="D349" s="822" t="s">
        <v>2043</v>
      </c>
      <c r="E349" s="822" t="s">
        <v>4182</v>
      </c>
      <c r="F349" s="822" t="s">
        <v>4193</v>
      </c>
      <c r="G349" s="822" t="s">
        <v>4194</v>
      </c>
      <c r="H349" s="831">
        <v>260</v>
      </c>
      <c r="I349" s="831">
        <v>8666.66</v>
      </c>
      <c r="J349" s="822">
        <v>0.77380823767121631</v>
      </c>
      <c r="K349" s="822">
        <v>33.333307692307692</v>
      </c>
      <c r="L349" s="831">
        <v>336</v>
      </c>
      <c r="M349" s="831">
        <v>11200.01</v>
      </c>
      <c r="N349" s="822">
        <v>1</v>
      </c>
      <c r="O349" s="822">
        <v>33.333363095238099</v>
      </c>
      <c r="P349" s="831">
        <v>364</v>
      </c>
      <c r="Q349" s="831">
        <v>14234.45</v>
      </c>
      <c r="R349" s="827">
        <v>1.2709319009536599</v>
      </c>
      <c r="S349" s="832">
        <v>39.105631868131873</v>
      </c>
    </row>
    <row r="350" spans="1:19" ht="14.45" customHeight="1" x14ac:dyDescent="0.2">
      <c r="A350" s="821" t="s">
        <v>4178</v>
      </c>
      <c r="B350" s="822" t="s">
        <v>4306</v>
      </c>
      <c r="C350" s="822" t="s">
        <v>589</v>
      </c>
      <c r="D350" s="822" t="s">
        <v>2043</v>
      </c>
      <c r="E350" s="822" t="s">
        <v>4182</v>
      </c>
      <c r="F350" s="822" t="s">
        <v>4254</v>
      </c>
      <c r="G350" s="822" t="s">
        <v>4255</v>
      </c>
      <c r="H350" s="831"/>
      <c r="I350" s="831"/>
      <c r="J350" s="822"/>
      <c r="K350" s="822"/>
      <c r="L350" s="831"/>
      <c r="M350" s="831"/>
      <c r="N350" s="822"/>
      <c r="O350" s="822"/>
      <c r="P350" s="831">
        <v>2</v>
      </c>
      <c r="Q350" s="831">
        <v>176</v>
      </c>
      <c r="R350" s="827"/>
      <c r="S350" s="832">
        <v>88</v>
      </c>
    </row>
    <row r="351" spans="1:19" ht="14.45" customHeight="1" x14ac:dyDescent="0.2">
      <c r="A351" s="821" t="s">
        <v>4178</v>
      </c>
      <c r="B351" s="822" t="s">
        <v>4306</v>
      </c>
      <c r="C351" s="822" t="s">
        <v>589</v>
      </c>
      <c r="D351" s="822" t="s">
        <v>2043</v>
      </c>
      <c r="E351" s="822" t="s">
        <v>4182</v>
      </c>
      <c r="F351" s="822" t="s">
        <v>4315</v>
      </c>
      <c r="G351" s="822" t="s">
        <v>4316</v>
      </c>
      <c r="H351" s="831">
        <v>254</v>
      </c>
      <c r="I351" s="831">
        <v>64008</v>
      </c>
      <c r="J351" s="822">
        <v>0.84280936454849498</v>
      </c>
      <c r="K351" s="822">
        <v>252</v>
      </c>
      <c r="L351" s="831">
        <v>299</v>
      </c>
      <c r="M351" s="831">
        <v>75946</v>
      </c>
      <c r="N351" s="822">
        <v>1</v>
      </c>
      <c r="O351" s="822">
        <v>254</v>
      </c>
      <c r="P351" s="831">
        <v>323</v>
      </c>
      <c r="Q351" s="831">
        <v>82365</v>
      </c>
      <c r="R351" s="827">
        <v>1.0845205804123983</v>
      </c>
      <c r="S351" s="832">
        <v>255</v>
      </c>
    </row>
    <row r="352" spans="1:19" ht="14.45" customHeight="1" x14ac:dyDescent="0.2">
      <c r="A352" s="821" t="s">
        <v>4178</v>
      </c>
      <c r="B352" s="822" t="s">
        <v>4306</v>
      </c>
      <c r="C352" s="822" t="s">
        <v>589</v>
      </c>
      <c r="D352" s="822" t="s">
        <v>2043</v>
      </c>
      <c r="E352" s="822" t="s">
        <v>4182</v>
      </c>
      <c r="F352" s="822" t="s">
        <v>4317</v>
      </c>
      <c r="G352" s="822" t="s">
        <v>4318</v>
      </c>
      <c r="H352" s="831">
        <v>2</v>
      </c>
      <c r="I352" s="831">
        <v>78</v>
      </c>
      <c r="J352" s="822">
        <v>0.65</v>
      </c>
      <c r="K352" s="822">
        <v>39</v>
      </c>
      <c r="L352" s="831">
        <v>3</v>
      </c>
      <c r="M352" s="831">
        <v>120</v>
      </c>
      <c r="N352" s="822">
        <v>1</v>
      </c>
      <c r="O352" s="822">
        <v>40</v>
      </c>
      <c r="P352" s="831">
        <v>8</v>
      </c>
      <c r="Q352" s="831">
        <v>320</v>
      </c>
      <c r="R352" s="827">
        <v>2.6666666666666665</v>
      </c>
      <c r="S352" s="832">
        <v>40</v>
      </c>
    </row>
    <row r="353" spans="1:19" ht="14.45" customHeight="1" x14ac:dyDescent="0.2">
      <c r="A353" s="821" t="s">
        <v>4178</v>
      </c>
      <c r="B353" s="822" t="s">
        <v>4306</v>
      </c>
      <c r="C353" s="822" t="s">
        <v>589</v>
      </c>
      <c r="D353" s="822" t="s">
        <v>2043</v>
      </c>
      <c r="E353" s="822" t="s">
        <v>4182</v>
      </c>
      <c r="F353" s="822" t="s">
        <v>4288</v>
      </c>
      <c r="G353" s="822" t="s">
        <v>4289</v>
      </c>
      <c r="H353" s="831"/>
      <c r="I353" s="831"/>
      <c r="J353" s="822"/>
      <c r="K353" s="822"/>
      <c r="L353" s="831"/>
      <c r="M353" s="831"/>
      <c r="N353" s="822"/>
      <c r="O353" s="822"/>
      <c r="P353" s="831">
        <v>1</v>
      </c>
      <c r="Q353" s="831">
        <v>0</v>
      </c>
      <c r="R353" s="827"/>
      <c r="S353" s="832">
        <v>0</v>
      </c>
    </row>
    <row r="354" spans="1:19" ht="14.45" customHeight="1" x14ac:dyDescent="0.2">
      <c r="A354" s="821" t="s">
        <v>4178</v>
      </c>
      <c r="B354" s="822" t="s">
        <v>4306</v>
      </c>
      <c r="C354" s="822" t="s">
        <v>589</v>
      </c>
      <c r="D354" s="822" t="s">
        <v>2043</v>
      </c>
      <c r="E354" s="822" t="s">
        <v>4182</v>
      </c>
      <c r="F354" s="822" t="s">
        <v>4319</v>
      </c>
      <c r="G354" s="822" t="s">
        <v>4320</v>
      </c>
      <c r="H354" s="831"/>
      <c r="I354" s="831"/>
      <c r="J354" s="822"/>
      <c r="K354" s="822"/>
      <c r="L354" s="831">
        <v>1</v>
      </c>
      <c r="M354" s="831">
        <v>376</v>
      </c>
      <c r="N354" s="822">
        <v>1</v>
      </c>
      <c r="O354" s="822">
        <v>376</v>
      </c>
      <c r="P354" s="831"/>
      <c r="Q354" s="831"/>
      <c r="R354" s="827"/>
      <c r="S354" s="832"/>
    </row>
    <row r="355" spans="1:19" ht="14.45" customHeight="1" x14ac:dyDescent="0.2">
      <c r="A355" s="821" t="s">
        <v>4178</v>
      </c>
      <c r="B355" s="822" t="s">
        <v>4306</v>
      </c>
      <c r="C355" s="822" t="s">
        <v>589</v>
      </c>
      <c r="D355" s="822" t="s">
        <v>2043</v>
      </c>
      <c r="E355" s="822" t="s">
        <v>4182</v>
      </c>
      <c r="F355" s="822" t="s">
        <v>4302</v>
      </c>
      <c r="G355" s="822" t="s">
        <v>4303</v>
      </c>
      <c r="H355" s="831"/>
      <c r="I355" s="831"/>
      <c r="J355" s="822"/>
      <c r="K355" s="822"/>
      <c r="L355" s="831"/>
      <c r="M355" s="831"/>
      <c r="N355" s="822"/>
      <c r="O355" s="822"/>
      <c r="P355" s="831">
        <v>0</v>
      </c>
      <c r="Q355" s="831">
        <v>0</v>
      </c>
      <c r="R355" s="827"/>
      <c r="S355" s="832"/>
    </row>
    <row r="356" spans="1:19" ht="14.45" customHeight="1" x14ac:dyDescent="0.2">
      <c r="A356" s="821" t="s">
        <v>4178</v>
      </c>
      <c r="B356" s="822" t="s">
        <v>4306</v>
      </c>
      <c r="C356" s="822" t="s">
        <v>589</v>
      </c>
      <c r="D356" s="822" t="s">
        <v>2044</v>
      </c>
      <c r="E356" s="822" t="s">
        <v>4182</v>
      </c>
      <c r="F356" s="822" t="s">
        <v>4185</v>
      </c>
      <c r="G356" s="822" t="s">
        <v>4186</v>
      </c>
      <c r="H356" s="831">
        <v>30</v>
      </c>
      <c r="I356" s="831">
        <v>1110</v>
      </c>
      <c r="J356" s="822">
        <v>0.76869806094182824</v>
      </c>
      <c r="K356" s="822">
        <v>37</v>
      </c>
      <c r="L356" s="831">
        <v>38</v>
      </c>
      <c r="M356" s="831">
        <v>1444</v>
      </c>
      <c r="N356" s="822">
        <v>1</v>
      </c>
      <c r="O356" s="822">
        <v>38</v>
      </c>
      <c r="P356" s="831">
        <v>27</v>
      </c>
      <c r="Q356" s="831">
        <v>1026</v>
      </c>
      <c r="R356" s="827">
        <v>0.71052631578947367</v>
      </c>
      <c r="S356" s="832">
        <v>38</v>
      </c>
    </row>
    <row r="357" spans="1:19" ht="14.45" customHeight="1" x14ac:dyDescent="0.2">
      <c r="A357" s="821" t="s">
        <v>4178</v>
      </c>
      <c r="B357" s="822" t="s">
        <v>4306</v>
      </c>
      <c r="C357" s="822" t="s">
        <v>589</v>
      </c>
      <c r="D357" s="822" t="s">
        <v>2044</v>
      </c>
      <c r="E357" s="822" t="s">
        <v>4182</v>
      </c>
      <c r="F357" s="822" t="s">
        <v>4311</v>
      </c>
      <c r="G357" s="822" t="s">
        <v>4312</v>
      </c>
      <c r="H357" s="831"/>
      <c r="I357" s="831"/>
      <c r="J357" s="822"/>
      <c r="K357" s="822"/>
      <c r="L357" s="831"/>
      <c r="M357" s="831"/>
      <c r="N357" s="822"/>
      <c r="O357" s="822"/>
      <c r="P357" s="831">
        <v>5</v>
      </c>
      <c r="Q357" s="831">
        <v>635</v>
      </c>
      <c r="R357" s="827"/>
      <c r="S357" s="832">
        <v>127</v>
      </c>
    </row>
    <row r="358" spans="1:19" ht="14.45" customHeight="1" x14ac:dyDescent="0.2">
      <c r="A358" s="821" t="s">
        <v>4178</v>
      </c>
      <c r="B358" s="822" t="s">
        <v>4306</v>
      </c>
      <c r="C358" s="822" t="s">
        <v>589</v>
      </c>
      <c r="D358" s="822" t="s">
        <v>2044</v>
      </c>
      <c r="E358" s="822" t="s">
        <v>4182</v>
      </c>
      <c r="F358" s="822" t="s">
        <v>4193</v>
      </c>
      <c r="G358" s="822" t="s">
        <v>4194</v>
      </c>
      <c r="H358" s="831"/>
      <c r="I358" s="831"/>
      <c r="J358" s="822"/>
      <c r="K358" s="822"/>
      <c r="L358" s="831"/>
      <c r="M358" s="831"/>
      <c r="N358" s="822"/>
      <c r="O358" s="822"/>
      <c r="P358" s="831">
        <v>18</v>
      </c>
      <c r="Q358" s="831">
        <v>624.45000000000005</v>
      </c>
      <c r="R358" s="827"/>
      <c r="S358" s="832">
        <v>34.69166666666667</v>
      </c>
    </row>
    <row r="359" spans="1:19" ht="14.45" customHeight="1" x14ac:dyDescent="0.2">
      <c r="A359" s="821" t="s">
        <v>4178</v>
      </c>
      <c r="B359" s="822" t="s">
        <v>4306</v>
      </c>
      <c r="C359" s="822" t="s">
        <v>589</v>
      </c>
      <c r="D359" s="822" t="s">
        <v>2044</v>
      </c>
      <c r="E359" s="822" t="s">
        <v>4182</v>
      </c>
      <c r="F359" s="822" t="s">
        <v>4315</v>
      </c>
      <c r="G359" s="822" t="s">
        <v>4316</v>
      </c>
      <c r="H359" s="831"/>
      <c r="I359" s="831"/>
      <c r="J359" s="822"/>
      <c r="K359" s="822"/>
      <c r="L359" s="831"/>
      <c r="M359" s="831"/>
      <c r="N359" s="822"/>
      <c r="O359" s="822"/>
      <c r="P359" s="831">
        <v>14</v>
      </c>
      <c r="Q359" s="831">
        <v>3570</v>
      </c>
      <c r="R359" s="827"/>
      <c r="S359" s="832">
        <v>255</v>
      </c>
    </row>
    <row r="360" spans="1:19" ht="14.45" customHeight="1" x14ac:dyDescent="0.2">
      <c r="A360" s="821" t="s">
        <v>4178</v>
      </c>
      <c r="B360" s="822" t="s">
        <v>4306</v>
      </c>
      <c r="C360" s="822" t="s">
        <v>589</v>
      </c>
      <c r="D360" s="822" t="s">
        <v>2045</v>
      </c>
      <c r="E360" s="822" t="s">
        <v>4180</v>
      </c>
      <c r="F360" s="822" t="s">
        <v>4203</v>
      </c>
      <c r="G360" s="822" t="s">
        <v>4204</v>
      </c>
      <c r="H360" s="831">
        <v>0.5</v>
      </c>
      <c r="I360" s="831">
        <v>34.85</v>
      </c>
      <c r="J360" s="822">
        <v>5</v>
      </c>
      <c r="K360" s="822">
        <v>69.7</v>
      </c>
      <c r="L360" s="831">
        <v>0.1</v>
      </c>
      <c r="M360" s="831">
        <v>6.97</v>
      </c>
      <c r="N360" s="822">
        <v>1</v>
      </c>
      <c r="O360" s="822">
        <v>69.699999999999989</v>
      </c>
      <c r="P360" s="831"/>
      <c r="Q360" s="831"/>
      <c r="R360" s="827"/>
      <c r="S360" s="832"/>
    </row>
    <row r="361" spans="1:19" ht="14.45" customHeight="1" x14ac:dyDescent="0.2">
      <c r="A361" s="821" t="s">
        <v>4178</v>
      </c>
      <c r="B361" s="822" t="s">
        <v>4306</v>
      </c>
      <c r="C361" s="822" t="s">
        <v>589</v>
      </c>
      <c r="D361" s="822" t="s">
        <v>2045</v>
      </c>
      <c r="E361" s="822" t="s">
        <v>4180</v>
      </c>
      <c r="F361" s="822" t="s">
        <v>4181</v>
      </c>
      <c r="G361" s="822" t="s">
        <v>703</v>
      </c>
      <c r="H361" s="831">
        <v>0.4</v>
      </c>
      <c r="I361" s="831">
        <v>24.07</v>
      </c>
      <c r="J361" s="822">
        <v>1.9958540630182424</v>
      </c>
      <c r="K361" s="822">
        <v>60.174999999999997</v>
      </c>
      <c r="L361" s="831">
        <v>0.2</v>
      </c>
      <c r="M361" s="831">
        <v>12.059999999999999</v>
      </c>
      <c r="N361" s="822">
        <v>1</v>
      </c>
      <c r="O361" s="822">
        <v>60.29999999999999</v>
      </c>
      <c r="P361" s="831"/>
      <c r="Q361" s="831"/>
      <c r="R361" s="827"/>
      <c r="S361" s="832"/>
    </row>
    <row r="362" spans="1:19" ht="14.45" customHeight="1" x14ac:dyDescent="0.2">
      <c r="A362" s="821" t="s">
        <v>4178</v>
      </c>
      <c r="B362" s="822" t="s">
        <v>4306</v>
      </c>
      <c r="C362" s="822" t="s">
        <v>589</v>
      </c>
      <c r="D362" s="822" t="s">
        <v>2045</v>
      </c>
      <c r="E362" s="822" t="s">
        <v>4180</v>
      </c>
      <c r="F362" s="822" t="s">
        <v>4308</v>
      </c>
      <c r="G362" s="822"/>
      <c r="H362" s="831">
        <v>0.1</v>
      </c>
      <c r="I362" s="831">
        <v>21</v>
      </c>
      <c r="J362" s="822"/>
      <c r="K362" s="822">
        <v>210</v>
      </c>
      <c r="L362" s="831"/>
      <c r="M362" s="831"/>
      <c r="N362" s="822"/>
      <c r="O362" s="822"/>
      <c r="P362" s="831"/>
      <c r="Q362" s="831"/>
      <c r="R362" s="827"/>
      <c r="S362" s="832"/>
    </row>
    <row r="363" spans="1:19" ht="14.45" customHeight="1" x14ac:dyDescent="0.2">
      <c r="A363" s="821" t="s">
        <v>4178</v>
      </c>
      <c r="B363" s="822" t="s">
        <v>4306</v>
      </c>
      <c r="C363" s="822" t="s">
        <v>589</v>
      </c>
      <c r="D363" s="822" t="s">
        <v>2045</v>
      </c>
      <c r="E363" s="822" t="s">
        <v>4182</v>
      </c>
      <c r="F363" s="822" t="s">
        <v>4183</v>
      </c>
      <c r="G363" s="822" t="s">
        <v>4184</v>
      </c>
      <c r="H363" s="831">
        <v>6</v>
      </c>
      <c r="I363" s="831">
        <v>468</v>
      </c>
      <c r="J363" s="822">
        <v>2.962025316455696</v>
      </c>
      <c r="K363" s="822">
        <v>78</v>
      </c>
      <c r="L363" s="831">
        <v>2</v>
      </c>
      <c r="M363" s="831">
        <v>158</v>
      </c>
      <c r="N363" s="822">
        <v>1</v>
      </c>
      <c r="O363" s="822">
        <v>79</v>
      </c>
      <c r="P363" s="831"/>
      <c r="Q363" s="831"/>
      <c r="R363" s="827"/>
      <c r="S363" s="832"/>
    </row>
    <row r="364" spans="1:19" ht="14.45" customHeight="1" x14ac:dyDescent="0.2">
      <c r="A364" s="821" t="s">
        <v>4178</v>
      </c>
      <c r="B364" s="822" t="s">
        <v>4306</v>
      </c>
      <c r="C364" s="822" t="s">
        <v>589</v>
      </c>
      <c r="D364" s="822" t="s">
        <v>2045</v>
      </c>
      <c r="E364" s="822" t="s">
        <v>4182</v>
      </c>
      <c r="F364" s="822" t="s">
        <v>4229</v>
      </c>
      <c r="G364" s="822" t="s">
        <v>4230</v>
      </c>
      <c r="H364" s="831"/>
      <c r="I364" s="831"/>
      <c r="J364" s="822"/>
      <c r="K364" s="822"/>
      <c r="L364" s="831">
        <v>1</v>
      </c>
      <c r="M364" s="831">
        <v>84</v>
      </c>
      <c r="N364" s="822">
        <v>1</v>
      </c>
      <c r="O364" s="822">
        <v>84</v>
      </c>
      <c r="P364" s="831">
        <v>3</v>
      </c>
      <c r="Q364" s="831">
        <v>255</v>
      </c>
      <c r="R364" s="827">
        <v>3.0357142857142856</v>
      </c>
      <c r="S364" s="832">
        <v>85</v>
      </c>
    </row>
    <row r="365" spans="1:19" ht="14.45" customHeight="1" x14ac:dyDescent="0.2">
      <c r="A365" s="821" t="s">
        <v>4178</v>
      </c>
      <c r="B365" s="822" t="s">
        <v>4306</v>
      </c>
      <c r="C365" s="822" t="s">
        <v>589</v>
      </c>
      <c r="D365" s="822" t="s">
        <v>2045</v>
      </c>
      <c r="E365" s="822" t="s">
        <v>4182</v>
      </c>
      <c r="F365" s="822" t="s">
        <v>4185</v>
      </c>
      <c r="G365" s="822" t="s">
        <v>4186</v>
      </c>
      <c r="H365" s="831">
        <v>216</v>
      </c>
      <c r="I365" s="831">
        <v>7992</v>
      </c>
      <c r="J365" s="822">
        <v>0.67625655779319682</v>
      </c>
      <c r="K365" s="822">
        <v>37</v>
      </c>
      <c r="L365" s="831">
        <v>311</v>
      </c>
      <c r="M365" s="831">
        <v>11818</v>
      </c>
      <c r="N365" s="822">
        <v>1</v>
      </c>
      <c r="O365" s="822">
        <v>38</v>
      </c>
      <c r="P365" s="831">
        <v>213</v>
      </c>
      <c r="Q365" s="831">
        <v>8094</v>
      </c>
      <c r="R365" s="827">
        <v>0.68488745980707399</v>
      </c>
      <c r="S365" s="832">
        <v>38</v>
      </c>
    </row>
    <row r="366" spans="1:19" ht="14.45" customHeight="1" x14ac:dyDescent="0.2">
      <c r="A366" s="821" t="s">
        <v>4178</v>
      </c>
      <c r="B366" s="822" t="s">
        <v>4306</v>
      </c>
      <c r="C366" s="822" t="s">
        <v>589</v>
      </c>
      <c r="D366" s="822" t="s">
        <v>2045</v>
      </c>
      <c r="E366" s="822" t="s">
        <v>4182</v>
      </c>
      <c r="F366" s="822" t="s">
        <v>4311</v>
      </c>
      <c r="G366" s="822" t="s">
        <v>4312</v>
      </c>
      <c r="H366" s="831">
        <v>303</v>
      </c>
      <c r="I366" s="831">
        <v>38411</v>
      </c>
      <c r="J366" s="822">
        <v>1.4727014799478568</v>
      </c>
      <c r="K366" s="822">
        <v>126.76897689768977</v>
      </c>
      <c r="L366" s="831">
        <v>207</v>
      </c>
      <c r="M366" s="831">
        <v>26082</v>
      </c>
      <c r="N366" s="822">
        <v>1</v>
      </c>
      <c r="O366" s="822">
        <v>126</v>
      </c>
      <c r="P366" s="831">
        <v>174</v>
      </c>
      <c r="Q366" s="831">
        <v>22098</v>
      </c>
      <c r="R366" s="827">
        <v>0.8472509776857603</v>
      </c>
      <c r="S366" s="832">
        <v>127</v>
      </c>
    </row>
    <row r="367" spans="1:19" ht="14.45" customHeight="1" x14ac:dyDescent="0.2">
      <c r="A367" s="821" t="s">
        <v>4178</v>
      </c>
      <c r="B367" s="822" t="s">
        <v>4306</v>
      </c>
      <c r="C367" s="822" t="s">
        <v>589</v>
      </c>
      <c r="D367" s="822" t="s">
        <v>2045</v>
      </c>
      <c r="E367" s="822" t="s">
        <v>4182</v>
      </c>
      <c r="F367" s="822" t="s">
        <v>4193</v>
      </c>
      <c r="G367" s="822" t="s">
        <v>4194</v>
      </c>
      <c r="H367" s="831">
        <v>651</v>
      </c>
      <c r="I367" s="831">
        <v>21699.989999999998</v>
      </c>
      <c r="J367" s="822">
        <v>0.75785797804795241</v>
      </c>
      <c r="K367" s="822">
        <v>33.33331797235023</v>
      </c>
      <c r="L367" s="831">
        <v>859</v>
      </c>
      <c r="M367" s="831">
        <v>28633.32</v>
      </c>
      <c r="N367" s="822">
        <v>1</v>
      </c>
      <c r="O367" s="822">
        <v>33.333317811408612</v>
      </c>
      <c r="P367" s="831">
        <v>658</v>
      </c>
      <c r="Q367" s="831">
        <v>25734.44</v>
      </c>
      <c r="R367" s="827">
        <v>0.8987585093171172</v>
      </c>
      <c r="S367" s="832">
        <v>39.110091185410333</v>
      </c>
    </row>
    <row r="368" spans="1:19" ht="14.45" customHeight="1" x14ac:dyDescent="0.2">
      <c r="A368" s="821" t="s">
        <v>4178</v>
      </c>
      <c r="B368" s="822" t="s">
        <v>4306</v>
      </c>
      <c r="C368" s="822" t="s">
        <v>589</v>
      </c>
      <c r="D368" s="822" t="s">
        <v>2045</v>
      </c>
      <c r="E368" s="822" t="s">
        <v>4182</v>
      </c>
      <c r="F368" s="822" t="s">
        <v>4260</v>
      </c>
      <c r="G368" s="822" t="s">
        <v>4261</v>
      </c>
      <c r="H368" s="831">
        <v>1</v>
      </c>
      <c r="I368" s="831">
        <v>74</v>
      </c>
      <c r="J368" s="822"/>
      <c r="K368" s="822">
        <v>74</v>
      </c>
      <c r="L368" s="831"/>
      <c r="M368" s="831"/>
      <c r="N368" s="822"/>
      <c r="O368" s="822"/>
      <c r="P368" s="831">
        <v>2</v>
      </c>
      <c r="Q368" s="831">
        <v>152</v>
      </c>
      <c r="R368" s="827"/>
      <c r="S368" s="832">
        <v>76</v>
      </c>
    </row>
    <row r="369" spans="1:19" ht="14.45" customHeight="1" x14ac:dyDescent="0.2">
      <c r="A369" s="821" t="s">
        <v>4178</v>
      </c>
      <c r="B369" s="822" t="s">
        <v>4306</v>
      </c>
      <c r="C369" s="822" t="s">
        <v>589</v>
      </c>
      <c r="D369" s="822" t="s">
        <v>2045</v>
      </c>
      <c r="E369" s="822" t="s">
        <v>4182</v>
      </c>
      <c r="F369" s="822" t="s">
        <v>4315</v>
      </c>
      <c r="G369" s="822" t="s">
        <v>4316</v>
      </c>
      <c r="H369" s="831">
        <v>561</v>
      </c>
      <c r="I369" s="831">
        <v>141372</v>
      </c>
      <c r="J369" s="822">
        <v>0.83320760054693765</v>
      </c>
      <c r="K369" s="822">
        <v>252</v>
      </c>
      <c r="L369" s="831">
        <v>668</v>
      </c>
      <c r="M369" s="831">
        <v>169672</v>
      </c>
      <c r="N369" s="822">
        <v>1</v>
      </c>
      <c r="O369" s="822">
        <v>254</v>
      </c>
      <c r="P369" s="831">
        <v>492</v>
      </c>
      <c r="Q369" s="831">
        <v>125460</v>
      </c>
      <c r="R369" s="827">
        <v>0.73942665849403555</v>
      </c>
      <c r="S369" s="832">
        <v>255</v>
      </c>
    </row>
    <row r="370" spans="1:19" ht="14.45" customHeight="1" x14ac:dyDescent="0.2">
      <c r="A370" s="821" t="s">
        <v>4178</v>
      </c>
      <c r="B370" s="822" t="s">
        <v>4306</v>
      </c>
      <c r="C370" s="822" t="s">
        <v>589</v>
      </c>
      <c r="D370" s="822" t="s">
        <v>2045</v>
      </c>
      <c r="E370" s="822" t="s">
        <v>4182</v>
      </c>
      <c r="F370" s="822" t="s">
        <v>4317</v>
      </c>
      <c r="G370" s="822" t="s">
        <v>4318</v>
      </c>
      <c r="H370" s="831">
        <v>1</v>
      </c>
      <c r="I370" s="831">
        <v>39</v>
      </c>
      <c r="J370" s="822"/>
      <c r="K370" s="822">
        <v>39</v>
      </c>
      <c r="L370" s="831"/>
      <c r="M370" s="831"/>
      <c r="N370" s="822"/>
      <c r="O370" s="822"/>
      <c r="P370" s="831"/>
      <c r="Q370" s="831"/>
      <c r="R370" s="827"/>
      <c r="S370" s="832"/>
    </row>
    <row r="371" spans="1:19" ht="14.45" customHeight="1" x14ac:dyDescent="0.2">
      <c r="A371" s="821" t="s">
        <v>4178</v>
      </c>
      <c r="B371" s="822" t="s">
        <v>4306</v>
      </c>
      <c r="C371" s="822" t="s">
        <v>589</v>
      </c>
      <c r="D371" s="822" t="s">
        <v>2045</v>
      </c>
      <c r="E371" s="822" t="s">
        <v>4182</v>
      </c>
      <c r="F371" s="822" t="s">
        <v>4319</v>
      </c>
      <c r="G371" s="822" t="s">
        <v>4320</v>
      </c>
      <c r="H371" s="831">
        <v>2</v>
      </c>
      <c r="I371" s="831">
        <v>748</v>
      </c>
      <c r="J371" s="822">
        <v>0.99468085106382975</v>
      </c>
      <c r="K371" s="822">
        <v>374</v>
      </c>
      <c r="L371" s="831">
        <v>2</v>
      </c>
      <c r="M371" s="831">
        <v>752</v>
      </c>
      <c r="N371" s="822">
        <v>1</v>
      </c>
      <c r="O371" s="822">
        <v>376</v>
      </c>
      <c r="P371" s="831"/>
      <c r="Q371" s="831"/>
      <c r="R371" s="827"/>
      <c r="S371" s="832"/>
    </row>
    <row r="372" spans="1:19" ht="14.45" customHeight="1" x14ac:dyDescent="0.2">
      <c r="A372" s="821" t="s">
        <v>4178</v>
      </c>
      <c r="B372" s="822" t="s">
        <v>4306</v>
      </c>
      <c r="C372" s="822" t="s">
        <v>589</v>
      </c>
      <c r="D372" s="822" t="s">
        <v>2046</v>
      </c>
      <c r="E372" s="822" t="s">
        <v>4182</v>
      </c>
      <c r="F372" s="822" t="s">
        <v>4185</v>
      </c>
      <c r="G372" s="822" t="s">
        <v>4186</v>
      </c>
      <c r="H372" s="831">
        <v>9</v>
      </c>
      <c r="I372" s="831">
        <v>333</v>
      </c>
      <c r="J372" s="822">
        <v>0.46121883656509693</v>
      </c>
      <c r="K372" s="822">
        <v>37</v>
      </c>
      <c r="L372" s="831">
        <v>19</v>
      </c>
      <c r="M372" s="831">
        <v>722</v>
      </c>
      <c r="N372" s="822">
        <v>1</v>
      </c>
      <c r="O372" s="822">
        <v>38</v>
      </c>
      <c r="P372" s="831">
        <v>9</v>
      </c>
      <c r="Q372" s="831">
        <v>342</v>
      </c>
      <c r="R372" s="827">
        <v>0.47368421052631576</v>
      </c>
      <c r="S372" s="832">
        <v>38</v>
      </c>
    </row>
    <row r="373" spans="1:19" ht="14.45" customHeight="1" x14ac:dyDescent="0.2">
      <c r="A373" s="821" t="s">
        <v>4178</v>
      </c>
      <c r="B373" s="822" t="s">
        <v>4306</v>
      </c>
      <c r="C373" s="822" t="s">
        <v>589</v>
      </c>
      <c r="D373" s="822" t="s">
        <v>2046</v>
      </c>
      <c r="E373" s="822" t="s">
        <v>4182</v>
      </c>
      <c r="F373" s="822" t="s">
        <v>4309</v>
      </c>
      <c r="G373" s="822" t="s">
        <v>4310</v>
      </c>
      <c r="H373" s="831">
        <v>5</v>
      </c>
      <c r="I373" s="831">
        <v>970</v>
      </c>
      <c r="J373" s="822">
        <v>1.6581196581196582</v>
      </c>
      <c r="K373" s="822">
        <v>194</v>
      </c>
      <c r="L373" s="831">
        <v>3</v>
      </c>
      <c r="M373" s="831">
        <v>585</v>
      </c>
      <c r="N373" s="822">
        <v>1</v>
      </c>
      <c r="O373" s="822">
        <v>195</v>
      </c>
      <c r="P373" s="831">
        <v>3</v>
      </c>
      <c r="Q373" s="831">
        <v>591</v>
      </c>
      <c r="R373" s="827">
        <v>1.0102564102564102</v>
      </c>
      <c r="S373" s="832">
        <v>197</v>
      </c>
    </row>
    <row r="374" spans="1:19" ht="14.45" customHeight="1" x14ac:dyDescent="0.2">
      <c r="A374" s="821" t="s">
        <v>4178</v>
      </c>
      <c r="B374" s="822" t="s">
        <v>4306</v>
      </c>
      <c r="C374" s="822" t="s">
        <v>589</v>
      </c>
      <c r="D374" s="822" t="s">
        <v>2046</v>
      </c>
      <c r="E374" s="822" t="s">
        <v>4182</v>
      </c>
      <c r="F374" s="822" t="s">
        <v>4311</v>
      </c>
      <c r="G374" s="822" t="s">
        <v>4312</v>
      </c>
      <c r="H374" s="831">
        <v>208</v>
      </c>
      <c r="I374" s="831">
        <v>26374</v>
      </c>
      <c r="J374" s="822">
        <v>1.4637584637584637</v>
      </c>
      <c r="K374" s="822">
        <v>126.79807692307692</v>
      </c>
      <c r="L374" s="831">
        <v>143</v>
      </c>
      <c r="M374" s="831">
        <v>18018</v>
      </c>
      <c r="N374" s="822">
        <v>1</v>
      </c>
      <c r="O374" s="822">
        <v>126</v>
      </c>
      <c r="P374" s="831">
        <v>76</v>
      </c>
      <c r="Q374" s="831">
        <v>9652</v>
      </c>
      <c r="R374" s="827">
        <v>0.53568653568653568</v>
      </c>
      <c r="S374" s="832">
        <v>127</v>
      </c>
    </row>
    <row r="375" spans="1:19" ht="14.45" customHeight="1" x14ac:dyDescent="0.2">
      <c r="A375" s="821" t="s">
        <v>4178</v>
      </c>
      <c r="B375" s="822" t="s">
        <v>4306</v>
      </c>
      <c r="C375" s="822" t="s">
        <v>589</v>
      </c>
      <c r="D375" s="822" t="s">
        <v>2046</v>
      </c>
      <c r="E375" s="822" t="s">
        <v>4182</v>
      </c>
      <c r="F375" s="822" t="s">
        <v>4193</v>
      </c>
      <c r="G375" s="822" t="s">
        <v>4194</v>
      </c>
      <c r="H375" s="831">
        <v>617</v>
      </c>
      <c r="I375" s="831">
        <v>20566.66</v>
      </c>
      <c r="J375" s="822">
        <v>0.9250369040369103</v>
      </c>
      <c r="K375" s="822">
        <v>33.333322528363048</v>
      </c>
      <c r="L375" s="831">
        <v>667</v>
      </c>
      <c r="M375" s="831">
        <v>22233.34</v>
      </c>
      <c r="N375" s="822">
        <v>1</v>
      </c>
      <c r="O375" s="822">
        <v>33.333343328335829</v>
      </c>
      <c r="P375" s="831">
        <v>614</v>
      </c>
      <c r="Q375" s="831">
        <v>24182.22</v>
      </c>
      <c r="R375" s="827">
        <v>1.0876557458303611</v>
      </c>
      <c r="S375" s="832">
        <v>39.384723127035834</v>
      </c>
    </row>
    <row r="376" spans="1:19" ht="14.45" customHeight="1" x14ac:dyDescent="0.2">
      <c r="A376" s="821" t="s">
        <v>4178</v>
      </c>
      <c r="B376" s="822" t="s">
        <v>4306</v>
      </c>
      <c r="C376" s="822" t="s">
        <v>589</v>
      </c>
      <c r="D376" s="822" t="s">
        <v>2046</v>
      </c>
      <c r="E376" s="822" t="s">
        <v>4182</v>
      </c>
      <c r="F376" s="822" t="s">
        <v>4260</v>
      </c>
      <c r="G376" s="822" t="s">
        <v>4261</v>
      </c>
      <c r="H376" s="831">
        <v>1</v>
      </c>
      <c r="I376" s="831">
        <v>74</v>
      </c>
      <c r="J376" s="822">
        <v>0.98666666666666669</v>
      </c>
      <c r="K376" s="822">
        <v>74</v>
      </c>
      <c r="L376" s="831">
        <v>1</v>
      </c>
      <c r="M376" s="831">
        <v>75</v>
      </c>
      <c r="N376" s="822">
        <v>1</v>
      </c>
      <c r="O376" s="822">
        <v>75</v>
      </c>
      <c r="P376" s="831">
        <v>2</v>
      </c>
      <c r="Q376" s="831">
        <v>152</v>
      </c>
      <c r="R376" s="827">
        <v>2.0266666666666668</v>
      </c>
      <c r="S376" s="832">
        <v>76</v>
      </c>
    </row>
    <row r="377" spans="1:19" ht="14.45" customHeight="1" x14ac:dyDescent="0.2">
      <c r="A377" s="821" t="s">
        <v>4178</v>
      </c>
      <c r="B377" s="822" t="s">
        <v>4306</v>
      </c>
      <c r="C377" s="822" t="s">
        <v>589</v>
      </c>
      <c r="D377" s="822" t="s">
        <v>2046</v>
      </c>
      <c r="E377" s="822" t="s">
        <v>4182</v>
      </c>
      <c r="F377" s="822" t="s">
        <v>4315</v>
      </c>
      <c r="G377" s="822" t="s">
        <v>4316</v>
      </c>
      <c r="H377" s="831">
        <v>568</v>
      </c>
      <c r="I377" s="831">
        <v>143136</v>
      </c>
      <c r="J377" s="822">
        <v>1.0302149160057004</v>
      </c>
      <c r="K377" s="822">
        <v>252</v>
      </c>
      <c r="L377" s="831">
        <v>547</v>
      </c>
      <c r="M377" s="831">
        <v>138938</v>
      </c>
      <c r="N377" s="822">
        <v>1</v>
      </c>
      <c r="O377" s="822">
        <v>254</v>
      </c>
      <c r="P377" s="831">
        <v>542</v>
      </c>
      <c r="Q377" s="831">
        <v>138210</v>
      </c>
      <c r="R377" s="827">
        <v>0.99476025277461888</v>
      </c>
      <c r="S377" s="832">
        <v>255</v>
      </c>
    </row>
    <row r="378" spans="1:19" ht="14.45" customHeight="1" x14ac:dyDescent="0.2">
      <c r="A378" s="821" t="s">
        <v>4178</v>
      </c>
      <c r="B378" s="822" t="s">
        <v>4306</v>
      </c>
      <c r="C378" s="822" t="s">
        <v>589</v>
      </c>
      <c r="D378" s="822" t="s">
        <v>2046</v>
      </c>
      <c r="E378" s="822" t="s">
        <v>4182</v>
      </c>
      <c r="F378" s="822" t="s">
        <v>4319</v>
      </c>
      <c r="G378" s="822" t="s">
        <v>4320</v>
      </c>
      <c r="H378" s="831">
        <v>1</v>
      </c>
      <c r="I378" s="831">
        <v>374</v>
      </c>
      <c r="J378" s="822"/>
      <c r="K378" s="822">
        <v>374</v>
      </c>
      <c r="L378" s="831"/>
      <c r="M378" s="831"/>
      <c r="N378" s="822"/>
      <c r="O378" s="822"/>
      <c r="P378" s="831"/>
      <c r="Q378" s="831"/>
      <c r="R378" s="827"/>
      <c r="S378" s="832"/>
    </row>
    <row r="379" spans="1:19" ht="14.45" customHeight="1" x14ac:dyDescent="0.2">
      <c r="A379" s="821" t="s">
        <v>4178</v>
      </c>
      <c r="B379" s="822" t="s">
        <v>4306</v>
      </c>
      <c r="C379" s="822" t="s">
        <v>589</v>
      </c>
      <c r="D379" s="822" t="s">
        <v>2047</v>
      </c>
      <c r="E379" s="822" t="s">
        <v>4182</v>
      </c>
      <c r="F379" s="822" t="s">
        <v>4185</v>
      </c>
      <c r="G379" s="822" t="s">
        <v>4186</v>
      </c>
      <c r="H379" s="831">
        <v>1</v>
      </c>
      <c r="I379" s="831">
        <v>37</v>
      </c>
      <c r="J379" s="822"/>
      <c r="K379" s="822">
        <v>37</v>
      </c>
      <c r="L379" s="831"/>
      <c r="M379" s="831"/>
      <c r="N379" s="822"/>
      <c r="O379" s="822"/>
      <c r="P379" s="831">
        <v>4</v>
      </c>
      <c r="Q379" s="831">
        <v>152</v>
      </c>
      <c r="R379" s="827"/>
      <c r="S379" s="832">
        <v>38</v>
      </c>
    </row>
    <row r="380" spans="1:19" ht="14.45" customHeight="1" x14ac:dyDescent="0.2">
      <c r="A380" s="821" t="s">
        <v>4178</v>
      </c>
      <c r="B380" s="822" t="s">
        <v>4306</v>
      </c>
      <c r="C380" s="822" t="s">
        <v>589</v>
      </c>
      <c r="D380" s="822" t="s">
        <v>2048</v>
      </c>
      <c r="E380" s="822" t="s">
        <v>4182</v>
      </c>
      <c r="F380" s="822" t="s">
        <v>4185</v>
      </c>
      <c r="G380" s="822" t="s">
        <v>4186</v>
      </c>
      <c r="H380" s="831">
        <v>1</v>
      </c>
      <c r="I380" s="831">
        <v>37</v>
      </c>
      <c r="J380" s="822"/>
      <c r="K380" s="822">
        <v>37</v>
      </c>
      <c r="L380" s="831"/>
      <c r="M380" s="831"/>
      <c r="N380" s="822"/>
      <c r="O380" s="822"/>
      <c r="P380" s="831">
        <v>1</v>
      </c>
      <c r="Q380" s="831">
        <v>38</v>
      </c>
      <c r="R380" s="827"/>
      <c r="S380" s="832">
        <v>38</v>
      </c>
    </row>
    <row r="381" spans="1:19" ht="14.45" customHeight="1" x14ac:dyDescent="0.2">
      <c r="A381" s="821" t="s">
        <v>4178</v>
      </c>
      <c r="B381" s="822" t="s">
        <v>4306</v>
      </c>
      <c r="C381" s="822" t="s">
        <v>589</v>
      </c>
      <c r="D381" s="822" t="s">
        <v>2049</v>
      </c>
      <c r="E381" s="822" t="s">
        <v>4180</v>
      </c>
      <c r="F381" s="822" t="s">
        <v>4203</v>
      </c>
      <c r="G381" s="822" t="s">
        <v>4204</v>
      </c>
      <c r="H381" s="831">
        <v>0.1</v>
      </c>
      <c r="I381" s="831">
        <v>6.97</v>
      </c>
      <c r="J381" s="822"/>
      <c r="K381" s="822">
        <v>69.699999999999989</v>
      </c>
      <c r="L381" s="831"/>
      <c r="M381" s="831"/>
      <c r="N381" s="822"/>
      <c r="O381" s="822"/>
      <c r="P381" s="831">
        <v>0.30000000000000004</v>
      </c>
      <c r="Q381" s="831">
        <v>20.91</v>
      </c>
      <c r="R381" s="827"/>
      <c r="S381" s="832">
        <v>69.699999999999989</v>
      </c>
    </row>
    <row r="382" spans="1:19" ht="14.45" customHeight="1" x14ac:dyDescent="0.2">
      <c r="A382" s="821" t="s">
        <v>4178</v>
      </c>
      <c r="B382" s="822" t="s">
        <v>4306</v>
      </c>
      <c r="C382" s="822" t="s">
        <v>589</v>
      </c>
      <c r="D382" s="822" t="s">
        <v>2049</v>
      </c>
      <c r="E382" s="822" t="s">
        <v>4180</v>
      </c>
      <c r="F382" s="822" t="s">
        <v>4181</v>
      </c>
      <c r="G382" s="822" t="s">
        <v>703</v>
      </c>
      <c r="H382" s="831"/>
      <c r="I382" s="831"/>
      <c r="J382" s="822"/>
      <c r="K382" s="822"/>
      <c r="L382" s="831">
        <v>0.30000000000000004</v>
      </c>
      <c r="M382" s="831">
        <v>18.02</v>
      </c>
      <c r="N382" s="822">
        <v>1</v>
      </c>
      <c r="O382" s="822">
        <v>60.066666666666656</v>
      </c>
      <c r="P382" s="831">
        <v>0.1</v>
      </c>
      <c r="Q382" s="831">
        <v>5.98</v>
      </c>
      <c r="R382" s="827">
        <v>0.33185349611542736</v>
      </c>
      <c r="S382" s="832">
        <v>59.800000000000004</v>
      </c>
    </row>
    <row r="383" spans="1:19" ht="14.45" customHeight="1" x14ac:dyDescent="0.2">
      <c r="A383" s="821" t="s">
        <v>4178</v>
      </c>
      <c r="B383" s="822" t="s">
        <v>4306</v>
      </c>
      <c r="C383" s="822" t="s">
        <v>589</v>
      </c>
      <c r="D383" s="822" t="s">
        <v>2049</v>
      </c>
      <c r="E383" s="822" t="s">
        <v>4180</v>
      </c>
      <c r="F383" s="822" t="s">
        <v>4308</v>
      </c>
      <c r="G383" s="822"/>
      <c r="H383" s="831">
        <v>0.2</v>
      </c>
      <c r="I383" s="831">
        <v>42.01</v>
      </c>
      <c r="J383" s="822"/>
      <c r="K383" s="822">
        <v>210.04999999999998</v>
      </c>
      <c r="L383" s="831"/>
      <c r="M383" s="831"/>
      <c r="N383" s="822"/>
      <c r="O383" s="822"/>
      <c r="P383" s="831"/>
      <c r="Q383" s="831"/>
      <c r="R383" s="827"/>
      <c r="S383" s="832"/>
    </row>
    <row r="384" spans="1:19" ht="14.45" customHeight="1" x14ac:dyDescent="0.2">
      <c r="A384" s="821" t="s">
        <v>4178</v>
      </c>
      <c r="B384" s="822" t="s">
        <v>4306</v>
      </c>
      <c r="C384" s="822" t="s">
        <v>589</v>
      </c>
      <c r="D384" s="822" t="s">
        <v>2049</v>
      </c>
      <c r="E384" s="822" t="s">
        <v>4182</v>
      </c>
      <c r="F384" s="822" t="s">
        <v>4183</v>
      </c>
      <c r="G384" s="822" t="s">
        <v>4184</v>
      </c>
      <c r="H384" s="831">
        <v>3</v>
      </c>
      <c r="I384" s="831">
        <v>234</v>
      </c>
      <c r="J384" s="822">
        <v>0.59240506329113929</v>
      </c>
      <c r="K384" s="822">
        <v>78</v>
      </c>
      <c r="L384" s="831">
        <v>5</v>
      </c>
      <c r="M384" s="831">
        <v>395</v>
      </c>
      <c r="N384" s="822">
        <v>1</v>
      </c>
      <c r="O384" s="822">
        <v>79</v>
      </c>
      <c r="P384" s="831">
        <v>5</v>
      </c>
      <c r="Q384" s="831">
        <v>400</v>
      </c>
      <c r="R384" s="827">
        <v>1.0126582278481013</v>
      </c>
      <c r="S384" s="832">
        <v>80</v>
      </c>
    </row>
    <row r="385" spans="1:19" ht="14.45" customHeight="1" x14ac:dyDescent="0.2">
      <c r="A385" s="821" t="s">
        <v>4178</v>
      </c>
      <c r="B385" s="822" t="s">
        <v>4306</v>
      </c>
      <c r="C385" s="822" t="s">
        <v>589</v>
      </c>
      <c r="D385" s="822" t="s">
        <v>2049</v>
      </c>
      <c r="E385" s="822" t="s">
        <v>4182</v>
      </c>
      <c r="F385" s="822" t="s">
        <v>4229</v>
      </c>
      <c r="G385" s="822" t="s">
        <v>4230</v>
      </c>
      <c r="H385" s="831">
        <v>23</v>
      </c>
      <c r="I385" s="831">
        <v>1909</v>
      </c>
      <c r="J385" s="822">
        <v>2.0660173160173159</v>
      </c>
      <c r="K385" s="822">
        <v>83</v>
      </c>
      <c r="L385" s="831">
        <v>11</v>
      </c>
      <c r="M385" s="831">
        <v>924</v>
      </c>
      <c r="N385" s="822">
        <v>1</v>
      </c>
      <c r="O385" s="822">
        <v>84</v>
      </c>
      <c r="P385" s="831">
        <v>52</v>
      </c>
      <c r="Q385" s="831">
        <v>4420</v>
      </c>
      <c r="R385" s="827">
        <v>4.7835497835497831</v>
      </c>
      <c r="S385" s="832">
        <v>85</v>
      </c>
    </row>
    <row r="386" spans="1:19" ht="14.45" customHeight="1" x14ac:dyDescent="0.2">
      <c r="A386" s="821" t="s">
        <v>4178</v>
      </c>
      <c r="B386" s="822" t="s">
        <v>4306</v>
      </c>
      <c r="C386" s="822" t="s">
        <v>589</v>
      </c>
      <c r="D386" s="822" t="s">
        <v>2049</v>
      </c>
      <c r="E386" s="822" t="s">
        <v>4182</v>
      </c>
      <c r="F386" s="822" t="s">
        <v>4185</v>
      </c>
      <c r="G386" s="822" t="s">
        <v>4186</v>
      </c>
      <c r="H386" s="831">
        <v>56</v>
      </c>
      <c r="I386" s="831">
        <v>2072</v>
      </c>
      <c r="J386" s="822">
        <v>1.4349030470914128</v>
      </c>
      <c r="K386" s="822">
        <v>37</v>
      </c>
      <c r="L386" s="831">
        <v>38</v>
      </c>
      <c r="M386" s="831">
        <v>1444</v>
      </c>
      <c r="N386" s="822">
        <v>1</v>
      </c>
      <c r="O386" s="822">
        <v>38</v>
      </c>
      <c r="P386" s="831">
        <v>42</v>
      </c>
      <c r="Q386" s="831">
        <v>1596</v>
      </c>
      <c r="R386" s="827">
        <v>1.1052631578947369</v>
      </c>
      <c r="S386" s="832">
        <v>38</v>
      </c>
    </row>
    <row r="387" spans="1:19" ht="14.45" customHeight="1" x14ac:dyDescent="0.2">
      <c r="A387" s="821" t="s">
        <v>4178</v>
      </c>
      <c r="B387" s="822" t="s">
        <v>4306</v>
      </c>
      <c r="C387" s="822" t="s">
        <v>589</v>
      </c>
      <c r="D387" s="822" t="s">
        <v>2049</v>
      </c>
      <c r="E387" s="822" t="s">
        <v>4182</v>
      </c>
      <c r="F387" s="822" t="s">
        <v>4309</v>
      </c>
      <c r="G387" s="822" t="s">
        <v>4310</v>
      </c>
      <c r="H387" s="831">
        <v>3</v>
      </c>
      <c r="I387" s="831">
        <v>582</v>
      </c>
      <c r="J387" s="822"/>
      <c r="K387" s="822">
        <v>194</v>
      </c>
      <c r="L387" s="831"/>
      <c r="M387" s="831"/>
      <c r="N387" s="822"/>
      <c r="O387" s="822"/>
      <c r="P387" s="831">
        <v>2</v>
      </c>
      <c r="Q387" s="831">
        <v>394</v>
      </c>
      <c r="R387" s="827"/>
      <c r="S387" s="832">
        <v>197</v>
      </c>
    </row>
    <row r="388" spans="1:19" ht="14.45" customHeight="1" x14ac:dyDescent="0.2">
      <c r="A388" s="821" t="s">
        <v>4178</v>
      </c>
      <c r="B388" s="822" t="s">
        <v>4306</v>
      </c>
      <c r="C388" s="822" t="s">
        <v>589</v>
      </c>
      <c r="D388" s="822" t="s">
        <v>2049</v>
      </c>
      <c r="E388" s="822" t="s">
        <v>4182</v>
      </c>
      <c r="F388" s="822" t="s">
        <v>4189</v>
      </c>
      <c r="G388" s="822" t="s">
        <v>4190</v>
      </c>
      <c r="H388" s="831">
        <v>11</v>
      </c>
      <c r="I388" s="831">
        <v>1903</v>
      </c>
      <c r="J388" s="822">
        <v>10.936781609195402</v>
      </c>
      <c r="K388" s="822">
        <v>173</v>
      </c>
      <c r="L388" s="831">
        <v>1</v>
      </c>
      <c r="M388" s="831">
        <v>174</v>
      </c>
      <c r="N388" s="822">
        <v>1</v>
      </c>
      <c r="O388" s="822">
        <v>174</v>
      </c>
      <c r="P388" s="831">
        <v>1</v>
      </c>
      <c r="Q388" s="831">
        <v>175</v>
      </c>
      <c r="R388" s="827">
        <v>1.0057471264367817</v>
      </c>
      <c r="S388" s="832">
        <v>175</v>
      </c>
    </row>
    <row r="389" spans="1:19" ht="14.45" customHeight="1" x14ac:dyDescent="0.2">
      <c r="A389" s="821" t="s">
        <v>4178</v>
      </c>
      <c r="B389" s="822" t="s">
        <v>4306</v>
      </c>
      <c r="C389" s="822" t="s">
        <v>589</v>
      </c>
      <c r="D389" s="822" t="s">
        <v>2049</v>
      </c>
      <c r="E389" s="822" t="s">
        <v>4182</v>
      </c>
      <c r="F389" s="822" t="s">
        <v>4311</v>
      </c>
      <c r="G389" s="822" t="s">
        <v>4312</v>
      </c>
      <c r="H389" s="831">
        <v>351</v>
      </c>
      <c r="I389" s="831">
        <v>44526</v>
      </c>
      <c r="J389" s="822">
        <v>1.353950009122423</v>
      </c>
      <c r="K389" s="822">
        <v>126.85470085470085</v>
      </c>
      <c r="L389" s="831">
        <v>261</v>
      </c>
      <c r="M389" s="831">
        <v>32886</v>
      </c>
      <c r="N389" s="822">
        <v>1</v>
      </c>
      <c r="O389" s="822">
        <v>126</v>
      </c>
      <c r="P389" s="831">
        <v>346</v>
      </c>
      <c r="Q389" s="831">
        <v>43942</v>
      </c>
      <c r="R389" s="827">
        <v>1.3361916925135315</v>
      </c>
      <c r="S389" s="832">
        <v>127</v>
      </c>
    </row>
    <row r="390" spans="1:19" ht="14.45" customHeight="1" x14ac:dyDescent="0.2">
      <c r="A390" s="821" t="s">
        <v>4178</v>
      </c>
      <c r="B390" s="822" t="s">
        <v>4306</v>
      </c>
      <c r="C390" s="822" t="s">
        <v>589</v>
      </c>
      <c r="D390" s="822" t="s">
        <v>2049</v>
      </c>
      <c r="E390" s="822" t="s">
        <v>4182</v>
      </c>
      <c r="F390" s="822" t="s">
        <v>4248</v>
      </c>
      <c r="G390" s="822" t="s">
        <v>4249</v>
      </c>
      <c r="H390" s="831"/>
      <c r="I390" s="831"/>
      <c r="J390" s="822"/>
      <c r="K390" s="822"/>
      <c r="L390" s="831"/>
      <c r="M390" s="831"/>
      <c r="N390" s="822"/>
      <c r="O390" s="822"/>
      <c r="P390" s="831">
        <v>2</v>
      </c>
      <c r="Q390" s="831">
        <v>0</v>
      </c>
      <c r="R390" s="827"/>
      <c r="S390" s="832">
        <v>0</v>
      </c>
    </row>
    <row r="391" spans="1:19" ht="14.45" customHeight="1" x14ac:dyDescent="0.2">
      <c r="A391" s="821" t="s">
        <v>4178</v>
      </c>
      <c r="B391" s="822" t="s">
        <v>4306</v>
      </c>
      <c r="C391" s="822" t="s">
        <v>589</v>
      </c>
      <c r="D391" s="822" t="s">
        <v>2049</v>
      </c>
      <c r="E391" s="822" t="s">
        <v>4182</v>
      </c>
      <c r="F391" s="822" t="s">
        <v>4193</v>
      </c>
      <c r="G391" s="822" t="s">
        <v>4194</v>
      </c>
      <c r="H391" s="831">
        <v>559</v>
      </c>
      <c r="I391" s="831">
        <v>18633.330000000002</v>
      </c>
      <c r="J391" s="822">
        <v>1.2231939942258232</v>
      </c>
      <c r="K391" s="822">
        <v>33.333327370304119</v>
      </c>
      <c r="L391" s="831">
        <v>457</v>
      </c>
      <c r="M391" s="831">
        <v>15233.34</v>
      </c>
      <c r="N391" s="822">
        <v>1</v>
      </c>
      <c r="O391" s="822">
        <v>33.333347921225382</v>
      </c>
      <c r="P391" s="831">
        <v>575</v>
      </c>
      <c r="Q391" s="831">
        <v>22295.559999999998</v>
      </c>
      <c r="R391" s="827">
        <v>1.4636028605676756</v>
      </c>
      <c r="S391" s="832">
        <v>38.774886956521733</v>
      </c>
    </row>
    <row r="392" spans="1:19" ht="14.45" customHeight="1" x14ac:dyDescent="0.2">
      <c r="A392" s="821" t="s">
        <v>4178</v>
      </c>
      <c r="B392" s="822" t="s">
        <v>4306</v>
      </c>
      <c r="C392" s="822" t="s">
        <v>589</v>
      </c>
      <c r="D392" s="822" t="s">
        <v>2049</v>
      </c>
      <c r="E392" s="822" t="s">
        <v>4182</v>
      </c>
      <c r="F392" s="822" t="s">
        <v>4252</v>
      </c>
      <c r="G392" s="822" t="s">
        <v>4253</v>
      </c>
      <c r="H392" s="831"/>
      <c r="I392" s="831"/>
      <c r="J392" s="822"/>
      <c r="K392" s="822"/>
      <c r="L392" s="831"/>
      <c r="M392" s="831"/>
      <c r="N392" s="822"/>
      <c r="O392" s="822"/>
      <c r="P392" s="831">
        <v>1</v>
      </c>
      <c r="Q392" s="831">
        <v>38</v>
      </c>
      <c r="R392" s="827"/>
      <c r="S392" s="832">
        <v>38</v>
      </c>
    </row>
    <row r="393" spans="1:19" ht="14.45" customHeight="1" x14ac:dyDescent="0.2">
      <c r="A393" s="821" t="s">
        <v>4178</v>
      </c>
      <c r="B393" s="822" t="s">
        <v>4306</v>
      </c>
      <c r="C393" s="822" t="s">
        <v>589</v>
      </c>
      <c r="D393" s="822" t="s">
        <v>2049</v>
      </c>
      <c r="E393" s="822" t="s">
        <v>4182</v>
      </c>
      <c r="F393" s="822" t="s">
        <v>4254</v>
      </c>
      <c r="G393" s="822" t="s">
        <v>4255</v>
      </c>
      <c r="H393" s="831"/>
      <c r="I393" s="831"/>
      <c r="J393" s="822"/>
      <c r="K393" s="822"/>
      <c r="L393" s="831">
        <v>2</v>
      </c>
      <c r="M393" s="831">
        <v>174</v>
      </c>
      <c r="N393" s="822">
        <v>1</v>
      </c>
      <c r="O393" s="822">
        <v>87</v>
      </c>
      <c r="P393" s="831">
        <v>3</v>
      </c>
      <c r="Q393" s="831">
        <v>264</v>
      </c>
      <c r="R393" s="827">
        <v>1.5172413793103448</v>
      </c>
      <c r="S393" s="832">
        <v>88</v>
      </c>
    </row>
    <row r="394" spans="1:19" ht="14.45" customHeight="1" x14ac:dyDescent="0.2">
      <c r="A394" s="821" t="s">
        <v>4178</v>
      </c>
      <c r="B394" s="822" t="s">
        <v>4306</v>
      </c>
      <c r="C394" s="822" t="s">
        <v>589</v>
      </c>
      <c r="D394" s="822" t="s">
        <v>2049</v>
      </c>
      <c r="E394" s="822" t="s">
        <v>4182</v>
      </c>
      <c r="F394" s="822" t="s">
        <v>4258</v>
      </c>
      <c r="G394" s="822" t="s">
        <v>4259</v>
      </c>
      <c r="H394" s="831"/>
      <c r="I394" s="831"/>
      <c r="J394" s="822"/>
      <c r="K394" s="822"/>
      <c r="L394" s="831">
        <v>1</v>
      </c>
      <c r="M394" s="831">
        <v>33</v>
      </c>
      <c r="N394" s="822">
        <v>1</v>
      </c>
      <c r="O394" s="822">
        <v>33</v>
      </c>
      <c r="P394" s="831">
        <v>2</v>
      </c>
      <c r="Q394" s="831">
        <v>66</v>
      </c>
      <c r="R394" s="827">
        <v>2</v>
      </c>
      <c r="S394" s="832">
        <v>33</v>
      </c>
    </row>
    <row r="395" spans="1:19" ht="14.45" customHeight="1" x14ac:dyDescent="0.2">
      <c r="A395" s="821" t="s">
        <v>4178</v>
      </c>
      <c r="B395" s="822" t="s">
        <v>4306</v>
      </c>
      <c r="C395" s="822" t="s">
        <v>589</v>
      </c>
      <c r="D395" s="822" t="s">
        <v>2049</v>
      </c>
      <c r="E395" s="822" t="s">
        <v>4182</v>
      </c>
      <c r="F395" s="822" t="s">
        <v>4260</v>
      </c>
      <c r="G395" s="822" t="s">
        <v>4261</v>
      </c>
      <c r="H395" s="831">
        <v>2</v>
      </c>
      <c r="I395" s="831">
        <v>148</v>
      </c>
      <c r="J395" s="822">
        <v>0.98666666666666669</v>
      </c>
      <c r="K395" s="822">
        <v>74</v>
      </c>
      <c r="L395" s="831">
        <v>2</v>
      </c>
      <c r="M395" s="831">
        <v>150</v>
      </c>
      <c r="N395" s="822">
        <v>1</v>
      </c>
      <c r="O395" s="822">
        <v>75</v>
      </c>
      <c r="P395" s="831">
        <v>2</v>
      </c>
      <c r="Q395" s="831">
        <v>152</v>
      </c>
      <c r="R395" s="827">
        <v>1.0133333333333334</v>
      </c>
      <c r="S395" s="832">
        <v>76</v>
      </c>
    </row>
    <row r="396" spans="1:19" ht="14.45" customHeight="1" x14ac:dyDescent="0.2">
      <c r="A396" s="821" t="s">
        <v>4178</v>
      </c>
      <c r="B396" s="822" t="s">
        <v>4306</v>
      </c>
      <c r="C396" s="822" t="s">
        <v>589</v>
      </c>
      <c r="D396" s="822" t="s">
        <v>2049</v>
      </c>
      <c r="E396" s="822" t="s">
        <v>4182</v>
      </c>
      <c r="F396" s="822" t="s">
        <v>4313</v>
      </c>
      <c r="G396" s="822" t="s">
        <v>4314</v>
      </c>
      <c r="H396" s="831">
        <v>1</v>
      </c>
      <c r="I396" s="831">
        <v>59</v>
      </c>
      <c r="J396" s="822"/>
      <c r="K396" s="822">
        <v>59</v>
      </c>
      <c r="L396" s="831"/>
      <c r="M396" s="831"/>
      <c r="N396" s="822"/>
      <c r="O396" s="822"/>
      <c r="P396" s="831"/>
      <c r="Q396" s="831"/>
      <c r="R396" s="827"/>
      <c r="S396" s="832"/>
    </row>
    <row r="397" spans="1:19" ht="14.45" customHeight="1" x14ac:dyDescent="0.2">
      <c r="A397" s="821" t="s">
        <v>4178</v>
      </c>
      <c r="B397" s="822" t="s">
        <v>4306</v>
      </c>
      <c r="C397" s="822" t="s">
        <v>589</v>
      </c>
      <c r="D397" s="822" t="s">
        <v>2049</v>
      </c>
      <c r="E397" s="822" t="s">
        <v>4182</v>
      </c>
      <c r="F397" s="822" t="s">
        <v>4315</v>
      </c>
      <c r="G397" s="822" t="s">
        <v>4316</v>
      </c>
      <c r="H397" s="831">
        <v>376</v>
      </c>
      <c r="I397" s="831">
        <v>94752</v>
      </c>
      <c r="J397" s="822">
        <v>1.9032620922384702</v>
      </c>
      <c r="K397" s="822">
        <v>252</v>
      </c>
      <c r="L397" s="831">
        <v>196</v>
      </c>
      <c r="M397" s="831">
        <v>49784</v>
      </c>
      <c r="N397" s="822">
        <v>1</v>
      </c>
      <c r="O397" s="822">
        <v>254</v>
      </c>
      <c r="P397" s="831">
        <v>232</v>
      </c>
      <c r="Q397" s="831">
        <v>59160</v>
      </c>
      <c r="R397" s="827">
        <v>1.1883336011569983</v>
      </c>
      <c r="S397" s="832">
        <v>255</v>
      </c>
    </row>
    <row r="398" spans="1:19" ht="14.45" customHeight="1" x14ac:dyDescent="0.2">
      <c r="A398" s="821" t="s">
        <v>4178</v>
      </c>
      <c r="B398" s="822" t="s">
        <v>4306</v>
      </c>
      <c r="C398" s="822" t="s">
        <v>589</v>
      </c>
      <c r="D398" s="822" t="s">
        <v>2049</v>
      </c>
      <c r="E398" s="822" t="s">
        <v>4182</v>
      </c>
      <c r="F398" s="822" t="s">
        <v>4317</v>
      </c>
      <c r="G398" s="822" t="s">
        <v>4318</v>
      </c>
      <c r="H398" s="831">
        <v>3</v>
      </c>
      <c r="I398" s="831">
        <v>117</v>
      </c>
      <c r="J398" s="822"/>
      <c r="K398" s="822">
        <v>39</v>
      </c>
      <c r="L398" s="831"/>
      <c r="M398" s="831"/>
      <c r="N398" s="822"/>
      <c r="O398" s="822"/>
      <c r="P398" s="831"/>
      <c r="Q398" s="831"/>
      <c r="R398" s="827"/>
      <c r="S398" s="832"/>
    </row>
    <row r="399" spans="1:19" ht="14.45" customHeight="1" x14ac:dyDescent="0.2">
      <c r="A399" s="821" t="s">
        <v>4178</v>
      </c>
      <c r="B399" s="822" t="s">
        <v>4306</v>
      </c>
      <c r="C399" s="822" t="s">
        <v>589</v>
      </c>
      <c r="D399" s="822" t="s">
        <v>2050</v>
      </c>
      <c r="E399" s="822" t="s">
        <v>4182</v>
      </c>
      <c r="F399" s="822" t="s">
        <v>4229</v>
      </c>
      <c r="G399" s="822" t="s">
        <v>4230</v>
      </c>
      <c r="H399" s="831"/>
      <c r="I399" s="831"/>
      <c r="J399" s="822"/>
      <c r="K399" s="822"/>
      <c r="L399" s="831">
        <v>1</v>
      </c>
      <c r="M399" s="831">
        <v>84</v>
      </c>
      <c r="N399" s="822">
        <v>1</v>
      </c>
      <c r="O399" s="822">
        <v>84</v>
      </c>
      <c r="P399" s="831"/>
      <c r="Q399" s="831"/>
      <c r="R399" s="827"/>
      <c r="S399" s="832"/>
    </row>
    <row r="400" spans="1:19" ht="14.45" customHeight="1" x14ac:dyDescent="0.2">
      <c r="A400" s="821" t="s">
        <v>4178</v>
      </c>
      <c r="B400" s="822" t="s">
        <v>4306</v>
      </c>
      <c r="C400" s="822" t="s">
        <v>589</v>
      </c>
      <c r="D400" s="822" t="s">
        <v>2050</v>
      </c>
      <c r="E400" s="822" t="s">
        <v>4182</v>
      </c>
      <c r="F400" s="822" t="s">
        <v>4185</v>
      </c>
      <c r="G400" s="822" t="s">
        <v>4186</v>
      </c>
      <c r="H400" s="831">
        <v>6</v>
      </c>
      <c r="I400" s="831">
        <v>222</v>
      </c>
      <c r="J400" s="822">
        <v>2.9210526315789473</v>
      </c>
      <c r="K400" s="822">
        <v>37</v>
      </c>
      <c r="L400" s="831">
        <v>2</v>
      </c>
      <c r="M400" s="831">
        <v>76</v>
      </c>
      <c r="N400" s="822">
        <v>1</v>
      </c>
      <c r="O400" s="822">
        <v>38</v>
      </c>
      <c r="P400" s="831">
        <v>6</v>
      </c>
      <c r="Q400" s="831">
        <v>228</v>
      </c>
      <c r="R400" s="827">
        <v>3</v>
      </c>
      <c r="S400" s="832">
        <v>38</v>
      </c>
    </row>
    <row r="401" spans="1:19" ht="14.45" customHeight="1" x14ac:dyDescent="0.2">
      <c r="A401" s="821" t="s">
        <v>4178</v>
      </c>
      <c r="B401" s="822" t="s">
        <v>4306</v>
      </c>
      <c r="C401" s="822" t="s">
        <v>589</v>
      </c>
      <c r="D401" s="822" t="s">
        <v>2050</v>
      </c>
      <c r="E401" s="822" t="s">
        <v>4182</v>
      </c>
      <c r="F401" s="822" t="s">
        <v>4311</v>
      </c>
      <c r="G401" s="822" t="s">
        <v>4312</v>
      </c>
      <c r="H401" s="831">
        <v>1</v>
      </c>
      <c r="I401" s="831">
        <v>127</v>
      </c>
      <c r="J401" s="822">
        <v>0.25198412698412698</v>
      </c>
      <c r="K401" s="822">
        <v>127</v>
      </c>
      <c r="L401" s="831">
        <v>4</v>
      </c>
      <c r="M401" s="831">
        <v>504</v>
      </c>
      <c r="N401" s="822">
        <v>1</v>
      </c>
      <c r="O401" s="822">
        <v>126</v>
      </c>
      <c r="P401" s="831">
        <v>3</v>
      </c>
      <c r="Q401" s="831">
        <v>381</v>
      </c>
      <c r="R401" s="827">
        <v>0.75595238095238093</v>
      </c>
      <c r="S401" s="832">
        <v>127</v>
      </c>
    </row>
    <row r="402" spans="1:19" ht="14.45" customHeight="1" x14ac:dyDescent="0.2">
      <c r="A402" s="821" t="s">
        <v>4178</v>
      </c>
      <c r="B402" s="822" t="s">
        <v>4306</v>
      </c>
      <c r="C402" s="822" t="s">
        <v>589</v>
      </c>
      <c r="D402" s="822" t="s">
        <v>2050</v>
      </c>
      <c r="E402" s="822" t="s">
        <v>4182</v>
      </c>
      <c r="F402" s="822" t="s">
        <v>4193</v>
      </c>
      <c r="G402" s="822" t="s">
        <v>4194</v>
      </c>
      <c r="H402" s="831"/>
      <c r="I402" s="831"/>
      <c r="J402" s="822"/>
      <c r="K402" s="822"/>
      <c r="L402" s="831">
        <v>13</v>
      </c>
      <c r="M402" s="831">
        <v>433.32000000000005</v>
      </c>
      <c r="N402" s="822">
        <v>1</v>
      </c>
      <c r="O402" s="822">
        <v>33.332307692307694</v>
      </c>
      <c r="P402" s="831">
        <v>9</v>
      </c>
      <c r="Q402" s="831">
        <v>348.89</v>
      </c>
      <c r="R402" s="827">
        <v>0.8051555432474844</v>
      </c>
      <c r="S402" s="832">
        <v>38.765555555555551</v>
      </c>
    </row>
    <row r="403" spans="1:19" ht="14.45" customHeight="1" x14ac:dyDescent="0.2">
      <c r="A403" s="821" t="s">
        <v>4178</v>
      </c>
      <c r="B403" s="822" t="s">
        <v>4306</v>
      </c>
      <c r="C403" s="822" t="s">
        <v>589</v>
      </c>
      <c r="D403" s="822" t="s">
        <v>2050</v>
      </c>
      <c r="E403" s="822" t="s">
        <v>4182</v>
      </c>
      <c r="F403" s="822" t="s">
        <v>4260</v>
      </c>
      <c r="G403" s="822" t="s">
        <v>4261</v>
      </c>
      <c r="H403" s="831"/>
      <c r="I403" s="831"/>
      <c r="J403" s="822"/>
      <c r="K403" s="822"/>
      <c r="L403" s="831">
        <v>1</v>
      </c>
      <c r="M403" s="831">
        <v>75</v>
      </c>
      <c r="N403" s="822">
        <v>1</v>
      </c>
      <c r="O403" s="822">
        <v>75</v>
      </c>
      <c r="P403" s="831">
        <v>3</v>
      </c>
      <c r="Q403" s="831">
        <v>228</v>
      </c>
      <c r="R403" s="827">
        <v>3.04</v>
      </c>
      <c r="S403" s="832">
        <v>76</v>
      </c>
    </row>
    <row r="404" spans="1:19" ht="14.45" customHeight="1" x14ac:dyDescent="0.2">
      <c r="A404" s="821" t="s">
        <v>4178</v>
      </c>
      <c r="B404" s="822" t="s">
        <v>4306</v>
      </c>
      <c r="C404" s="822" t="s">
        <v>589</v>
      </c>
      <c r="D404" s="822" t="s">
        <v>2050</v>
      </c>
      <c r="E404" s="822" t="s">
        <v>4182</v>
      </c>
      <c r="F404" s="822" t="s">
        <v>4315</v>
      </c>
      <c r="G404" s="822" t="s">
        <v>4316</v>
      </c>
      <c r="H404" s="831"/>
      <c r="I404" s="831"/>
      <c r="J404" s="822"/>
      <c r="K404" s="822"/>
      <c r="L404" s="831">
        <v>10</v>
      </c>
      <c r="M404" s="831">
        <v>2540</v>
      </c>
      <c r="N404" s="822">
        <v>1</v>
      </c>
      <c r="O404" s="822">
        <v>254</v>
      </c>
      <c r="P404" s="831">
        <v>6</v>
      </c>
      <c r="Q404" s="831">
        <v>1530</v>
      </c>
      <c r="R404" s="827">
        <v>0.60236220472440949</v>
      </c>
      <c r="S404" s="832">
        <v>255</v>
      </c>
    </row>
    <row r="405" spans="1:19" ht="14.45" customHeight="1" x14ac:dyDescent="0.2">
      <c r="A405" s="821" t="s">
        <v>4178</v>
      </c>
      <c r="B405" s="822" t="s">
        <v>4306</v>
      </c>
      <c r="C405" s="822" t="s">
        <v>589</v>
      </c>
      <c r="D405" s="822" t="s">
        <v>2052</v>
      </c>
      <c r="E405" s="822" t="s">
        <v>4182</v>
      </c>
      <c r="F405" s="822" t="s">
        <v>4229</v>
      </c>
      <c r="G405" s="822" t="s">
        <v>4230</v>
      </c>
      <c r="H405" s="831">
        <v>1</v>
      </c>
      <c r="I405" s="831">
        <v>83</v>
      </c>
      <c r="J405" s="822">
        <v>0.98809523809523814</v>
      </c>
      <c r="K405" s="822">
        <v>83</v>
      </c>
      <c r="L405" s="831">
        <v>1</v>
      </c>
      <c r="M405" s="831">
        <v>84</v>
      </c>
      <c r="N405" s="822">
        <v>1</v>
      </c>
      <c r="O405" s="822">
        <v>84</v>
      </c>
      <c r="P405" s="831"/>
      <c r="Q405" s="831"/>
      <c r="R405" s="827"/>
      <c r="S405" s="832"/>
    </row>
    <row r="406" spans="1:19" ht="14.45" customHeight="1" x14ac:dyDescent="0.2">
      <c r="A406" s="821" t="s">
        <v>4178</v>
      </c>
      <c r="B406" s="822" t="s">
        <v>4306</v>
      </c>
      <c r="C406" s="822" t="s">
        <v>589</v>
      </c>
      <c r="D406" s="822" t="s">
        <v>2052</v>
      </c>
      <c r="E406" s="822" t="s">
        <v>4182</v>
      </c>
      <c r="F406" s="822" t="s">
        <v>4185</v>
      </c>
      <c r="G406" s="822" t="s">
        <v>4186</v>
      </c>
      <c r="H406" s="831">
        <v>13</v>
      </c>
      <c r="I406" s="831">
        <v>481</v>
      </c>
      <c r="J406" s="822">
        <v>0.50631578947368416</v>
      </c>
      <c r="K406" s="822">
        <v>37</v>
      </c>
      <c r="L406" s="831">
        <v>25</v>
      </c>
      <c r="M406" s="831">
        <v>950</v>
      </c>
      <c r="N406" s="822">
        <v>1</v>
      </c>
      <c r="O406" s="822">
        <v>38</v>
      </c>
      <c r="P406" s="831">
        <v>12</v>
      </c>
      <c r="Q406" s="831">
        <v>456</v>
      </c>
      <c r="R406" s="827">
        <v>0.48</v>
      </c>
      <c r="S406" s="832">
        <v>38</v>
      </c>
    </row>
    <row r="407" spans="1:19" ht="14.45" customHeight="1" x14ac:dyDescent="0.2">
      <c r="A407" s="821" t="s">
        <v>4178</v>
      </c>
      <c r="B407" s="822" t="s">
        <v>4306</v>
      </c>
      <c r="C407" s="822" t="s">
        <v>589</v>
      </c>
      <c r="D407" s="822" t="s">
        <v>2052</v>
      </c>
      <c r="E407" s="822" t="s">
        <v>4182</v>
      </c>
      <c r="F407" s="822" t="s">
        <v>4311</v>
      </c>
      <c r="G407" s="822" t="s">
        <v>4312</v>
      </c>
      <c r="H407" s="831">
        <v>11</v>
      </c>
      <c r="I407" s="831">
        <v>1390</v>
      </c>
      <c r="J407" s="822">
        <v>0.39399092970521543</v>
      </c>
      <c r="K407" s="822">
        <v>126.36363636363636</v>
      </c>
      <c r="L407" s="831">
        <v>28</v>
      </c>
      <c r="M407" s="831">
        <v>3528</v>
      </c>
      <c r="N407" s="822">
        <v>1</v>
      </c>
      <c r="O407" s="822">
        <v>126</v>
      </c>
      <c r="P407" s="831">
        <v>21</v>
      </c>
      <c r="Q407" s="831">
        <v>2667</v>
      </c>
      <c r="R407" s="827">
        <v>0.75595238095238093</v>
      </c>
      <c r="S407" s="832">
        <v>127</v>
      </c>
    </row>
    <row r="408" spans="1:19" ht="14.45" customHeight="1" x14ac:dyDescent="0.2">
      <c r="A408" s="821" t="s">
        <v>4178</v>
      </c>
      <c r="B408" s="822" t="s">
        <v>4306</v>
      </c>
      <c r="C408" s="822" t="s">
        <v>589</v>
      </c>
      <c r="D408" s="822" t="s">
        <v>2052</v>
      </c>
      <c r="E408" s="822" t="s">
        <v>4182</v>
      </c>
      <c r="F408" s="822" t="s">
        <v>4193</v>
      </c>
      <c r="G408" s="822" t="s">
        <v>4194</v>
      </c>
      <c r="H408" s="831">
        <v>14</v>
      </c>
      <c r="I408" s="831">
        <v>466.67</v>
      </c>
      <c r="J408" s="822">
        <v>0.17500103124871094</v>
      </c>
      <c r="K408" s="822">
        <v>33.333571428571432</v>
      </c>
      <c r="L408" s="831">
        <v>80</v>
      </c>
      <c r="M408" s="831">
        <v>2666.67</v>
      </c>
      <c r="N408" s="822">
        <v>1</v>
      </c>
      <c r="O408" s="822">
        <v>33.333375000000004</v>
      </c>
      <c r="P408" s="831">
        <v>27</v>
      </c>
      <c r="Q408" s="831">
        <v>973.34</v>
      </c>
      <c r="R408" s="827">
        <v>0.36500204374744533</v>
      </c>
      <c r="S408" s="832">
        <v>36.049629629629628</v>
      </c>
    </row>
    <row r="409" spans="1:19" ht="14.45" customHeight="1" x14ac:dyDescent="0.2">
      <c r="A409" s="821" t="s">
        <v>4178</v>
      </c>
      <c r="B409" s="822" t="s">
        <v>4306</v>
      </c>
      <c r="C409" s="822" t="s">
        <v>589</v>
      </c>
      <c r="D409" s="822" t="s">
        <v>2052</v>
      </c>
      <c r="E409" s="822" t="s">
        <v>4182</v>
      </c>
      <c r="F409" s="822" t="s">
        <v>4260</v>
      </c>
      <c r="G409" s="822" t="s">
        <v>4261</v>
      </c>
      <c r="H409" s="831">
        <v>1</v>
      </c>
      <c r="I409" s="831">
        <v>74</v>
      </c>
      <c r="J409" s="822">
        <v>0.98666666666666669</v>
      </c>
      <c r="K409" s="822">
        <v>74</v>
      </c>
      <c r="L409" s="831">
        <v>1</v>
      </c>
      <c r="M409" s="831">
        <v>75</v>
      </c>
      <c r="N409" s="822">
        <v>1</v>
      </c>
      <c r="O409" s="822">
        <v>75</v>
      </c>
      <c r="P409" s="831">
        <v>5</v>
      </c>
      <c r="Q409" s="831">
        <v>380</v>
      </c>
      <c r="R409" s="827">
        <v>5.0666666666666664</v>
      </c>
      <c r="S409" s="832">
        <v>76</v>
      </c>
    </row>
    <row r="410" spans="1:19" ht="14.45" customHeight="1" x14ac:dyDescent="0.2">
      <c r="A410" s="821" t="s">
        <v>4178</v>
      </c>
      <c r="B410" s="822" t="s">
        <v>4306</v>
      </c>
      <c r="C410" s="822" t="s">
        <v>589</v>
      </c>
      <c r="D410" s="822" t="s">
        <v>2052</v>
      </c>
      <c r="E410" s="822" t="s">
        <v>4182</v>
      </c>
      <c r="F410" s="822" t="s">
        <v>4315</v>
      </c>
      <c r="G410" s="822" t="s">
        <v>4316</v>
      </c>
      <c r="H410" s="831">
        <v>14</v>
      </c>
      <c r="I410" s="831">
        <v>3528</v>
      </c>
      <c r="J410" s="822">
        <v>0.26711084191399154</v>
      </c>
      <c r="K410" s="822">
        <v>252</v>
      </c>
      <c r="L410" s="831">
        <v>52</v>
      </c>
      <c r="M410" s="831">
        <v>13208</v>
      </c>
      <c r="N410" s="822">
        <v>1</v>
      </c>
      <c r="O410" s="822">
        <v>254</v>
      </c>
      <c r="P410" s="831">
        <v>7</v>
      </c>
      <c r="Q410" s="831">
        <v>1785</v>
      </c>
      <c r="R410" s="827">
        <v>0.13514536644457903</v>
      </c>
      <c r="S410" s="832">
        <v>255</v>
      </c>
    </row>
    <row r="411" spans="1:19" ht="14.45" customHeight="1" x14ac:dyDescent="0.2">
      <c r="A411" s="821" t="s">
        <v>4178</v>
      </c>
      <c r="B411" s="822" t="s">
        <v>4306</v>
      </c>
      <c r="C411" s="822" t="s">
        <v>589</v>
      </c>
      <c r="D411" s="822" t="s">
        <v>2052</v>
      </c>
      <c r="E411" s="822" t="s">
        <v>4182</v>
      </c>
      <c r="F411" s="822" t="s">
        <v>4319</v>
      </c>
      <c r="G411" s="822" t="s">
        <v>4320</v>
      </c>
      <c r="H411" s="831">
        <v>1</v>
      </c>
      <c r="I411" s="831">
        <v>374</v>
      </c>
      <c r="J411" s="822"/>
      <c r="K411" s="822">
        <v>374</v>
      </c>
      <c r="L411" s="831"/>
      <c r="M411" s="831"/>
      <c r="N411" s="822"/>
      <c r="O411" s="822"/>
      <c r="P411" s="831"/>
      <c r="Q411" s="831"/>
      <c r="R411" s="827"/>
      <c r="S411" s="832"/>
    </row>
    <row r="412" spans="1:19" ht="14.45" customHeight="1" x14ac:dyDescent="0.2">
      <c r="A412" s="821" t="s">
        <v>4178</v>
      </c>
      <c r="B412" s="822" t="s">
        <v>4306</v>
      </c>
      <c r="C412" s="822" t="s">
        <v>589</v>
      </c>
      <c r="D412" s="822" t="s">
        <v>2056</v>
      </c>
      <c r="E412" s="822" t="s">
        <v>4182</v>
      </c>
      <c r="F412" s="822" t="s">
        <v>4229</v>
      </c>
      <c r="G412" s="822" t="s">
        <v>4230</v>
      </c>
      <c r="H412" s="831"/>
      <c r="I412" s="831"/>
      <c r="J412" s="822"/>
      <c r="K412" s="822"/>
      <c r="L412" s="831"/>
      <c r="M412" s="831"/>
      <c r="N412" s="822"/>
      <c r="O412" s="822"/>
      <c r="P412" s="831">
        <v>2</v>
      </c>
      <c r="Q412" s="831">
        <v>170</v>
      </c>
      <c r="R412" s="827"/>
      <c r="S412" s="832">
        <v>85</v>
      </c>
    </row>
    <row r="413" spans="1:19" ht="14.45" customHeight="1" x14ac:dyDescent="0.2">
      <c r="A413" s="821" t="s">
        <v>4178</v>
      </c>
      <c r="B413" s="822" t="s">
        <v>4306</v>
      </c>
      <c r="C413" s="822" t="s">
        <v>589</v>
      </c>
      <c r="D413" s="822" t="s">
        <v>2056</v>
      </c>
      <c r="E413" s="822" t="s">
        <v>4182</v>
      </c>
      <c r="F413" s="822" t="s">
        <v>4185</v>
      </c>
      <c r="G413" s="822" t="s">
        <v>4186</v>
      </c>
      <c r="H413" s="831"/>
      <c r="I413" s="831"/>
      <c r="J413" s="822"/>
      <c r="K413" s="822"/>
      <c r="L413" s="831">
        <v>4</v>
      </c>
      <c r="M413" s="831">
        <v>152</v>
      </c>
      <c r="N413" s="822">
        <v>1</v>
      </c>
      <c r="O413" s="822">
        <v>38</v>
      </c>
      <c r="P413" s="831">
        <v>3</v>
      </c>
      <c r="Q413" s="831">
        <v>114</v>
      </c>
      <c r="R413" s="827">
        <v>0.75</v>
      </c>
      <c r="S413" s="832">
        <v>38</v>
      </c>
    </row>
    <row r="414" spans="1:19" ht="14.45" customHeight="1" x14ac:dyDescent="0.2">
      <c r="A414" s="821" t="s">
        <v>4178</v>
      </c>
      <c r="B414" s="822" t="s">
        <v>4306</v>
      </c>
      <c r="C414" s="822" t="s">
        <v>589</v>
      </c>
      <c r="D414" s="822" t="s">
        <v>2056</v>
      </c>
      <c r="E414" s="822" t="s">
        <v>4182</v>
      </c>
      <c r="F414" s="822" t="s">
        <v>4309</v>
      </c>
      <c r="G414" s="822" t="s">
        <v>4310</v>
      </c>
      <c r="H414" s="831"/>
      <c r="I414" s="831"/>
      <c r="J414" s="822"/>
      <c r="K414" s="822"/>
      <c r="L414" s="831"/>
      <c r="M414" s="831"/>
      <c r="N414" s="822"/>
      <c r="O414" s="822"/>
      <c r="P414" s="831">
        <v>3</v>
      </c>
      <c r="Q414" s="831">
        <v>591</v>
      </c>
      <c r="R414" s="827"/>
      <c r="S414" s="832">
        <v>197</v>
      </c>
    </row>
    <row r="415" spans="1:19" ht="14.45" customHeight="1" x14ac:dyDescent="0.2">
      <c r="A415" s="821" t="s">
        <v>4178</v>
      </c>
      <c r="B415" s="822" t="s">
        <v>4306</v>
      </c>
      <c r="C415" s="822" t="s">
        <v>589</v>
      </c>
      <c r="D415" s="822" t="s">
        <v>2056</v>
      </c>
      <c r="E415" s="822" t="s">
        <v>4182</v>
      </c>
      <c r="F415" s="822" t="s">
        <v>4311</v>
      </c>
      <c r="G415" s="822" t="s">
        <v>4312</v>
      </c>
      <c r="H415" s="831"/>
      <c r="I415" s="831"/>
      <c r="J415" s="822"/>
      <c r="K415" s="822"/>
      <c r="L415" s="831">
        <v>1</v>
      </c>
      <c r="M415" s="831">
        <v>126</v>
      </c>
      <c r="N415" s="822">
        <v>1</v>
      </c>
      <c r="O415" s="822">
        <v>126</v>
      </c>
      <c r="P415" s="831">
        <v>1</v>
      </c>
      <c r="Q415" s="831">
        <v>127</v>
      </c>
      <c r="R415" s="827">
        <v>1.0079365079365079</v>
      </c>
      <c r="S415" s="832">
        <v>127</v>
      </c>
    </row>
    <row r="416" spans="1:19" ht="14.45" customHeight="1" x14ac:dyDescent="0.2">
      <c r="A416" s="821" t="s">
        <v>4178</v>
      </c>
      <c r="B416" s="822" t="s">
        <v>4306</v>
      </c>
      <c r="C416" s="822" t="s">
        <v>589</v>
      </c>
      <c r="D416" s="822" t="s">
        <v>2056</v>
      </c>
      <c r="E416" s="822" t="s">
        <v>4182</v>
      </c>
      <c r="F416" s="822" t="s">
        <v>4248</v>
      </c>
      <c r="G416" s="822" t="s">
        <v>4249</v>
      </c>
      <c r="H416" s="831"/>
      <c r="I416" s="831"/>
      <c r="J416" s="822"/>
      <c r="K416" s="822"/>
      <c r="L416" s="831"/>
      <c r="M416" s="831"/>
      <c r="N416" s="822"/>
      <c r="O416" s="822"/>
      <c r="P416" s="831">
        <v>1</v>
      </c>
      <c r="Q416" s="831">
        <v>0</v>
      </c>
      <c r="R416" s="827"/>
      <c r="S416" s="832">
        <v>0</v>
      </c>
    </row>
    <row r="417" spans="1:19" ht="14.45" customHeight="1" x14ac:dyDescent="0.2">
      <c r="A417" s="821" t="s">
        <v>4178</v>
      </c>
      <c r="B417" s="822" t="s">
        <v>4306</v>
      </c>
      <c r="C417" s="822" t="s">
        <v>589</v>
      </c>
      <c r="D417" s="822" t="s">
        <v>2056</v>
      </c>
      <c r="E417" s="822" t="s">
        <v>4182</v>
      </c>
      <c r="F417" s="822" t="s">
        <v>4193</v>
      </c>
      <c r="G417" s="822" t="s">
        <v>4194</v>
      </c>
      <c r="H417" s="831"/>
      <c r="I417" s="831"/>
      <c r="J417" s="822"/>
      <c r="K417" s="822"/>
      <c r="L417" s="831">
        <v>1</v>
      </c>
      <c r="M417" s="831">
        <v>33.33</v>
      </c>
      <c r="N417" s="822">
        <v>1</v>
      </c>
      <c r="O417" s="822">
        <v>33.33</v>
      </c>
      <c r="P417" s="831">
        <v>3</v>
      </c>
      <c r="Q417" s="831">
        <v>112.22</v>
      </c>
      <c r="R417" s="827">
        <v>3.3669366936693672</v>
      </c>
      <c r="S417" s="832">
        <v>37.406666666666666</v>
      </c>
    </row>
    <row r="418" spans="1:19" ht="14.45" customHeight="1" x14ac:dyDescent="0.2">
      <c r="A418" s="821" t="s">
        <v>4178</v>
      </c>
      <c r="B418" s="822" t="s">
        <v>4306</v>
      </c>
      <c r="C418" s="822" t="s">
        <v>589</v>
      </c>
      <c r="D418" s="822" t="s">
        <v>2056</v>
      </c>
      <c r="E418" s="822" t="s">
        <v>4182</v>
      </c>
      <c r="F418" s="822" t="s">
        <v>4254</v>
      </c>
      <c r="G418" s="822" t="s">
        <v>4255</v>
      </c>
      <c r="H418" s="831"/>
      <c r="I418" s="831"/>
      <c r="J418" s="822"/>
      <c r="K418" s="822"/>
      <c r="L418" s="831">
        <v>1</v>
      </c>
      <c r="M418" s="831">
        <v>87</v>
      </c>
      <c r="N418" s="822">
        <v>1</v>
      </c>
      <c r="O418" s="822">
        <v>87</v>
      </c>
      <c r="P418" s="831">
        <v>1</v>
      </c>
      <c r="Q418" s="831">
        <v>88</v>
      </c>
      <c r="R418" s="827">
        <v>1.0114942528735633</v>
      </c>
      <c r="S418" s="832">
        <v>88</v>
      </c>
    </row>
    <row r="419" spans="1:19" ht="14.45" customHeight="1" x14ac:dyDescent="0.2">
      <c r="A419" s="821" t="s">
        <v>4178</v>
      </c>
      <c r="B419" s="822" t="s">
        <v>4306</v>
      </c>
      <c r="C419" s="822" t="s">
        <v>589</v>
      </c>
      <c r="D419" s="822" t="s">
        <v>2056</v>
      </c>
      <c r="E419" s="822" t="s">
        <v>4182</v>
      </c>
      <c r="F419" s="822" t="s">
        <v>4258</v>
      </c>
      <c r="G419" s="822" t="s">
        <v>4259</v>
      </c>
      <c r="H419" s="831"/>
      <c r="I419" s="831"/>
      <c r="J419" s="822"/>
      <c r="K419" s="822"/>
      <c r="L419" s="831">
        <v>1</v>
      </c>
      <c r="M419" s="831">
        <v>33</v>
      </c>
      <c r="N419" s="822">
        <v>1</v>
      </c>
      <c r="O419" s="822">
        <v>33</v>
      </c>
      <c r="P419" s="831"/>
      <c r="Q419" s="831"/>
      <c r="R419" s="827"/>
      <c r="S419" s="832"/>
    </row>
    <row r="420" spans="1:19" ht="14.45" customHeight="1" x14ac:dyDescent="0.2">
      <c r="A420" s="821" t="s">
        <v>4178</v>
      </c>
      <c r="B420" s="822" t="s">
        <v>4306</v>
      </c>
      <c r="C420" s="822" t="s">
        <v>589</v>
      </c>
      <c r="D420" s="822" t="s">
        <v>2056</v>
      </c>
      <c r="E420" s="822" t="s">
        <v>4182</v>
      </c>
      <c r="F420" s="822" t="s">
        <v>4315</v>
      </c>
      <c r="G420" s="822" t="s">
        <v>4316</v>
      </c>
      <c r="H420" s="831"/>
      <c r="I420" s="831"/>
      <c r="J420" s="822"/>
      <c r="K420" s="822"/>
      <c r="L420" s="831"/>
      <c r="M420" s="831"/>
      <c r="N420" s="822"/>
      <c r="O420" s="822"/>
      <c r="P420" s="831">
        <v>2</v>
      </c>
      <c r="Q420" s="831">
        <v>510</v>
      </c>
      <c r="R420" s="827"/>
      <c r="S420" s="832">
        <v>255</v>
      </c>
    </row>
    <row r="421" spans="1:19" ht="14.45" customHeight="1" x14ac:dyDescent="0.2">
      <c r="A421" s="821" t="s">
        <v>4178</v>
      </c>
      <c r="B421" s="822" t="s">
        <v>4306</v>
      </c>
      <c r="C421" s="822" t="s">
        <v>589</v>
      </c>
      <c r="D421" s="822" t="s">
        <v>2057</v>
      </c>
      <c r="E421" s="822" t="s">
        <v>4182</v>
      </c>
      <c r="F421" s="822" t="s">
        <v>4185</v>
      </c>
      <c r="G421" s="822" t="s">
        <v>4186</v>
      </c>
      <c r="H421" s="831">
        <v>77</v>
      </c>
      <c r="I421" s="831">
        <v>2849</v>
      </c>
      <c r="J421" s="822">
        <v>0.84240094618568895</v>
      </c>
      <c r="K421" s="822">
        <v>37</v>
      </c>
      <c r="L421" s="831">
        <v>89</v>
      </c>
      <c r="M421" s="831">
        <v>3382</v>
      </c>
      <c r="N421" s="822">
        <v>1</v>
      </c>
      <c r="O421" s="822">
        <v>38</v>
      </c>
      <c r="P421" s="831">
        <v>62</v>
      </c>
      <c r="Q421" s="831">
        <v>2356</v>
      </c>
      <c r="R421" s="827">
        <v>0.6966292134831461</v>
      </c>
      <c r="S421" s="832">
        <v>38</v>
      </c>
    </row>
    <row r="422" spans="1:19" ht="14.45" customHeight="1" x14ac:dyDescent="0.2">
      <c r="A422" s="821" t="s">
        <v>4178</v>
      </c>
      <c r="B422" s="822" t="s">
        <v>4306</v>
      </c>
      <c r="C422" s="822" t="s">
        <v>589</v>
      </c>
      <c r="D422" s="822" t="s">
        <v>2057</v>
      </c>
      <c r="E422" s="822" t="s">
        <v>4182</v>
      </c>
      <c r="F422" s="822" t="s">
        <v>4311</v>
      </c>
      <c r="G422" s="822" t="s">
        <v>4312</v>
      </c>
      <c r="H422" s="831">
        <v>251</v>
      </c>
      <c r="I422" s="831">
        <v>31795</v>
      </c>
      <c r="J422" s="822">
        <v>1.0299643666990606</v>
      </c>
      <c r="K422" s="822">
        <v>126.67330677290836</v>
      </c>
      <c r="L422" s="831">
        <v>245</v>
      </c>
      <c r="M422" s="831">
        <v>30870</v>
      </c>
      <c r="N422" s="822">
        <v>1</v>
      </c>
      <c r="O422" s="822">
        <v>126</v>
      </c>
      <c r="P422" s="831">
        <v>183</v>
      </c>
      <c r="Q422" s="831">
        <v>23241</v>
      </c>
      <c r="R422" s="827">
        <v>0.75286686103012634</v>
      </c>
      <c r="S422" s="832">
        <v>127</v>
      </c>
    </row>
    <row r="423" spans="1:19" ht="14.45" customHeight="1" x14ac:dyDescent="0.2">
      <c r="A423" s="821" t="s">
        <v>4178</v>
      </c>
      <c r="B423" s="822" t="s">
        <v>4306</v>
      </c>
      <c r="C423" s="822" t="s">
        <v>589</v>
      </c>
      <c r="D423" s="822" t="s">
        <v>2057</v>
      </c>
      <c r="E423" s="822" t="s">
        <v>4182</v>
      </c>
      <c r="F423" s="822" t="s">
        <v>4193</v>
      </c>
      <c r="G423" s="822" t="s">
        <v>4194</v>
      </c>
      <c r="H423" s="831">
        <v>602</v>
      </c>
      <c r="I423" s="831">
        <v>20066.66</v>
      </c>
      <c r="J423" s="822">
        <v>0.65363692063943946</v>
      </c>
      <c r="K423" s="822">
        <v>33.33332225913621</v>
      </c>
      <c r="L423" s="831">
        <v>921</v>
      </c>
      <c r="M423" s="831">
        <v>30700.010000000002</v>
      </c>
      <c r="N423" s="822">
        <v>1</v>
      </c>
      <c r="O423" s="822">
        <v>33.333344191096636</v>
      </c>
      <c r="P423" s="831">
        <v>705</v>
      </c>
      <c r="Q423" s="831">
        <v>27044.44</v>
      </c>
      <c r="R423" s="827">
        <v>0.88092609741820926</v>
      </c>
      <c r="S423" s="832">
        <v>38.360907801418435</v>
      </c>
    </row>
    <row r="424" spans="1:19" ht="14.45" customHeight="1" x14ac:dyDescent="0.2">
      <c r="A424" s="821" t="s">
        <v>4178</v>
      </c>
      <c r="B424" s="822" t="s">
        <v>4306</v>
      </c>
      <c r="C424" s="822" t="s">
        <v>589</v>
      </c>
      <c r="D424" s="822" t="s">
        <v>2057</v>
      </c>
      <c r="E424" s="822" t="s">
        <v>4182</v>
      </c>
      <c r="F424" s="822" t="s">
        <v>4252</v>
      </c>
      <c r="G424" s="822" t="s">
        <v>4253</v>
      </c>
      <c r="H424" s="831"/>
      <c r="I424" s="831"/>
      <c r="J424" s="822"/>
      <c r="K424" s="822"/>
      <c r="L424" s="831">
        <v>1</v>
      </c>
      <c r="M424" s="831">
        <v>38</v>
      </c>
      <c r="N424" s="822">
        <v>1</v>
      </c>
      <c r="O424" s="822">
        <v>38</v>
      </c>
      <c r="P424" s="831"/>
      <c r="Q424" s="831"/>
      <c r="R424" s="827"/>
      <c r="S424" s="832"/>
    </row>
    <row r="425" spans="1:19" ht="14.45" customHeight="1" x14ac:dyDescent="0.2">
      <c r="A425" s="821" t="s">
        <v>4178</v>
      </c>
      <c r="B425" s="822" t="s">
        <v>4306</v>
      </c>
      <c r="C425" s="822" t="s">
        <v>589</v>
      </c>
      <c r="D425" s="822" t="s">
        <v>2057</v>
      </c>
      <c r="E425" s="822" t="s">
        <v>4182</v>
      </c>
      <c r="F425" s="822" t="s">
        <v>4260</v>
      </c>
      <c r="G425" s="822" t="s">
        <v>4261</v>
      </c>
      <c r="H425" s="831"/>
      <c r="I425" s="831"/>
      <c r="J425" s="822"/>
      <c r="K425" s="822"/>
      <c r="L425" s="831"/>
      <c r="M425" s="831"/>
      <c r="N425" s="822"/>
      <c r="O425" s="822"/>
      <c r="P425" s="831">
        <v>1</v>
      </c>
      <c r="Q425" s="831">
        <v>76</v>
      </c>
      <c r="R425" s="827"/>
      <c r="S425" s="832">
        <v>76</v>
      </c>
    </row>
    <row r="426" spans="1:19" ht="14.45" customHeight="1" x14ac:dyDescent="0.2">
      <c r="A426" s="821" t="s">
        <v>4178</v>
      </c>
      <c r="B426" s="822" t="s">
        <v>4306</v>
      </c>
      <c r="C426" s="822" t="s">
        <v>589</v>
      </c>
      <c r="D426" s="822" t="s">
        <v>2057</v>
      </c>
      <c r="E426" s="822" t="s">
        <v>4182</v>
      </c>
      <c r="F426" s="822" t="s">
        <v>4315</v>
      </c>
      <c r="G426" s="822" t="s">
        <v>4316</v>
      </c>
      <c r="H426" s="831">
        <v>604</v>
      </c>
      <c r="I426" s="831">
        <v>152208</v>
      </c>
      <c r="J426" s="822">
        <v>0.88124131542380735</v>
      </c>
      <c r="K426" s="822">
        <v>252</v>
      </c>
      <c r="L426" s="831">
        <v>680</v>
      </c>
      <c r="M426" s="831">
        <v>172720</v>
      </c>
      <c r="N426" s="822">
        <v>1</v>
      </c>
      <c r="O426" s="822">
        <v>254</v>
      </c>
      <c r="P426" s="831">
        <v>528</v>
      </c>
      <c r="Q426" s="831">
        <v>134640</v>
      </c>
      <c r="R426" s="827">
        <v>0.77952755905511806</v>
      </c>
      <c r="S426" s="832">
        <v>255</v>
      </c>
    </row>
    <row r="427" spans="1:19" ht="14.45" customHeight="1" x14ac:dyDescent="0.2">
      <c r="A427" s="821" t="s">
        <v>4178</v>
      </c>
      <c r="B427" s="822" t="s">
        <v>4306</v>
      </c>
      <c r="C427" s="822" t="s">
        <v>589</v>
      </c>
      <c r="D427" s="822" t="s">
        <v>2057</v>
      </c>
      <c r="E427" s="822" t="s">
        <v>4182</v>
      </c>
      <c r="F427" s="822" t="s">
        <v>4317</v>
      </c>
      <c r="G427" s="822" t="s">
        <v>4318</v>
      </c>
      <c r="H427" s="831"/>
      <c r="I427" s="831"/>
      <c r="J427" s="822"/>
      <c r="K427" s="822"/>
      <c r="L427" s="831">
        <v>1</v>
      </c>
      <c r="M427" s="831">
        <v>40</v>
      </c>
      <c r="N427" s="822">
        <v>1</v>
      </c>
      <c r="O427" s="822">
        <v>40</v>
      </c>
      <c r="P427" s="831"/>
      <c r="Q427" s="831"/>
      <c r="R427" s="827"/>
      <c r="S427" s="832"/>
    </row>
    <row r="428" spans="1:19" ht="14.45" customHeight="1" x14ac:dyDescent="0.2">
      <c r="A428" s="821" t="s">
        <v>4178</v>
      </c>
      <c r="B428" s="822" t="s">
        <v>4306</v>
      </c>
      <c r="C428" s="822" t="s">
        <v>589</v>
      </c>
      <c r="D428" s="822" t="s">
        <v>2058</v>
      </c>
      <c r="E428" s="822" t="s">
        <v>4180</v>
      </c>
      <c r="F428" s="822" t="s">
        <v>4203</v>
      </c>
      <c r="G428" s="822" t="s">
        <v>4204</v>
      </c>
      <c r="H428" s="831">
        <v>3.3</v>
      </c>
      <c r="I428" s="831">
        <v>230.01</v>
      </c>
      <c r="J428" s="822">
        <v>8.25</v>
      </c>
      <c r="K428" s="822">
        <v>69.7</v>
      </c>
      <c r="L428" s="831">
        <v>0.4</v>
      </c>
      <c r="M428" s="831">
        <v>27.88</v>
      </c>
      <c r="N428" s="822">
        <v>1</v>
      </c>
      <c r="O428" s="822">
        <v>69.699999999999989</v>
      </c>
      <c r="P428" s="831">
        <v>1</v>
      </c>
      <c r="Q428" s="831">
        <v>69.7</v>
      </c>
      <c r="R428" s="827">
        <v>2.5</v>
      </c>
      <c r="S428" s="832">
        <v>69.7</v>
      </c>
    </row>
    <row r="429" spans="1:19" ht="14.45" customHeight="1" x14ac:dyDescent="0.2">
      <c r="A429" s="821" t="s">
        <v>4178</v>
      </c>
      <c r="B429" s="822" t="s">
        <v>4306</v>
      </c>
      <c r="C429" s="822" t="s">
        <v>589</v>
      </c>
      <c r="D429" s="822" t="s">
        <v>2058</v>
      </c>
      <c r="E429" s="822" t="s">
        <v>4180</v>
      </c>
      <c r="F429" s="822" t="s">
        <v>4181</v>
      </c>
      <c r="G429" s="822" t="s">
        <v>703</v>
      </c>
      <c r="H429" s="831">
        <v>1.4</v>
      </c>
      <c r="I429" s="831">
        <v>84.19</v>
      </c>
      <c r="J429" s="822">
        <v>1.9921911973497395</v>
      </c>
      <c r="K429" s="822">
        <v>60.135714285714286</v>
      </c>
      <c r="L429" s="831">
        <v>0.7</v>
      </c>
      <c r="M429" s="831">
        <v>42.260000000000005</v>
      </c>
      <c r="N429" s="822">
        <v>1</v>
      </c>
      <c r="O429" s="822">
        <v>60.371428571428581</v>
      </c>
      <c r="P429" s="831">
        <v>1.7000000000000002</v>
      </c>
      <c r="Q429" s="831">
        <v>101.74</v>
      </c>
      <c r="R429" s="827">
        <v>2.4074775201135821</v>
      </c>
      <c r="S429" s="832">
        <v>59.847058823529402</v>
      </c>
    </row>
    <row r="430" spans="1:19" ht="14.45" customHeight="1" x14ac:dyDescent="0.2">
      <c r="A430" s="821" t="s">
        <v>4178</v>
      </c>
      <c r="B430" s="822" t="s">
        <v>4306</v>
      </c>
      <c r="C430" s="822" t="s">
        <v>589</v>
      </c>
      <c r="D430" s="822" t="s">
        <v>2058</v>
      </c>
      <c r="E430" s="822" t="s">
        <v>4180</v>
      </c>
      <c r="F430" s="822" t="s">
        <v>4308</v>
      </c>
      <c r="G430" s="822"/>
      <c r="H430" s="831">
        <v>3.5999999999999996</v>
      </c>
      <c r="I430" s="831">
        <v>756.22</v>
      </c>
      <c r="J430" s="822"/>
      <c r="K430" s="822">
        <v>210.06111111111113</v>
      </c>
      <c r="L430" s="831"/>
      <c r="M430" s="831"/>
      <c r="N430" s="822"/>
      <c r="O430" s="822"/>
      <c r="P430" s="831"/>
      <c r="Q430" s="831"/>
      <c r="R430" s="827"/>
      <c r="S430" s="832"/>
    </row>
    <row r="431" spans="1:19" ht="14.45" customHeight="1" x14ac:dyDescent="0.2">
      <c r="A431" s="821" t="s">
        <v>4178</v>
      </c>
      <c r="B431" s="822" t="s">
        <v>4306</v>
      </c>
      <c r="C431" s="822" t="s">
        <v>589</v>
      </c>
      <c r="D431" s="822" t="s">
        <v>2058</v>
      </c>
      <c r="E431" s="822" t="s">
        <v>4180</v>
      </c>
      <c r="F431" s="822" t="s">
        <v>4218</v>
      </c>
      <c r="G431" s="822" t="s">
        <v>4219</v>
      </c>
      <c r="H431" s="831">
        <v>0.2</v>
      </c>
      <c r="I431" s="831">
        <v>73.540000000000006</v>
      </c>
      <c r="J431" s="822"/>
      <c r="K431" s="822">
        <v>367.7</v>
      </c>
      <c r="L431" s="831"/>
      <c r="M431" s="831"/>
      <c r="N431" s="822"/>
      <c r="O431" s="822"/>
      <c r="P431" s="831"/>
      <c r="Q431" s="831"/>
      <c r="R431" s="827"/>
      <c r="S431" s="832"/>
    </row>
    <row r="432" spans="1:19" ht="14.45" customHeight="1" x14ac:dyDescent="0.2">
      <c r="A432" s="821" t="s">
        <v>4178</v>
      </c>
      <c r="B432" s="822" t="s">
        <v>4306</v>
      </c>
      <c r="C432" s="822" t="s">
        <v>589</v>
      </c>
      <c r="D432" s="822" t="s">
        <v>2058</v>
      </c>
      <c r="E432" s="822" t="s">
        <v>4182</v>
      </c>
      <c r="F432" s="822" t="s">
        <v>4183</v>
      </c>
      <c r="G432" s="822" t="s">
        <v>4184</v>
      </c>
      <c r="H432" s="831">
        <v>35</v>
      </c>
      <c r="I432" s="831">
        <v>2730</v>
      </c>
      <c r="J432" s="822">
        <v>6.9113924050632916</v>
      </c>
      <c r="K432" s="822">
        <v>78</v>
      </c>
      <c r="L432" s="831">
        <v>5</v>
      </c>
      <c r="M432" s="831">
        <v>395</v>
      </c>
      <c r="N432" s="822">
        <v>1</v>
      </c>
      <c r="O432" s="822">
        <v>79</v>
      </c>
      <c r="P432" s="831">
        <v>10</v>
      </c>
      <c r="Q432" s="831">
        <v>800</v>
      </c>
      <c r="R432" s="827">
        <v>2.0253164556962027</v>
      </c>
      <c r="S432" s="832">
        <v>80</v>
      </c>
    </row>
    <row r="433" spans="1:19" ht="14.45" customHeight="1" x14ac:dyDescent="0.2">
      <c r="A433" s="821" t="s">
        <v>4178</v>
      </c>
      <c r="B433" s="822" t="s">
        <v>4306</v>
      </c>
      <c r="C433" s="822" t="s">
        <v>589</v>
      </c>
      <c r="D433" s="822" t="s">
        <v>2058</v>
      </c>
      <c r="E433" s="822" t="s">
        <v>4182</v>
      </c>
      <c r="F433" s="822" t="s">
        <v>4229</v>
      </c>
      <c r="G433" s="822" t="s">
        <v>4230</v>
      </c>
      <c r="H433" s="831">
        <v>1</v>
      </c>
      <c r="I433" s="831">
        <v>83</v>
      </c>
      <c r="J433" s="822"/>
      <c r="K433" s="822">
        <v>83</v>
      </c>
      <c r="L433" s="831"/>
      <c r="M433" s="831"/>
      <c r="N433" s="822"/>
      <c r="O433" s="822"/>
      <c r="P433" s="831"/>
      <c r="Q433" s="831"/>
      <c r="R433" s="827"/>
      <c r="S433" s="832"/>
    </row>
    <row r="434" spans="1:19" ht="14.45" customHeight="1" x14ac:dyDescent="0.2">
      <c r="A434" s="821" t="s">
        <v>4178</v>
      </c>
      <c r="B434" s="822" t="s">
        <v>4306</v>
      </c>
      <c r="C434" s="822" t="s">
        <v>589</v>
      </c>
      <c r="D434" s="822" t="s">
        <v>2058</v>
      </c>
      <c r="E434" s="822" t="s">
        <v>4182</v>
      </c>
      <c r="F434" s="822" t="s">
        <v>4185</v>
      </c>
      <c r="G434" s="822" t="s">
        <v>4186</v>
      </c>
      <c r="H434" s="831">
        <v>44</v>
      </c>
      <c r="I434" s="831">
        <v>1628</v>
      </c>
      <c r="J434" s="822">
        <v>1.4773139745916515</v>
      </c>
      <c r="K434" s="822">
        <v>37</v>
      </c>
      <c r="L434" s="831">
        <v>29</v>
      </c>
      <c r="M434" s="831">
        <v>1102</v>
      </c>
      <c r="N434" s="822">
        <v>1</v>
      </c>
      <c r="O434" s="822">
        <v>38</v>
      </c>
      <c r="P434" s="831">
        <v>28</v>
      </c>
      <c r="Q434" s="831">
        <v>1064</v>
      </c>
      <c r="R434" s="827">
        <v>0.96551724137931039</v>
      </c>
      <c r="S434" s="832">
        <v>38</v>
      </c>
    </row>
    <row r="435" spans="1:19" ht="14.45" customHeight="1" x14ac:dyDescent="0.2">
      <c r="A435" s="821" t="s">
        <v>4178</v>
      </c>
      <c r="B435" s="822" t="s">
        <v>4306</v>
      </c>
      <c r="C435" s="822" t="s">
        <v>589</v>
      </c>
      <c r="D435" s="822" t="s">
        <v>2058</v>
      </c>
      <c r="E435" s="822" t="s">
        <v>4182</v>
      </c>
      <c r="F435" s="822" t="s">
        <v>4309</v>
      </c>
      <c r="G435" s="822" t="s">
        <v>4310</v>
      </c>
      <c r="H435" s="831">
        <v>3</v>
      </c>
      <c r="I435" s="831">
        <v>582</v>
      </c>
      <c r="J435" s="822">
        <v>2.9846153846153847</v>
      </c>
      <c r="K435" s="822">
        <v>194</v>
      </c>
      <c r="L435" s="831">
        <v>1</v>
      </c>
      <c r="M435" s="831">
        <v>195</v>
      </c>
      <c r="N435" s="822">
        <v>1</v>
      </c>
      <c r="O435" s="822">
        <v>195</v>
      </c>
      <c r="P435" s="831">
        <v>1</v>
      </c>
      <c r="Q435" s="831">
        <v>197</v>
      </c>
      <c r="R435" s="827">
        <v>1.0102564102564102</v>
      </c>
      <c r="S435" s="832">
        <v>197</v>
      </c>
    </row>
    <row r="436" spans="1:19" ht="14.45" customHeight="1" x14ac:dyDescent="0.2">
      <c r="A436" s="821" t="s">
        <v>4178</v>
      </c>
      <c r="B436" s="822" t="s">
        <v>4306</v>
      </c>
      <c r="C436" s="822" t="s">
        <v>589</v>
      </c>
      <c r="D436" s="822" t="s">
        <v>2058</v>
      </c>
      <c r="E436" s="822" t="s">
        <v>4182</v>
      </c>
      <c r="F436" s="822" t="s">
        <v>4189</v>
      </c>
      <c r="G436" s="822" t="s">
        <v>4190</v>
      </c>
      <c r="H436" s="831">
        <v>1</v>
      </c>
      <c r="I436" s="831">
        <v>173</v>
      </c>
      <c r="J436" s="822"/>
      <c r="K436" s="822">
        <v>173</v>
      </c>
      <c r="L436" s="831"/>
      <c r="M436" s="831"/>
      <c r="N436" s="822"/>
      <c r="O436" s="822"/>
      <c r="P436" s="831"/>
      <c r="Q436" s="831"/>
      <c r="R436" s="827"/>
      <c r="S436" s="832"/>
    </row>
    <row r="437" spans="1:19" ht="14.45" customHeight="1" x14ac:dyDescent="0.2">
      <c r="A437" s="821" t="s">
        <v>4178</v>
      </c>
      <c r="B437" s="822" t="s">
        <v>4306</v>
      </c>
      <c r="C437" s="822" t="s">
        <v>589</v>
      </c>
      <c r="D437" s="822" t="s">
        <v>2058</v>
      </c>
      <c r="E437" s="822" t="s">
        <v>4182</v>
      </c>
      <c r="F437" s="822" t="s">
        <v>4311</v>
      </c>
      <c r="G437" s="822" t="s">
        <v>4312</v>
      </c>
      <c r="H437" s="831">
        <v>290</v>
      </c>
      <c r="I437" s="831">
        <v>36730</v>
      </c>
      <c r="J437" s="822">
        <v>0.56935143849206349</v>
      </c>
      <c r="K437" s="822">
        <v>126.65517241379311</v>
      </c>
      <c r="L437" s="831">
        <v>512</v>
      </c>
      <c r="M437" s="831">
        <v>64512</v>
      </c>
      <c r="N437" s="822">
        <v>1</v>
      </c>
      <c r="O437" s="822">
        <v>126</v>
      </c>
      <c r="P437" s="831">
        <v>304</v>
      </c>
      <c r="Q437" s="831">
        <v>38608</v>
      </c>
      <c r="R437" s="827">
        <v>0.59846230158730163</v>
      </c>
      <c r="S437" s="832">
        <v>127</v>
      </c>
    </row>
    <row r="438" spans="1:19" ht="14.45" customHeight="1" x14ac:dyDescent="0.2">
      <c r="A438" s="821" t="s">
        <v>4178</v>
      </c>
      <c r="B438" s="822" t="s">
        <v>4306</v>
      </c>
      <c r="C438" s="822" t="s">
        <v>589</v>
      </c>
      <c r="D438" s="822" t="s">
        <v>2058</v>
      </c>
      <c r="E438" s="822" t="s">
        <v>4182</v>
      </c>
      <c r="F438" s="822" t="s">
        <v>4248</v>
      </c>
      <c r="G438" s="822" t="s">
        <v>4249</v>
      </c>
      <c r="H438" s="831"/>
      <c r="I438" s="831"/>
      <c r="J438" s="822"/>
      <c r="K438" s="822"/>
      <c r="L438" s="831"/>
      <c r="M438" s="831"/>
      <c r="N438" s="822"/>
      <c r="O438" s="822"/>
      <c r="P438" s="831">
        <v>0</v>
      </c>
      <c r="Q438" s="831">
        <v>0</v>
      </c>
      <c r="R438" s="827"/>
      <c r="S438" s="832"/>
    </row>
    <row r="439" spans="1:19" ht="14.45" customHeight="1" x14ac:dyDescent="0.2">
      <c r="A439" s="821" t="s">
        <v>4178</v>
      </c>
      <c r="B439" s="822" t="s">
        <v>4306</v>
      </c>
      <c r="C439" s="822" t="s">
        <v>589</v>
      </c>
      <c r="D439" s="822" t="s">
        <v>2058</v>
      </c>
      <c r="E439" s="822" t="s">
        <v>4182</v>
      </c>
      <c r="F439" s="822" t="s">
        <v>4193</v>
      </c>
      <c r="G439" s="822" t="s">
        <v>4194</v>
      </c>
      <c r="H439" s="831">
        <v>606</v>
      </c>
      <c r="I439" s="831">
        <v>20200</v>
      </c>
      <c r="J439" s="822">
        <v>0.80585127815193558</v>
      </c>
      <c r="K439" s="822">
        <v>33.333333333333336</v>
      </c>
      <c r="L439" s="831">
        <v>752</v>
      </c>
      <c r="M439" s="831">
        <v>25066.660000000003</v>
      </c>
      <c r="N439" s="822">
        <v>1</v>
      </c>
      <c r="O439" s="822">
        <v>33.33332446808511</v>
      </c>
      <c r="P439" s="831">
        <v>499</v>
      </c>
      <c r="Q439" s="831">
        <v>19151.11</v>
      </c>
      <c r="R439" s="827">
        <v>0.76400725106575818</v>
      </c>
      <c r="S439" s="832">
        <v>38.378977955911822</v>
      </c>
    </row>
    <row r="440" spans="1:19" ht="14.45" customHeight="1" x14ac:dyDescent="0.2">
      <c r="A440" s="821" t="s">
        <v>4178</v>
      </c>
      <c r="B440" s="822" t="s">
        <v>4306</v>
      </c>
      <c r="C440" s="822" t="s">
        <v>589</v>
      </c>
      <c r="D440" s="822" t="s">
        <v>2058</v>
      </c>
      <c r="E440" s="822" t="s">
        <v>4182</v>
      </c>
      <c r="F440" s="822" t="s">
        <v>4254</v>
      </c>
      <c r="G440" s="822" t="s">
        <v>4255</v>
      </c>
      <c r="H440" s="831">
        <v>1</v>
      </c>
      <c r="I440" s="831">
        <v>86</v>
      </c>
      <c r="J440" s="822"/>
      <c r="K440" s="822">
        <v>86</v>
      </c>
      <c r="L440" s="831"/>
      <c r="M440" s="831"/>
      <c r="N440" s="822"/>
      <c r="O440" s="822"/>
      <c r="P440" s="831"/>
      <c r="Q440" s="831"/>
      <c r="R440" s="827"/>
      <c r="S440" s="832"/>
    </row>
    <row r="441" spans="1:19" ht="14.45" customHeight="1" x14ac:dyDescent="0.2">
      <c r="A441" s="821" t="s">
        <v>4178</v>
      </c>
      <c r="B441" s="822" t="s">
        <v>4306</v>
      </c>
      <c r="C441" s="822" t="s">
        <v>589</v>
      </c>
      <c r="D441" s="822" t="s">
        <v>2058</v>
      </c>
      <c r="E441" s="822" t="s">
        <v>4182</v>
      </c>
      <c r="F441" s="822" t="s">
        <v>4258</v>
      </c>
      <c r="G441" s="822" t="s">
        <v>4259</v>
      </c>
      <c r="H441" s="831">
        <v>1</v>
      </c>
      <c r="I441" s="831">
        <v>32</v>
      </c>
      <c r="J441" s="822"/>
      <c r="K441" s="822">
        <v>32</v>
      </c>
      <c r="L441" s="831"/>
      <c r="M441" s="831"/>
      <c r="N441" s="822"/>
      <c r="O441" s="822"/>
      <c r="P441" s="831"/>
      <c r="Q441" s="831"/>
      <c r="R441" s="827"/>
      <c r="S441" s="832"/>
    </row>
    <row r="442" spans="1:19" ht="14.45" customHeight="1" x14ac:dyDescent="0.2">
      <c r="A442" s="821" t="s">
        <v>4178</v>
      </c>
      <c r="B442" s="822" t="s">
        <v>4306</v>
      </c>
      <c r="C442" s="822" t="s">
        <v>589</v>
      </c>
      <c r="D442" s="822" t="s">
        <v>2058</v>
      </c>
      <c r="E442" s="822" t="s">
        <v>4182</v>
      </c>
      <c r="F442" s="822" t="s">
        <v>4260</v>
      </c>
      <c r="G442" s="822" t="s">
        <v>4261</v>
      </c>
      <c r="H442" s="831">
        <v>1</v>
      </c>
      <c r="I442" s="831">
        <v>74</v>
      </c>
      <c r="J442" s="822"/>
      <c r="K442" s="822">
        <v>74</v>
      </c>
      <c r="L442" s="831"/>
      <c r="M442" s="831"/>
      <c r="N442" s="822"/>
      <c r="O442" s="822"/>
      <c r="P442" s="831">
        <v>1</v>
      </c>
      <c r="Q442" s="831">
        <v>76</v>
      </c>
      <c r="R442" s="827"/>
      <c r="S442" s="832">
        <v>76</v>
      </c>
    </row>
    <row r="443" spans="1:19" ht="14.45" customHeight="1" x14ac:dyDescent="0.2">
      <c r="A443" s="821" t="s">
        <v>4178</v>
      </c>
      <c r="B443" s="822" t="s">
        <v>4306</v>
      </c>
      <c r="C443" s="822" t="s">
        <v>589</v>
      </c>
      <c r="D443" s="822" t="s">
        <v>2058</v>
      </c>
      <c r="E443" s="822" t="s">
        <v>4182</v>
      </c>
      <c r="F443" s="822" t="s">
        <v>4315</v>
      </c>
      <c r="G443" s="822" t="s">
        <v>4316</v>
      </c>
      <c r="H443" s="831">
        <v>518</v>
      </c>
      <c r="I443" s="831">
        <v>130536</v>
      </c>
      <c r="J443" s="822">
        <v>2.1236415695971886</v>
      </c>
      <c r="K443" s="822">
        <v>252</v>
      </c>
      <c r="L443" s="831">
        <v>242</v>
      </c>
      <c r="M443" s="831">
        <v>61468</v>
      </c>
      <c r="N443" s="822">
        <v>1</v>
      </c>
      <c r="O443" s="822">
        <v>254</v>
      </c>
      <c r="P443" s="831">
        <v>225</v>
      </c>
      <c r="Q443" s="831">
        <v>57375</v>
      </c>
      <c r="R443" s="827">
        <v>0.93341250732088243</v>
      </c>
      <c r="S443" s="832">
        <v>255</v>
      </c>
    </row>
    <row r="444" spans="1:19" ht="14.45" customHeight="1" x14ac:dyDescent="0.2">
      <c r="A444" s="821" t="s">
        <v>4178</v>
      </c>
      <c r="B444" s="822" t="s">
        <v>4306</v>
      </c>
      <c r="C444" s="822" t="s">
        <v>589</v>
      </c>
      <c r="D444" s="822" t="s">
        <v>2058</v>
      </c>
      <c r="E444" s="822" t="s">
        <v>4182</v>
      </c>
      <c r="F444" s="822" t="s">
        <v>4317</v>
      </c>
      <c r="G444" s="822" t="s">
        <v>4318</v>
      </c>
      <c r="H444" s="831">
        <v>3</v>
      </c>
      <c r="I444" s="831">
        <v>117</v>
      </c>
      <c r="J444" s="822"/>
      <c r="K444" s="822">
        <v>39</v>
      </c>
      <c r="L444" s="831"/>
      <c r="M444" s="831"/>
      <c r="N444" s="822"/>
      <c r="O444" s="822"/>
      <c r="P444" s="831"/>
      <c r="Q444" s="831"/>
      <c r="R444" s="827"/>
      <c r="S444" s="832"/>
    </row>
    <row r="445" spans="1:19" ht="14.45" customHeight="1" x14ac:dyDescent="0.2">
      <c r="A445" s="821" t="s">
        <v>4178</v>
      </c>
      <c r="B445" s="822" t="s">
        <v>4306</v>
      </c>
      <c r="C445" s="822" t="s">
        <v>589</v>
      </c>
      <c r="D445" s="822" t="s">
        <v>2058</v>
      </c>
      <c r="E445" s="822" t="s">
        <v>4182</v>
      </c>
      <c r="F445" s="822" t="s">
        <v>4288</v>
      </c>
      <c r="G445" s="822" t="s">
        <v>4289</v>
      </c>
      <c r="H445" s="831"/>
      <c r="I445" s="831"/>
      <c r="J445" s="822"/>
      <c r="K445" s="822"/>
      <c r="L445" s="831"/>
      <c r="M445" s="831"/>
      <c r="N445" s="822"/>
      <c r="O445" s="822"/>
      <c r="P445" s="831">
        <v>0</v>
      </c>
      <c r="Q445" s="831">
        <v>0</v>
      </c>
      <c r="R445" s="827"/>
      <c r="S445" s="832"/>
    </row>
    <row r="446" spans="1:19" ht="14.45" customHeight="1" x14ac:dyDescent="0.2">
      <c r="A446" s="821" t="s">
        <v>4178</v>
      </c>
      <c r="B446" s="822" t="s">
        <v>4306</v>
      </c>
      <c r="C446" s="822" t="s">
        <v>589</v>
      </c>
      <c r="D446" s="822" t="s">
        <v>2058</v>
      </c>
      <c r="E446" s="822" t="s">
        <v>4182</v>
      </c>
      <c r="F446" s="822" t="s">
        <v>4319</v>
      </c>
      <c r="G446" s="822" t="s">
        <v>4320</v>
      </c>
      <c r="H446" s="831">
        <v>1</v>
      </c>
      <c r="I446" s="831">
        <v>374</v>
      </c>
      <c r="J446" s="822">
        <v>0.49734042553191488</v>
      </c>
      <c r="K446" s="822">
        <v>374</v>
      </c>
      <c r="L446" s="831">
        <v>2</v>
      </c>
      <c r="M446" s="831">
        <v>752</v>
      </c>
      <c r="N446" s="822">
        <v>1</v>
      </c>
      <c r="O446" s="822">
        <v>376</v>
      </c>
      <c r="P446" s="831"/>
      <c r="Q446" s="831"/>
      <c r="R446" s="827"/>
      <c r="S446" s="832"/>
    </row>
    <row r="447" spans="1:19" ht="14.45" customHeight="1" x14ac:dyDescent="0.2">
      <c r="A447" s="821" t="s">
        <v>4178</v>
      </c>
      <c r="B447" s="822" t="s">
        <v>4306</v>
      </c>
      <c r="C447" s="822" t="s">
        <v>589</v>
      </c>
      <c r="D447" s="822" t="s">
        <v>4175</v>
      </c>
      <c r="E447" s="822" t="s">
        <v>4180</v>
      </c>
      <c r="F447" s="822" t="s">
        <v>4203</v>
      </c>
      <c r="G447" s="822" t="s">
        <v>4204</v>
      </c>
      <c r="H447" s="831">
        <v>0.2</v>
      </c>
      <c r="I447" s="831">
        <v>13.94</v>
      </c>
      <c r="J447" s="822"/>
      <c r="K447" s="822">
        <v>69.699999999999989</v>
      </c>
      <c r="L447" s="831"/>
      <c r="M447" s="831"/>
      <c r="N447" s="822"/>
      <c r="O447" s="822"/>
      <c r="P447" s="831"/>
      <c r="Q447" s="831"/>
      <c r="R447" s="827"/>
      <c r="S447" s="832"/>
    </row>
    <row r="448" spans="1:19" ht="14.45" customHeight="1" x14ac:dyDescent="0.2">
      <c r="A448" s="821" t="s">
        <v>4178</v>
      </c>
      <c r="B448" s="822" t="s">
        <v>4306</v>
      </c>
      <c r="C448" s="822" t="s">
        <v>589</v>
      </c>
      <c r="D448" s="822" t="s">
        <v>4175</v>
      </c>
      <c r="E448" s="822" t="s">
        <v>4180</v>
      </c>
      <c r="F448" s="822" t="s">
        <v>4181</v>
      </c>
      <c r="G448" s="822" t="s">
        <v>703</v>
      </c>
      <c r="H448" s="831">
        <v>0.2</v>
      </c>
      <c r="I448" s="831">
        <v>12.01</v>
      </c>
      <c r="J448" s="822"/>
      <c r="K448" s="822">
        <v>60.05</v>
      </c>
      <c r="L448" s="831"/>
      <c r="M448" s="831"/>
      <c r="N448" s="822"/>
      <c r="O448" s="822"/>
      <c r="P448" s="831"/>
      <c r="Q448" s="831"/>
      <c r="R448" s="827"/>
      <c r="S448" s="832"/>
    </row>
    <row r="449" spans="1:19" ht="14.45" customHeight="1" x14ac:dyDescent="0.2">
      <c r="A449" s="821" t="s">
        <v>4178</v>
      </c>
      <c r="B449" s="822" t="s">
        <v>4306</v>
      </c>
      <c r="C449" s="822" t="s">
        <v>589</v>
      </c>
      <c r="D449" s="822" t="s">
        <v>4175</v>
      </c>
      <c r="E449" s="822" t="s">
        <v>4182</v>
      </c>
      <c r="F449" s="822" t="s">
        <v>4183</v>
      </c>
      <c r="G449" s="822" t="s">
        <v>4184</v>
      </c>
      <c r="H449" s="831">
        <v>2</v>
      </c>
      <c r="I449" s="831">
        <v>156</v>
      </c>
      <c r="J449" s="822"/>
      <c r="K449" s="822">
        <v>78</v>
      </c>
      <c r="L449" s="831"/>
      <c r="M449" s="831"/>
      <c r="N449" s="822"/>
      <c r="O449" s="822"/>
      <c r="P449" s="831"/>
      <c r="Q449" s="831"/>
      <c r="R449" s="827"/>
      <c r="S449" s="832"/>
    </row>
    <row r="450" spans="1:19" ht="14.45" customHeight="1" x14ac:dyDescent="0.2">
      <c r="A450" s="821" t="s">
        <v>4178</v>
      </c>
      <c r="B450" s="822" t="s">
        <v>4306</v>
      </c>
      <c r="C450" s="822" t="s">
        <v>589</v>
      </c>
      <c r="D450" s="822" t="s">
        <v>4175</v>
      </c>
      <c r="E450" s="822" t="s">
        <v>4182</v>
      </c>
      <c r="F450" s="822" t="s">
        <v>4229</v>
      </c>
      <c r="G450" s="822" t="s">
        <v>4230</v>
      </c>
      <c r="H450" s="831">
        <v>9</v>
      </c>
      <c r="I450" s="831">
        <v>747</v>
      </c>
      <c r="J450" s="822"/>
      <c r="K450" s="822">
        <v>83</v>
      </c>
      <c r="L450" s="831"/>
      <c r="M450" s="831"/>
      <c r="N450" s="822"/>
      <c r="O450" s="822"/>
      <c r="P450" s="831"/>
      <c r="Q450" s="831"/>
      <c r="R450" s="827"/>
      <c r="S450" s="832"/>
    </row>
    <row r="451" spans="1:19" ht="14.45" customHeight="1" x14ac:dyDescent="0.2">
      <c r="A451" s="821" t="s">
        <v>4178</v>
      </c>
      <c r="B451" s="822" t="s">
        <v>4306</v>
      </c>
      <c r="C451" s="822" t="s">
        <v>589</v>
      </c>
      <c r="D451" s="822" t="s">
        <v>4175</v>
      </c>
      <c r="E451" s="822" t="s">
        <v>4182</v>
      </c>
      <c r="F451" s="822" t="s">
        <v>4185</v>
      </c>
      <c r="G451" s="822" t="s">
        <v>4186</v>
      </c>
      <c r="H451" s="831">
        <v>12</v>
      </c>
      <c r="I451" s="831">
        <v>444</v>
      </c>
      <c r="J451" s="822"/>
      <c r="K451" s="822">
        <v>37</v>
      </c>
      <c r="L451" s="831"/>
      <c r="M451" s="831"/>
      <c r="N451" s="822"/>
      <c r="O451" s="822"/>
      <c r="P451" s="831"/>
      <c r="Q451" s="831"/>
      <c r="R451" s="827"/>
      <c r="S451" s="832"/>
    </row>
    <row r="452" spans="1:19" ht="14.45" customHeight="1" x14ac:dyDescent="0.2">
      <c r="A452" s="821" t="s">
        <v>4178</v>
      </c>
      <c r="B452" s="822" t="s">
        <v>4306</v>
      </c>
      <c r="C452" s="822" t="s">
        <v>589</v>
      </c>
      <c r="D452" s="822" t="s">
        <v>4175</v>
      </c>
      <c r="E452" s="822" t="s">
        <v>4182</v>
      </c>
      <c r="F452" s="822" t="s">
        <v>4309</v>
      </c>
      <c r="G452" s="822" t="s">
        <v>4310</v>
      </c>
      <c r="H452" s="831">
        <v>1</v>
      </c>
      <c r="I452" s="831">
        <v>194</v>
      </c>
      <c r="J452" s="822"/>
      <c r="K452" s="822">
        <v>194</v>
      </c>
      <c r="L452" s="831"/>
      <c r="M452" s="831"/>
      <c r="N452" s="822"/>
      <c r="O452" s="822"/>
      <c r="P452" s="831"/>
      <c r="Q452" s="831"/>
      <c r="R452" s="827"/>
      <c r="S452" s="832"/>
    </row>
    <row r="453" spans="1:19" ht="14.45" customHeight="1" x14ac:dyDescent="0.2">
      <c r="A453" s="821" t="s">
        <v>4178</v>
      </c>
      <c r="B453" s="822" t="s">
        <v>4306</v>
      </c>
      <c r="C453" s="822" t="s">
        <v>589</v>
      </c>
      <c r="D453" s="822" t="s">
        <v>4175</v>
      </c>
      <c r="E453" s="822" t="s">
        <v>4182</v>
      </c>
      <c r="F453" s="822" t="s">
        <v>4189</v>
      </c>
      <c r="G453" s="822" t="s">
        <v>4190</v>
      </c>
      <c r="H453" s="831">
        <v>1</v>
      </c>
      <c r="I453" s="831">
        <v>173</v>
      </c>
      <c r="J453" s="822"/>
      <c r="K453" s="822">
        <v>173</v>
      </c>
      <c r="L453" s="831"/>
      <c r="M453" s="831"/>
      <c r="N453" s="822"/>
      <c r="O453" s="822"/>
      <c r="P453" s="831"/>
      <c r="Q453" s="831"/>
      <c r="R453" s="827"/>
      <c r="S453" s="832"/>
    </row>
    <row r="454" spans="1:19" ht="14.45" customHeight="1" x14ac:dyDescent="0.2">
      <c r="A454" s="821" t="s">
        <v>4178</v>
      </c>
      <c r="B454" s="822" t="s">
        <v>4306</v>
      </c>
      <c r="C454" s="822" t="s">
        <v>589</v>
      </c>
      <c r="D454" s="822" t="s">
        <v>4175</v>
      </c>
      <c r="E454" s="822" t="s">
        <v>4182</v>
      </c>
      <c r="F454" s="822" t="s">
        <v>4311</v>
      </c>
      <c r="G454" s="822" t="s">
        <v>4312</v>
      </c>
      <c r="H454" s="831">
        <v>30</v>
      </c>
      <c r="I454" s="831">
        <v>3805</v>
      </c>
      <c r="J454" s="822"/>
      <c r="K454" s="822">
        <v>126.83333333333333</v>
      </c>
      <c r="L454" s="831"/>
      <c r="M454" s="831"/>
      <c r="N454" s="822"/>
      <c r="O454" s="822"/>
      <c r="P454" s="831"/>
      <c r="Q454" s="831"/>
      <c r="R454" s="827"/>
      <c r="S454" s="832"/>
    </row>
    <row r="455" spans="1:19" ht="14.45" customHeight="1" x14ac:dyDescent="0.2">
      <c r="A455" s="821" t="s">
        <v>4178</v>
      </c>
      <c r="B455" s="822" t="s">
        <v>4306</v>
      </c>
      <c r="C455" s="822" t="s">
        <v>589</v>
      </c>
      <c r="D455" s="822" t="s">
        <v>4175</v>
      </c>
      <c r="E455" s="822" t="s">
        <v>4182</v>
      </c>
      <c r="F455" s="822" t="s">
        <v>4193</v>
      </c>
      <c r="G455" s="822" t="s">
        <v>4194</v>
      </c>
      <c r="H455" s="831">
        <v>145</v>
      </c>
      <c r="I455" s="831">
        <v>4833.34</v>
      </c>
      <c r="J455" s="822"/>
      <c r="K455" s="822">
        <v>33.333379310344831</v>
      </c>
      <c r="L455" s="831"/>
      <c r="M455" s="831"/>
      <c r="N455" s="822"/>
      <c r="O455" s="822"/>
      <c r="P455" s="831"/>
      <c r="Q455" s="831"/>
      <c r="R455" s="827"/>
      <c r="S455" s="832"/>
    </row>
    <row r="456" spans="1:19" ht="14.45" customHeight="1" x14ac:dyDescent="0.2">
      <c r="A456" s="821" t="s">
        <v>4178</v>
      </c>
      <c r="B456" s="822" t="s">
        <v>4306</v>
      </c>
      <c r="C456" s="822" t="s">
        <v>589</v>
      </c>
      <c r="D456" s="822" t="s">
        <v>4175</v>
      </c>
      <c r="E456" s="822" t="s">
        <v>4182</v>
      </c>
      <c r="F456" s="822" t="s">
        <v>4252</v>
      </c>
      <c r="G456" s="822" t="s">
        <v>4253</v>
      </c>
      <c r="H456" s="831">
        <v>1</v>
      </c>
      <c r="I456" s="831">
        <v>37</v>
      </c>
      <c r="J456" s="822"/>
      <c r="K456" s="822">
        <v>37</v>
      </c>
      <c r="L456" s="831"/>
      <c r="M456" s="831"/>
      <c r="N456" s="822"/>
      <c r="O456" s="822"/>
      <c r="P456" s="831"/>
      <c r="Q456" s="831"/>
      <c r="R456" s="827"/>
      <c r="S456" s="832"/>
    </row>
    <row r="457" spans="1:19" ht="14.45" customHeight="1" x14ac:dyDescent="0.2">
      <c r="A457" s="821" t="s">
        <v>4178</v>
      </c>
      <c r="B457" s="822" t="s">
        <v>4306</v>
      </c>
      <c r="C457" s="822" t="s">
        <v>589</v>
      </c>
      <c r="D457" s="822" t="s">
        <v>4175</v>
      </c>
      <c r="E457" s="822" t="s">
        <v>4182</v>
      </c>
      <c r="F457" s="822" t="s">
        <v>4254</v>
      </c>
      <c r="G457" s="822" t="s">
        <v>4255</v>
      </c>
      <c r="H457" s="831">
        <v>1</v>
      </c>
      <c r="I457" s="831">
        <v>86</v>
      </c>
      <c r="J457" s="822"/>
      <c r="K457" s="822">
        <v>86</v>
      </c>
      <c r="L457" s="831"/>
      <c r="M457" s="831"/>
      <c r="N457" s="822"/>
      <c r="O457" s="822"/>
      <c r="P457" s="831"/>
      <c r="Q457" s="831"/>
      <c r="R457" s="827"/>
      <c r="S457" s="832"/>
    </row>
    <row r="458" spans="1:19" ht="14.45" customHeight="1" x14ac:dyDescent="0.2">
      <c r="A458" s="821" t="s">
        <v>4178</v>
      </c>
      <c r="B458" s="822" t="s">
        <v>4306</v>
      </c>
      <c r="C458" s="822" t="s">
        <v>589</v>
      </c>
      <c r="D458" s="822" t="s">
        <v>4175</v>
      </c>
      <c r="E458" s="822" t="s">
        <v>4182</v>
      </c>
      <c r="F458" s="822" t="s">
        <v>4315</v>
      </c>
      <c r="G458" s="822" t="s">
        <v>4316</v>
      </c>
      <c r="H458" s="831">
        <v>224</v>
      </c>
      <c r="I458" s="831">
        <v>56448</v>
      </c>
      <c r="J458" s="822"/>
      <c r="K458" s="822">
        <v>252</v>
      </c>
      <c r="L458" s="831"/>
      <c r="M458" s="831"/>
      <c r="N458" s="822"/>
      <c r="O458" s="822"/>
      <c r="P458" s="831"/>
      <c r="Q458" s="831"/>
      <c r="R458" s="827"/>
      <c r="S458" s="832"/>
    </row>
    <row r="459" spans="1:19" ht="14.45" customHeight="1" x14ac:dyDescent="0.2">
      <c r="A459" s="821" t="s">
        <v>4178</v>
      </c>
      <c r="B459" s="822" t="s">
        <v>4306</v>
      </c>
      <c r="C459" s="822" t="s">
        <v>589</v>
      </c>
      <c r="D459" s="822" t="s">
        <v>4175</v>
      </c>
      <c r="E459" s="822" t="s">
        <v>4182</v>
      </c>
      <c r="F459" s="822" t="s">
        <v>4317</v>
      </c>
      <c r="G459" s="822" t="s">
        <v>4318</v>
      </c>
      <c r="H459" s="831">
        <v>1</v>
      </c>
      <c r="I459" s="831">
        <v>39</v>
      </c>
      <c r="J459" s="822"/>
      <c r="K459" s="822">
        <v>39</v>
      </c>
      <c r="L459" s="831"/>
      <c r="M459" s="831"/>
      <c r="N459" s="822"/>
      <c r="O459" s="822"/>
      <c r="P459" s="831"/>
      <c r="Q459" s="831"/>
      <c r="R459" s="827"/>
      <c r="S459" s="832"/>
    </row>
    <row r="460" spans="1:19" ht="14.45" customHeight="1" x14ac:dyDescent="0.2">
      <c r="A460" s="821" t="s">
        <v>4178</v>
      </c>
      <c r="B460" s="822" t="s">
        <v>4306</v>
      </c>
      <c r="C460" s="822" t="s">
        <v>589</v>
      </c>
      <c r="D460" s="822" t="s">
        <v>4176</v>
      </c>
      <c r="E460" s="822" t="s">
        <v>4182</v>
      </c>
      <c r="F460" s="822" t="s">
        <v>4185</v>
      </c>
      <c r="G460" s="822" t="s">
        <v>4186</v>
      </c>
      <c r="H460" s="831">
        <v>12</v>
      </c>
      <c r="I460" s="831">
        <v>444</v>
      </c>
      <c r="J460" s="822"/>
      <c r="K460" s="822">
        <v>37</v>
      </c>
      <c r="L460" s="831"/>
      <c r="M460" s="831"/>
      <c r="N460" s="822"/>
      <c r="O460" s="822"/>
      <c r="P460" s="831"/>
      <c r="Q460" s="831"/>
      <c r="R460" s="827"/>
      <c r="S460" s="832"/>
    </row>
    <row r="461" spans="1:19" ht="14.45" customHeight="1" x14ac:dyDescent="0.2">
      <c r="A461" s="821" t="s">
        <v>4178</v>
      </c>
      <c r="B461" s="822" t="s">
        <v>4306</v>
      </c>
      <c r="C461" s="822" t="s">
        <v>589</v>
      </c>
      <c r="D461" s="822" t="s">
        <v>4176</v>
      </c>
      <c r="E461" s="822" t="s">
        <v>4182</v>
      </c>
      <c r="F461" s="822" t="s">
        <v>4311</v>
      </c>
      <c r="G461" s="822" t="s">
        <v>4312</v>
      </c>
      <c r="H461" s="831">
        <v>9</v>
      </c>
      <c r="I461" s="831">
        <v>1143</v>
      </c>
      <c r="J461" s="822"/>
      <c r="K461" s="822">
        <v>127</v>
      </c>
      <c r="L461" s="831"/>
      <c r="M461" s="831"/>
      <c r="N461" s="822"/>
      <c r="O461" s="822"/>
      <c r="P461" s="831"/>
      <c r="Q461" s="831"/>
      <c r="R461" s="827"/>
      <c r="S461" s="832"/>
    </row>
    <row r="462" spans="1:19" ht="14.45" customHeight="1" x14ac:dyDescent="0.2">
      <c r="A462" s="821" t="s">
        <v>4178</v>
      </c>
      <c r="B462" s="822" t="s">
        <v>4306</v>
      </c>
      <c r="C462" s="822" t="s">
        <v>589</v>
      </c>
      <c r="D462" s="822" t="s">
        <v>4176</v>
      </c>
      <c r="E462" s="822" t="s">
        <v>4182</v>
      </c>
      <c r="F462" s="822" t="s">
        <v>4193</v>
      </c>
      <c r="G462" s="822" t="s">
        <v>4194</v>
      </c>
      <c r="H462" s="831">
        <v>15</v>
      </c>
      <c r="I462" s="831">
        <v>500</v>
      </c>
      <c r="J462" s="822"/>
      <c r="K462" s="822">
        <v>33.333333333333336</v>
      </c>
      <c r="L462" s="831"/>
      <c r="M462" s="831"/>
      <c r="N462" s="822"/>
      <c r="O462" s="822"/>
      <c r="P462" s="831"/>
      <c r="Q462" s="831"/>
      <c r="R462" s="827"/>
      <c r="S462" s="832"/>
    </row>
    <row r="463" spans="1:19" ht="14.45" customHeight="1" x14ac:dyDescent="0.2">
      <c r="A463" s="821" t="s">
        <v>4178</v>
      </c>
      <c r="B463" s="822" t="s">
        <v>4306</v>
      </c>
      <c r="C463" s="822" t="s">
        <v>589</v>
      </c>
      <c r="D463" s="822" t="s">
        <v>4176</v>
      </c>
      <c r="E463" s="822" t="s">
        <v>4182</v>
      </c>
      <c r="F463" s="822" t="s">
        <v>4315</v>
      </c>
      <c r="G463" s="822" t="s">
        <v>4316</v>
      </c>
      <c r="H463" s="831">
        <v>9</v>
      </c>
      <c r="I463" s="831">
        <v>2268</v>
      </c>
      <c r="J463" s="822"/>
      <c r="K463" s="822">
        <v>252</v>
      </c>
      <c r="L463" s="831"/>
      <c r="M463" s="831"/>
      <c r="N463" s="822"/>
      <c r="O463" s="822"/>
      <c r="P463" s="831"/>
      <c r="Q463" s="831"/>
      <c r="R463" s="827"/>
      <c r="S463" s="832"/>
    </row>
    <row r="464" spans="1:19" ht="14.45" customHeight="1" x14ac:dyDescent="0.2">
      <c r="A464" s="821" t="s">
        <v>4178</v>
      </c>
      <c r="B464" s="822" t="s">
        <v>4306</v>
      </c>
      <c r="C464" s="822" t="s">
        <v>589</v>
      </c>
      <c r="D464" s="822" t="s">
        <v>2053</v>
      </c>
      <c r="E464" s="822" t="s">
        <v>4182</v>
      </c>
      <c r="F464" s="822" t="s">
        <v>4229</v>
      </c>
      <c r="G464" s="822" t="s">
        <v>4230</v>
      </c>
      <c r="H464" s="831"/>
      <c r="I464" s="831"/>
      <c r="J464" s="822"/>
      <c r="K464" s="822"/>
      <c r="L464" s="831">
        <v>1</v>
      </c>
      <c r="M464" s="831">
        <v>84</v>
      </c>
      <c r="N464" s="822">
        <v>1</v>
      </c>
      <c r="O464" s="822">
        <v>84</v>
      </c>
      <c r="P464" s="831"/>
      <c r="Q464" s="831"/>
      <c r="R464" s="827"/>
      <c r="S464" s="832"/>
    </row>
    <row r="465" spans="1:19" ht="14.45" customHeight="1" x14ac:dyDescent="0.2">
      <c r="A465" s="821" t="s">
        <v>4178</v>
      </c>
      <c r="B465" s="822" t="s">
        <v>4306</v>
      </c>
      <c r="C465" s="822" t="s">
        <v>589</v>
      </c>
      <c r="D465" s="822" t="s">
        <v>2053</v>
      </c>
      <c r="E465" s="822" t="s">
        <v>4182</v>
      </c>
      <c r="F465" s="822" t="s">
        <v>4185</v>
      </c>
      <c r="G465" s="822" t="s">
        <v>4186</v>
      </c>
      <c r="H465" s="831">
        <v>22</v>
      </c>
      <c r="I465" s="831">
        <v>814</v>
      </c>
      <c r="J465" s="822">
        <v>0.97368421052631582</v>
      </c>
      <c r="K465" s="822">
        <v>37</v>
      </c>
      <c r="L465" s="831">
        <v>22</v>
      </c>
      <c r="M465" s="831">
        <v>836</v>
      </c>
      <c r="N465" s="822">
        <v>1</v>
      </c>
      <c r="O465" s="822">
        <v>38</v>
      </c>
      <c r="P465" s="831">
        <v>2</v>
      </c>
      <c r="Q465" s="831">
        <v>76</v>
      </c>
      <c r="R465" s="827">
        <v>9.0909090909090912E-2</v>
      </c>
      <c r="S465" s="832">
        <v>38</v>
      </c>
    </row>
    <row r="466" spans="1:19" ht="14.45" customHeight="1" x14ac:dyDescent="0.2">
      <c r="A466" s="821" t="s">
        <v>4178</v>
      </c>
      <c r="B466" s="822" t="s">
        <v>4306</v>
      </c>
      <c r="C466" s="822" t="s">
        <v>589</v>
      </c>
      <c r="D466" s="822" t="s">
        <v>2053</v>
      </c>
      <c r="E466" s="822" t="s">
        <v>4182</v>
      </c>
      <c r="F466" s="822" t="s">
        <v>4311</v>
      </c>
      <c r="G466" s="822" t="s">
        <v>4312</v>
      </c>
      <c r="H466" s="831">
        <v>1</v>
      </c>
      <c r="I466" s="831">
        <v>127</v>
      </c>
      <c r="J466" s="822">
        <v>0.50396825396825395</v>
      </c>
      <c r="K466" s="822">
        <v>127</v>
      </c>
      <c r="L466" s="831">
        <v>2</v>
      </c>
      <c r="M466" s="831">
        <v>252</v>
      </c>
      <c r="N466" s="822">
        <v>1</v>
      </c>
      <c r="O466" s="822">
        <v>126</v>
      </c>
      <c r="P466" s="831">
        <v>1</v>
      </c>
      <c r="Q466" s="831">
        <v>127</v>
      </c>
      <c r="R466" s="827">
        <v>0.50396825396825395</v>
      </c>
      <c r="S466" s="832">
        <v>127</v>
      </c>
    </row>
    <row r="467" spans="1:19" ht="14.45" customHeight="1" x14ac:dyDescent="0.2">
      <c r="A467" s="821" t="s">
        <v>4178</v>
      </c>
      <c r="B467" s="822" t="s">
        <v>4306</v>
      </c>
      <c r="C467" s="822" t="s">
        <v>589</v>
      </c>
      <c r="D467" s="822" t="s">
        <v>2053</v>
      </c>
      <c r="E467" s="822" t="s">
        <v>4182</v>
      </c>
      <c r="F467" s="822" t="s">
        <v>4193</v>
      </c>
      <c r="G467" s="822" t="s">
        <v>4194</v>
      </c>
      <c r="H467" s="831">
        <v>1</v>
      </c>
      <c r="I467" s="831">
        <v>33.33</v>
      </c>
      <c r="J467" s="822">
        <v>0.5</v>
      </c>
      <c r="K467" s="822">
        <v>33.33</v>
      </c>
      <c r="L467" s="831">
        <v>2</v>
      </c>
      <c r="M467" s="831">
        <v>66.66</v>
      </c>
      <c r="N467" s="822">
        <v>1</v>
      </c>
      <c r="O467" s="822">
        <v>33.33</v>
      </c>
      <c r="P467" s="831">
        <v>5</v>
      </c>
      <c r="Q467" s="831">
        <v>215.56</v>
      </c>
      <c r="R467" s="827">
        <v>3.2337233723372338</v>
      </c>
      <c r="S467" s="832">
        <v>43.112000000000002</v>
      </c>
    </row>
    <row r="468" spans="1:19" ht="14.45" customHeight="1" x14ac:dyDescent="0.2">
      <c r="A468" s="821" t="s">
        <v>4178</v>
      </c>
      <c r="B468" s="822" t="s">
        <v>4306</v>
      </c>
      <c r="C468" s="822" t="s">
        <v>589</v>
      </c>
      <c r="D468" s="822" t="s">
        <v>2053</v>
      </c>
      <c r="E468" s="822" t="s">
        <v>4182</v>
      </c>
      <c r="F468" s="822" t="s">
        <v>4315</v>
      </c>
      <c r="G468" s="822" t="s">
        <v>4316</v>
      </c>
      <c r="H468" s="831"/>
      <c r="I468" s="831"/>
      <c r="J468" s="822"/>
      <c r="K468" s="822"/>
      <c r="L468" s="831"/>
      <c r="M468" s="831"/>
      <c r="N468" s="822"/>
      <c r="O468" s="822"/>
      <c r="P468" s="831">
        <v>4</v>
      </c>
      <c r="Q468" s="831">
        <v>1020</v>
      </c>
      <c r="R468" s="827"/>
      <c r="S468" s="832">
        <v>255</v>
      </c>
    </row>
    <row r="469" spans="1:19" ht="14.45" customHeight="1" x14ac:dyDescent="0.2">
      <c r="A469" s="821" t="s">
        <v>4178</v>
      </c>
      <c r="B469" s="822" t="s">
        <v>4306</v>
      </c>
      <c r="C469" s="822" t="s">
        <v>589</v>
      </c>
      <c r="D469" s="822" t="s">
        <v>2054</v>
      </c>
      <c r="E469" s="822" t="s">
        <v>4182</v>
      </c>
      <c r="F469" s="822" t="s">
        <v>4185</v>
      </c>
      <c r="G469" s="822" t="s">
        <v>4186</v>
      </c>
      <c r="H469" s="831"/>
      <c r="I469" s="831"/>
      <c r="J469" s="822"/>
      <c r="K469" s="822"/>
      <c r="L469" s="831">
        <v>3</v>
      </c>
      <c r="M469" s="831">
        <v>114</v>
      </c>
      <c r="N469" s="822">
        <v>1</v>
      </c>
      <c r="O469" s="822">
        <v>38</v>
      </c>
      <c r="P469" s="831">
        <v>9</v>
      </c>
      <c r="Q469" s="831">
        <v>342</v>
      </c>
      <c r="R469" s="827">
        <v>3</v>
      </c>
      <c r="S469" s="832">
        <v>38</v>
      </c>
    </row>
    <row r="470" spans="1:19" ht="14.45" customHeight="1" x14ac:dyDescent="0.2">
      <c r="A470" s="821" t="s">
        <v>4178</v>
      </c>
      <c r="B470" s="822" t="s">
        <v>4306</v>
      </c>
      <c r="C470" s="822" t="s">
        <v>589</v>
      </c>
      <c r="D470" s="822" t="s">
        <v>2054</v>
      </c>
      <c r="E470" s="822" t="s">
        <v>4182</v>
      </c>
      <c r="F470" s="822" t="s">
        <v>4311</v>
      </c>
      <c r="G470" s="822" t="s">
        <v>4312</v>
      </c>
      <c r="H470" s="831">
        <v>2</v>
      </c>
      <c r="I470" s="831">
        <v>252</v>
      </c>
      <c r="J470" s="822">
        <v>2</v>
      </c>
      <c r="K470" s="822">
        <v>126</v>
      </c>
      <c r="L470" s="831">
        <v>1</v>
      </c>
      <c r="M470" s="831">
        <v>126</v>
      </c>
      <c r="N470" s="822">
        <v>1</v>
      </c>
      <c r="O470" s="822">
        <v>126</v>
      </c>
      <c r="P470" s="831">
        <v>15</v>
      </c>
      <c r="Q470" s="831">
        <v>1905</v>
      </c>
      <c r="R470" s="827">
        <v>15.119047619047619</v>
      </c>
      <c r="S470" s="832">
        <v>127</v>
      </c>
    </row>
    <row r="471" spans="1:19" ht="14.45" customHeight="1" x14ac:dyDescent="0.2">
      <c r="A471" s="821" t="s">
        <v>4178</v>
      </c>
      <c r="B471" s="822" t="s">
        <v>4306</v>
      </c>
      <c r="C471" s="822" t="s">
        <v>589</v>
      </c>
      <c r="D471" s="822" t="s">
        <v>2054</v>
      </c>
      <c r="E471" s="822" t="s">
        <v>4182</v>
      </c>
      <c r="F471" s="822" t="s">
        <v>4193</v>
      </c>
      <c r="G471" s="822" t="s">
        <v>4194</v>
      </c>
      <c r="H471" s="831"/>
      <c r="I471" s="831"/>
      <c r="J471" s="822"/>
      <c r="K471" s="822"/>
      <c r="L471" s="831">
        <v>3</v>
      </c>
      <c r="M471" s="831">
        <v>100</v>
      </c>
      <c r="N471" s="822">
        <v>1</v>
      </c>
      <c r="O471" s="822">
        <v>33.333333333333336</v>
      </c>
      <c r="P471" s="831">
        <v>25</v>
      </c>
      <c r="Q471" s="831">
        <v>1028.8800000000001</v>
      </c>
      <c r="R471" s="827">
        <v>10.288800000000002</v>
      </c>
      <c r="S471" s="832">
        <v>41.155200000000008</v>
      </c>
    </row>
    <row r="472" spans="1:19" ht="14.45" customHeight="1" x14ac:dyDescent="0.2">
      <c r="A472" s="821" t="s">
        <v>4178</v>
      </c>
      <c r="B472" s="822" t="s">
        <v>4306</v>
      </c>
      <c r="C472" s="822" t="s">
        <v>589</v>
      </c>
      <c r="D472" s="822" t="s">
        <v>2054</v>
      </c>
      <c r="E472" s="822" t="s">
        <v>4182</v>
      </c>
      <c r="F472" s="822" t="s">
        <v>4260</v>
      </c>
      <c r="G472" s="822" t="s">
        <v>4261</v>
      </c>
      <c r="H472" s="831"/>
      <c r="I472" s="831"/>
      <c r="J472" s="822"/>
      <c r="K472" s="822"/>
      <c r="L472" s="831"/>
      <c r="M472" s="831"/>
      <c r="N472" s="822"/>
      <c r="O472" s="822"/>
      <c r="P472" s="831">
        <v>1</v>
      </c>
      <c r="Q472" s="831">
        <v>76</v>
      </c>
      <c r="R472" s="827"/>
      <c r="S472" s="832">
        <v>76</v>
      </c>
    </row>
    <row r="473" spans="1:19" ht="14.45" customHeight="1" x14ac:dyDescent="0.2">
      <c r="A473" s="821" t="s">
        <v>4178</v>
      </c>
      <c r="B473" s="822" t="s">
        <v>4306</v>
      </c>
      <c r="C473" s="822" t="s">
        <v>589</v>
      </c>
      <c r="D473" s="822" t="s">
        <v>2054</v>
      </c>
      <c r="E473" s="822" t="s">
        <v>4182</v>
      </c>
      <c r="F473" s="822" t="s">
        <v>4315</v>
      </c>
      <c r="G473" s="822" t="s">
        <v>4316</v>
      </c>
      <c r="H473" s="831">
        <v>1</v>
      </c>
      <c r="I473" s="831">
        <v>252</v>
      </c>
      <c r="J473" s="822">
        <v>0.99212598425196852</v>
      </c>
      <c r="K473" s="822">
        <v>252</v>
      </c>
      <c r="L473" s="831">
        <v>1</v>
      </c>
      <c r="M473" s="831">
        <v>254</v>
      </c>
      <c r="N473" s="822">
        <v>1</v>
      </c>
      <c r="O473" s="822">
        <v>254</v>
      </c>
      <c r="P473" s="831">
        <v>11</v>
      </c>
      <c r="Q473" s="831">
        <v>2805</v>
      </c>
      <c r="R473" s="827">
        <v>11.043307086614174</v>
      </c>
      <c r="S473" s="832">
        <v>255</v>
      </c>
    </row>
    <row r="474" spans="1:19" ht="14.45" customHeight="1" x14ac:dyDescent="0.2">
      <c r="A474" s="821" t="s">
        <v>4178</v>
      </c>
      <c r="B474" s="822" t="s">
        <v>4306</v>
      </c>
      <c r="C474" s="822" t="s">
        <v>589</v>
      </c>
      <c r="D474" s="822" t="s">
        <v>2054</v>
      </c>
      <c r="E474" s="822" t="s">
        <v>4182</v>
      </c>
      <c r="F474" s="822" t="s">
        <v>4319</v>
      </c>
      <c r="G474" s="822" t="s">
        <v>4320</v>
      </c>
      <c r="H474" s="831"/>
      <c r="I474" s="831"/>
      <c r="J474" s="822"/>
      <c r="K474" s="822"/>
      <c r="L474" s="831">
        <v>1</v>
      </c>
      <c r="M474" s="831">
        <v>376</v>
      </c>
      <c r="N474" s="822">
        <v>1</v>
      </c>
      <c r="O474" s="822">
        <v>376</v>
      </c>
      <c r="P474" s="831"/>
      <c r="Q474" s="831"/>
      <c r="R474" s="827"/>
      <c r="S474" s="832"/>
    </row>
    <row r="475" spans="1:19" ht="14.45" customHeight="1" x14ac:dyDescent="0.2">
      <c r="A475" s="821" t="s">
        <v>4178</v>
      </c>
      <c r="B475" s="822" t="s">
        <v>4306</v>
      </c>
      <c r="C475" s="822" t="s">
        <v>589</v>
      </c>
      <c r="D475" s="822" t="s">
        <v>2051</v>
      </c>
      <c r="E475" s="822" t="s">
        <v>4182</v>
      </c>
      <c r="F475" s="822" t="s">
        <v>4183</v>
      </c>
      <c r="G475" s="822" t="s">
        <v>4184</v>
      </c>
      <c r="H475" s="831">
        <v>1</v>
      </c>
      <c r="I475" s="831">
        <v>78</v>
      </c>
      <c r="J475" s="822"/>
      <c r="K475" s="822">
        <v>78</v>
      </c>
      <c r="L475" s="831"/>
      <c r="M475" s="831"/>
      <c r="N475" s="822"/>
      <c r="O475" s="822"/>
      <c r="P475" s="831"/>
      <c r="Q475" s="831"/>
      <c r="R475" s="827"/>
      <c r="S475" s="832"/>
    </row>
    <row r="476" spans="1:19" ht="14.45" customHeight="1" x14ac:dyDescent="0.2">
      <c r="A476" s="821" t="s">
        <v>4178</v>
      </c>
      <c r="B476" s="822" t="s">
        <v>4306</v>
      </c>
      <c r="C476" s="822" t="s">
        <v>589</v>
      </c>
      <c r="D476" s="822" t="s">
        <v>2051</v>
      </c>
      <c r="E476" s="822" t="s">
        <v>4182</v>
      </c>
      <c r="F476" s="822" t="s">
        <v>4229</v>
      </c>
      <c r="G476" s="822" t="s">
        <v>4230</v>
      </c>
      <c r="H476" s="831"/>
      <c r="I476" s="831"/>
      <c r="J476" s="822"/>
      <c r="K476" s="822"/>
      <c r="L476" s="831">
        <v>1</v>
      </c>
      <c r="M476" s="831">
        <v>84</v>
      </c>
      <c r="N476" s="822">
        <v>1</v>
      </c>
      <c r="O476" s="822">
        <v>84</v>
      </c>
      <c r="P476" s="831">
        <v>1</v>
      </c>
      <c r="Q476" s="831">
        <v>85</v>
      </c>
      <c r="R476" s="827">
        <v>1.0119047619047619</v>
      </c>
      <c r="S476" s="832">
        <v>85</v>
      </c>
    </row>
    <row r="477" spans="1:19" ht="14.45" customHeight="1" x14ac:dyDescent="0.2">
      <c r="A477" s="821" t="s">
        <v>4178</v>
      </c>
      <c r="B477" s="822" t="s">
        <v>4306</v>
      </c>
      <c r="C477" s="822" t="s">
        <v>589</v>
      </c>
      <c r="D477" s="822" t="s">
        <v>2051</v>
      </c>
      <c r="E477" s="822" t="s">
        <v>4182</v>
      </c>
      <c r="F477" s="822" t="s">
        <v>4185</v>
      </c>
      <c r="G477" s="822" t="s">
        <v>4186</v>
      </c>
      <c r="H477" s="831">
        <v>2</v>
      </c>
      <c r="I477" s="831">
        <v>74</v>
      </c>
      <c r="J477" s="822">
        <v>0.64912280701754388</v>
      </c>
      <c r="K477" s="822">
        <v>37</v>
      </c>
      <c r="L477" s="831">
        <v>3</v>
      </c>
      <c r="M477" s="831">
        <v>114</v>
      </c>
      <c r="N477" s="822">
        <v>1</v>
      </c>
      <c r="O477" s="822">
        <v>38</v>
      </c>
      <c r="P477" s="831">
        <v>2</v>
      </c>
      <c r="Q477" s="831">
        <v>76</v>
      </c>
      <c r="R477" s="827">
        <v>0.66666666666666663</v>
      </c>
      <c r="S477" s="832">
        <v>38</v>
      </c>
    </row>
    <row r="478" spans="1:19" ht="14.45" customHeight="1" x14ac:dyDescent="0.2">
      <c r="A478" s="821" t="s">
        <v>4178</v>
      </c>
      <c r="B478" s="822" t="s">
        <v>4306</v>
      </c>
      <c r="C478" s="822" t="s">
        <v>589</v>
      </c>
      <c r="D478" s="822" t="s">
        <v>2051</v>
      </c>
      <c r="E478" s="822" t="s">
        <v>4182</v>
      </c>
      <c r="F478" s="822" t="s">
        <v>4311</v>
      </c>
      <c r="G478" s="822" t="s">
        <v>4312</v>
      </c>
      <c r="H478" s="831">
        <v>3</v>
      </c>
      <c r="I478" s="831">
        <v>379</v>
      </c>
      <c r="J478" s="822">
        <v>1.503968253968254</v>
      </c>
      <c r="K478" s="822">
        <v>126.33333333333333</v>
      </c>
      <c r="L478" s="831">
        <v>2</v>
      </c>
      <c r="M478" s="831">
        <v>252</v>
      </c>
      <c r="N478" s="822">
        <v>1</v>
      </c>
      <c r="O478" s="822">
        <v>126</v>
      </c>
      <c r="P478" s="831">
        <v>1</v>
      </c>
      <c r="Q478" s="831">
        <v>127</v>
      </c>
      <c r="R478" s="827">
        <v>0.50396825396825395</v>
      </c>
      <c r="S478" s="832">
        <v>127</v>
      </c>
    </row>
    <row r="479" spans="1:19" ht="14.45" customHeight="1" x14ac:dyDescent="0.2">
      <c r="A479" s="821" t="s">
        <v>4178</v>
      </c>
      <c r="B479" s="822" t="s">
        <v>4306</v>
      </c>
      <c r="C479" s="822" t="s">
        <v>589</v>
      </c>
      <c r="D479" s="822" t="s">
        <v>2051</v>
      </c>
      <c r="E479" s="822" t="s">
        <v>4182</v>
      </c>
      <c r="F479" s="822" t="s">
        <v>4193</v>
      </c>
      <c r="G479" s="822" t="s">
        <v>4194</v>
      </c>
      <c r="H479" s="831">
        <v>1</v>
      </c>
      <c r="I479" s="831">
        <v>33.33</v>
      </c>
      <c r="J479" s="822">
        <v>0.24998124953123829</v>
      </c>
      <c r="K479" s="822">
        <v>33.33</v>
      </c>
      <c r="L479" s="831">
        <v>4</v>
      </c>
      <c r="M479" s="831">
        <v>133.32999999999998</v>
      </c>
      <c r="N479" s="822">
        <v>1</v>
      </c>
      <c r="O479" s="822">
        <v>33.332499999999996</v>
      </c>
      <c r="P479" s="831">
        <v>5</v>
      </c>
      <c r="Q479" s="831">
        <v>166.67000000000002</v>
      </c>
      <c r="R479" s="827">
        <v>1.2500562514062854</v>
      </c>
      <c r="S479" s="832">
        <v>33.334000000000003</v>
      </c>
    </row>
    <row r="480" spans="1:19" ht="14.45" customHeight="1" x14ac:dyDescent="0.2">
      <c r="A480" s="821" t="s">
        <v>4178</v>
      </c>
      <c r="B480" s="822" t="s">
        <v>4306</v>
      </c>
      <c r="C480" s="822" t="s">
        <v>589</v>
      </c>
      <c r="D480" s="822" t="s">
        <v>2051</v>
      </c>
      <c r="E480" s="822" t="s">
        <v>4182</v>
      </c>
      <c r="F480" s="822" t="s">
        <v>4254</v>
      </c>
      <c r="G480" s="822" t="s">
        <v>4255</v>
      </c>
      <c r="H480" s="831"/>
      <c r="I480" s="831"/>
      <c r="J480" s="822"/>
      <c r="K480" s="822"/>
      <c r="L480" s="831"/>
      <c r="M480" s="831"/>
      <c r="N480" s="822"/>
      <c r="O480" s="822"/>
      <c r="P480" s="831">
        <v>1</v>
      </c>
      <c r="Q480" s="831">
        <v>88</v>
      </c>
      <c r="R480" s="827"/>
      <c r="S480" s="832">
        <v>88</v>
      </c>
    </row>
    <row r="481" spans="1:19" ht="14.45" customHeight="1" x14ac:dyDescent="0.2">
      <c r="A481" s="821" t="s">
        <v>4178</v>
      </c>
      <c r="B481" s="822" t="s">
        <v>4306</v>
      </c>
      <c r="C481" s="822" t="s">
        <v>589</v>
      </c>
      <c r="D481" s="822" t="s">
        <v>2051</v>
      </c>
      <c r="E481" s="822" t="s">
        <v>4182</v>
      </c>
      <c r="F481" s="822" t="s">
        <v>4258</v>
      </c>
      <c r="G481" s="822" t="s">
        <v>4259</v>
      </c>
      <c r="H481" s="831"/>
      <c r="I481" s="831"/>
      <c r="J481" s="822"/>
      <c r="K481" s="822"/>
      <c r="L481" s="831"/>
      <c r="M481" s="831"/>
      <c r="N481" s="822"/>
      <c r="O481" s="822"/>
      <c r="P481" s="831">
        <v>1</v>
      </c>
      <c r="Q481" s="831">
        <v>33</v>
      </c>
      <c r="R481" s="827"/>
      <c r="S481" s="832">
        <v>33</v>
      </c>
    </row>
    <row r="482" spans="1:19" ht="14.45" customHeight="1" x14ac:dyDescent="0.2">
      <c r="A482" s="821" t="s">
        <v>4178</v>
      </c>
      <c r="B482" s="822" t="s">
        <v>4306</v>
      </c>
      <c r="C482" s="822" t="s">
        <v>589</v>
      </c>
      <c r="D482" s="822" t="s">
        <v>2051</v>
      </c>
      <c r="E482" s="822" t="s">
        <v>4182</v>
      </c>
      <c r="F482" s="822" t="s">
        <v>4260</v>
      </c>
      <c r="G482" s="822" t="s">
        <v>4261</v>
      </c>
      <c r="H482" s="831"/>
      <c r="I482" s="831"/>
      <c r="J482" s="822"/>
      <c r="K482" s="822"/>
      <c r="L482" s="831">
        <v>1</v>
      </c>
      <c r="M482" s="831">
        <v>75</v>
      </c>
      <c r="N482" s="822">
        <v>1</v>
      </c>
      <c r="O482" s="822">
        <v>75</v>
      </c>
      <c r="P482" s="831">
        <v>1</v>
      </c>
      <c r="Q482" s="831">
        <v>76</v>
      </c>
      <c r="R482" s="827">
        <v>1.0133333333333334</v>
      </c>
      <c r="S482" s="832">
        <v>76</v>
      </c>
    </row>
    <row r="483" spans="1:19" ht="14.45" customHeight="1" x14ac:dyDescent="0.2">
      <c r="A483" s="821" t="s">
        <v>4178</v>
      </c>
      <c r="B483" s="822" t="s">
        <v>4306</v>
      </c>
      <c r="C483" s="822" t="s">
        <v>589</v>
      </c>
      <c r="D483" s="822" t="s">
        <v>2051</v>
      </c>
      <c r="E483" s="822" t="s">
        <v>4182</v>
      </c>
      <c r="F483" s="822" t="s">
        <v>4315</v>
      </c>
      <c r="G483" s="822" t="s">
        <v>4316</v>
      </c>
      <c r="H483" s="831"/>
      <c r="I483" s="831"/>
      <c r="J483" s="822"/>
      <c r="K483" s="822"/>
      <c r="L483" s="831">
        <v>1</v>
      </c>
      <c r="M483" s="831">
        <v>254</v>
      </c>
      <c r="N483" s="822">
        <v>1</v>
      </c>
      <c r="O483" s="822">
        <v>254</v>
      </c>
      <c r="P483" s="831">
        <v>4</v>
      </c>
      <c r="Q483" s="831">
        <v>1020</v>
      </c>
      <c r="R483" s="827">
        <v>4.015748031496063</v>
      </c>
      <c r="S483" s="832">
        <v>255</v>
      </c>
    </row>
    <row r="484" spans="1:19" ht="14.45" customHeight="1" thickBot="1" x14ac:dyDescent="0.25">
      <c r="A484" s="813" t="s">
        <v>4178</v>
      </c>
      <c r="B484" s="814" t="s">
        <v>4306</v>
      </c>
      <c r="C484" s="814" t="s">
        <v>589</v>
      </c>
      <c r="D484" s="814" t="s">
        <v>2051</v>
      </c>
      <c r="E484" s="814" t="s">
        <v>4182</v>
      </c>
      <c r="F484" s="814" t="s">
        <v>4319</v>
      </c>
      <c r="G484" s="814" t="s">
        <v>4320</v>
      </c>
      <c r="H484" s="833"/>
      <c r="I484" s="833"/>
      <c r="J484" s="814"/>
      <c r="K484" s="814"/>
      <c r="L484" s="833">
        <v>1</v>
      </c>
      <c r="M484" s="833">
        <v>376</v>
      </c>
      <c r="N484" s="814">
        <v>1</v>
      </c>
      <c r="O484" s="814">
        <v>376</v>
      </c>
      <c r="P484" s="833"/>
      <c r="Q484" s="833"/>
      <c r="R484" s="819"/>
      <c r="S484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39CAFE8-4196-4265-8630-71E2FD65D41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22600051.309999995</v>
      </c>
      <c r="C3" s="344">
        <f t="shared" ref="C3:R3" si="0">SUBTOTAL(9,C6:C1048576)</f>
        <v>35.278597473428825</v>
      </c>
      <c r="D3" s="344">
        <f t="shared" si="0"/>
        <v>22390394.329999998</v>
      </c>
      <c r="E3" s="344">
        <f t="shared" si="0"/>
        <v>24</v>
      </c>
      <c r="F3" s="344">
        <f t="shared" si="0"/>
        <v>19516309</v>
      </c>
      <c r="G3" s="347">
        <f>IF(D3&lt;&gt;0,F3/D3,"")</f>
        <v>0.87163757423650523</v>
      </c>
      <c r="H3" s="343">
        <f t="shared" si="0"/>
        <v>9562315.8999999948</v>
      </c>
      <c r="I3" s="344">
        <f t="shared" si="0"/>
        <v>0.89569404181760237</v>
      </c>
      <c r="J3" s="344">
        <f t="shared" si="0"/>
        <v>10675873.07</v>
      </c>
      <c r="K3" s="344">
        <f t="shared" si="0"/>
        <v>1</v>
      </c>
      <c r="L3" s="344">
        <f t="shared" si="0"/>
        <v>10159572.520000018</v>
      </c>
      <c r="M3" s="345">
        <f>IF(J3&lt;&gt;0,L3/J3,"")</f>
        <v>0.95163856420784687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77" t="s">
        <v>2</v>
      </c>
      <c r="H5" s="842">
        <v>2018</v>
      </c>
      <c r="I5" s="843"/>
      <c r="J5" s="843">
        <v>2019</v>
      </c>
      <c r="K5" s="843"/>
      <c r="L5" s="843">
        <v>2020</v>
      </c>
      <c r="M5" s="877" t="s">
        <v>2</v>
      </c>
      <c r="N5" s="842">
        <v>2018</v>
      </c>
      <c r="O5" s="843"/>
      <c r="P5" s="843">
        <v>2019</v>
      </c>
      <c r="Q5" s="843"/>
      <c r="R5" s="843">
        <v>2020</v>
      </c>
      <c r="S5" s="877" t="s">
        <v>2</v>
      </c>
    </row>
    <row r="6" spans="1:19" ht="14.45" customHeight="1" x14ac:dyDescent="0.2">
      <c r="A6" s="835" t="s">
        <v>4324</v>
      </c>
      <c r="B6" s="859">
        <v>8154</v>
      </c>
      <c r="C6" s="807">
        <v>2.8500524292205522</v>
      </c>
      <c r="D6" s="859">
        <v>2861</v>
      </c>
      <c r="E6" s="807">
        <v>1</v>
      </c>
      <c r="F6" s="859">
        <v>3416</v>
      </c>
      <c r="G6" s="812">
        <v>1.1939881160433414</v>
      </c>
      <c r="H6" s="859"/>
      <c r="I6" s="807"/>
      <c r="J6" s="859"/>
      <c r="K6" s="807"/>
      <c r="L6" s="859"/>
      <c r="M6" s="812"/>
      <c r="N6" s="859"/>
      <c r="O6" s="807"/>
      <c r="P6" s="859"/>
      <c r="Q6" s="807"/>
      <c r="R6" s="859"/>
      <c r="S6" s="231"/>
    </row>
    <row r="7" spans="1:19" ht="14.45" customHeight="1" x14ac:dyDescent="0.2">
      <c r="A7" s="836" t="s">
        <v>4325</v>
      </c>
      <c r="B7" s="861">
        <v>1182.33</v>
      </c>
      <c r="C7" s="822">
        <v>0.36615980179622171</v>
      </c>
      <c r="D7" s="861">
        <v>3229</v>
      </c>
      <c r="E7" s="822">
        <v>1</v>
      </c>
      <c r="F7" s="861">
        <v>2319</v>
      </c>
      <c r="G7" s="827">
        <v>0.71817900278724067</v>
      </c>
      <c r="H7" s="861"/>
      <c r="I7" s="822"/>
      <c r="J7" s="861"/>
      <c r="K7" s="822"/>
      <c r="L7" s="861"/>
      <c r="M7" s="827"/>
      <c r="N7" s="861"/>
      <c r="O7" s="822"/>
      <c r="P7" s="861"/>
      <c r="Q7" s="822"/>
      <c r="R7" s="861"/>
      <c r="S7" s="828"/>
    </row>
    <row r="8" spans="1:19" ht="14.45" customHeight="1" x14ac:dyDescent="0.2">
      <c r="A8" s="836" t="s">
        <v>4326</v>
      </c>
      <c r="B8" s="861">
        <v>100218.32</v>
      </c>
      <c r="C8" s="822">
        <v>1.1712491496263733</v>
      </c>
      <c r="D8" s="861">
        <v>85565.33</v>
      </c>
      <c r="E8" s="822">
        <v>1</v>
      </c>
      <c r="F8" s="861">
        <v>66587.67</v>
      </c>
      <c r="G8" s="827">
        <v>0.77820853376011057</v>
      </c>
      <c r="H8" s="861"/>
      <c r="I8" s="822"/>
      <c r="J8" s="861"/>
      <c r="K8" s="822"/>
      <c r="L8" s="861"/>
      <c r="M8" s="827"/>
      <c r="N8" s="861"/>
      <c r="O8" s="822"/>
      <c r="P8" s="861"/>
      <c r="Q8" s="822"/>
      <c r="R8" s="861"/>
      <c r="S8" s="828"/>
    </row>
    <row r="9" spans="1:19" ht="14.45" customHeight="1" x14ac:dyDescent="0.2">
      <c r="A9" s="836" t="s">
        <v>4327</v>
      </c>
      <c r="B9" s="861">
        <v>379</v>
      </c>
      <c r="C9" s="822">
        <v>0.40448239060832442</v>
      </c>
      <c r="D9" s="861">
        <v>937</v>
      </c>
      <c r="E9" s="822">
        <v>1</v>
      </c>
      <c r="F9" s="861">
        <v>585</v>
      </c>
      <c r="G9" s="827">
        <v>0.62433297758804696</v>
      </c>
      <c r="H9" s="861"/>
      <c r="I9" s="822"/>
      <c r="J9" s="861"/>
      <c r="K9" s="822"/>
      <c r="L9" s="861"/>
      <c r="M9" s="827"/>
      <c r="N9" s="861"/>
      <c r="O9" s="822"/>
      <c r="P9" s="861"/>
      <c r="Q9" s="822"/>
      <c r="R9" s="861"/>
      <c r="S9" s="828"/>
    </row>
    <row r="10" spans="1:19" ht="14.45" customHeight="1" x14ac:dyDescent="0.2">
      <c r="A10" s="836" t="s">
        <v>2024</v>
      </c>
      <c r="B10" s="861">
        <v>22262493.329999998</v>
      </c>
      <c r="C10" s="822">
        <v>1.0094859893051813</v>
      </c>
      <c r="D10" s="861">
        <v>22053296</v>
      </c>
      <c r="E10" s="822">
        <v>1</v>
      </c>
      <c r="F10" s="861">
        <v>19294965.329999998</v>
      </c>
      <c r="G10" s="827">
        <v>0.87492433466634634</v>
      </c>
      <c r="H10" s="861">
        <v>9562315.8999999948</v>
      </c>
      <c r="I10" s="822">
        <v>0.89569404181760237</v>
      </c>
      <c r="J10" s="861">
        <v>10675873.07</v>
      </c>
      <c r="K10" s="822">
        <v>1</v>
      </c>
      <c r="L10" s="861">
        <v>10159572.520000018</v>
      </c>
      <c r="M10" s="827">
        <v>0.95163856420784687</v>
      </c>
      <c r="N10" s="861"/>
      <c r="O10" s="822"/>
      <c r="P10" s="861"/>
      <c r="Q10" s="822"/>
      <c r="R10" s="861"/>
      <c r="S10" s="828"/>
    </row>
    <row r="11" spans="1:19" ht="14.45" customHeight="1" x14ac:dyDescent="0.2">
      <c r="A11" s="836" t="s">
        <v>4328</v>
      </c>
      <c r="B11" s="861"/>
      <c r="C11" s="822"/>
      <c r="D11" s="861">
        <v>126</v>
      </c>
      <c r="E11" s="822">
        <v>1</v>
      </c>
      <c r="F11" s="861"/>
      <c r="G11" s="827"/>
      <c r="H11" s="861"/>
      <c r="I11" s="822"/>
      <c r="J11" s="861"/>
      <c r="K11" s="822"/>
      <c r="L11" s="861"/>
      <c r="M11" s="827"/>
      <c r="N11" s="861"/>
      <c r="O11" s="822"/>
      <c r="P11" s="861"/>
      <c r="Q11" s="822"/>
      <c r="R11" s="861"/>
      <c r="S11" s="828"/>
    </row>
    <row r="12" spans="1:19" ht="14.45" customHeight="1" x14ac:dyDescent="0.2">
      <c r="A12" s="836" t="s">
        <v>4329</v>
      </c>
      <c r="B12" s="861">
        <v>167000</v>
      </c>
      <c r="C12" s="822">
        <v>0.76896157954838473</v>
      </c>
      <c r="D12" s="861">
        <v>217176</v>
      </c>
      <c r="E12" s="822">
        <v>1</v>
      </c>
      <c r="F12" s="861">
        <v>79927</v>
      </c>
      <c r="G12" s="827">
        <v>0.36802869562014218</v>
      </c>
      <c r="H12" s="861"/>
      <c r="I12" s="822"/>
      <c r="J12" s="861"/>
      <c r="K12" s="822"/>
      <c r="L12" s="861"/>
      <c r="M12" s="827"/>
      <c r="N12" s="861"/>
      <c r="O12" s="822"/>
      <c r="P12" s="861"/>
      <c r="Q12" s="822"/>
      <c r="R12" s="861"/>
      <c r="S12" s="828"/>
    </row>
    <row r="13" spans="1:19" ht="14.45" customHeight="1" x14ac:dyDescent="0.2">
      <c r="A13" s="836" t="s">
        <v>4330</v>
      </c>
      <c r="B13" s="861">
        <v>252</v>
      </c>
      <c r="C13" s="822">
        <v>6.6315789473684212</v>
      </c>
      <c r="D13" s="861">
        <v>38</v>
      </c>
      <c r="E13" s="822">
        <v>1</v>
      </c>
      <c r="F13" s="861">
        <v>127</v>
      </c>
      <c r="G13" s="827">
        <v>3.3421052631578947</v>
      </c>
      <c r="H13" s="861"/>
      <c r="I13" s="822"/>
      <c r="J13" s="861"/>
      <c r="K13" s="822"/>
      <c r="L13" s="861"/>
      <c r="M13" s="827"/>
      <c r="N13" s="861"/>
      <c r="O13" s="822"/>
      <c r="P13" s="861"/>
      <c r="Q13" s="822"/>
      <c r="R13" s="861"/>
      <c r="S13" s="828"/>
    </row>
    <row r="14" spans="1:19" ht="14.45" customHeight="1" x14ac:dyDescent="0.2">
      <c r="A14" s="836" t="s">
        <v>4331</v>
      </c>
      <c r="B14" s="861">
        <v>37</v>
      </c>
      <c r="C14" s="822">
        <v>0.29365079365079366</v>
      </c>
      <c r="D14" s="861">
        <v>126</v>
      </c>
      <c r="E14" s="822">
        <v>1</v>
      </c>
      <c r="F14" s="861">
        <v>1020</v>
      </c>
      <c r="G14" s="827">
        <v>8.0952380952380949</v>
      </c>
      <c r="H14" s="861"/>
      <c r="I14" s="822"/>
      <c r="J14" s="861"/>
      <c r="K14" s="822"/>
      <c r="L14" s="861"/>
      <c r="M14" s="827"/>
      <c r="N14" s="861"/>
      <c r="O14" s="822"/>
      <c r="P14" s="861"/>
      <c r="Q14" s="822"/>
      <c r="R14" s="861"/>
      <c r="S14" s="828"/>
    </row>
    <row r="15" spans="1:19" ht="14.45" customHeight="1" x14ac:dyDescent="0.2">
      <c r="A15" s="836" t="s">
        <v>4332</v>
      </c>
      <c r="B15" s="861">
        <v>252</v>
      </c>
      <c r="C15" s="822"/>
      <c r="D15" s="861"/>
      <c r="E15" s="822"/>
      <c r="F15" s="861">
        <v>382</v>
      </c>
      <c r="G15" s="827"/>
      <c r="H15" s="861"/>
      <c r="I15" s="822"/>
      <c r="J15" s="861"/>
      <c r="K15" s="822"/>
      <c r="L15" s="861"/>
      <c r="M15" s="827"/>
      <c r="N15" s="861"/>
      <c r="O15" s="822"/>
      <c r="P15" s="861"/>
      <c r="Q15" s="822"/>
      <c r="R15" s="861"/>
      <c r="S15" s="828"/>
    </row>
    <row r="16" spans="1:19" ht="14.45" customHeight="1" x14ac:dyDescent="0.2">
      <c r="A16" s="836" t="s">
        <v>4333</v>
      </c>
      <c r="B16" s="861">
        <v>126</v>
      </c>
      <c r="C16" s="822">
        <v>0.33333333333333331</v>
      </c>
      <c r="D16" s="861">
        <v>378</v>
      </c>
      <c r="E16" s="822">
        <v>1</v>
      </c>
      <c r="F16" s="861">
        <v>705</v>
      </c>
      <c r="G16" s="827">
        <v>1.8650793650793651</v>
      </c>
      <c r="H16" s="861"/>
      <c r="I16" s="822"/>
      <c r="J16" s="861"/>
      <c r="K16" s="822"/>
      <c r="L16" s="861"/>
      <c r="M16" s="827"/>
      <c r="N16" s="861"/>
      <c r="O16" s="822"/>
      <c r="P16" s="861"/>
      <c r="Q16" s="822"/>
      <c r="R16" s="861"/>
      <c r="S16" s="828"/>
    </row>
    <row r="17" spans="1:19" ht="14.45" customHeight="1" x14ac:dyDescent="0.2">
      <c r="A17" s="836" t="s">
        <v>4334</v>
      </c>
      <c r="B17" s="861"/>
      <c r="C17" s="822"/>
      <c r="D17" s="861">
        <v>38</v>
      </c>
      <c r="E17" s="822">
        <v>1</v>
      </c>
      <c r="F17" s="861">
        <v>165</v>
      </c>
      <c r="G17" s="827">
        <v>4.3421052631578947</v>
      </c>
      <c r="H17" s="861"/>
      <c r="I17" s="822"/>
      <c r="J17" s="861"/>
      <c r="K17" s="822"/>
      <c r="L17" s="861"/>
      <c r="M17" s="827"/>
      <c r="N17" s="861"/>
      <c r="O17" s="822"/>
      <c r="P17" s="861"/>
      <c r="Q17" s="822"/>
      <c r="R17" s="861"/>
      <c r="S17" s="828"/>
    </row>
    <row r="18" spans="1:19" ht="14.45" customHeight="1" x14ac:dyDescent="0.2">
      <c r="A18" s="836" t="s">
        <v>4335</v>
      </c>
      <c r="B18" s="861">
        <v>252</v>
      </c>
      <c r="C18" s="822">
        <v>0.86301369863013699</v>
      </c>
      <c r="D18" s="861">
        <v>292</v>
      </c>
      <c r="E18" s="822">
        <v>1</v>
      </c>
      <c r="F18" s="861"/>
      <c r="G18" s="827"/>
      <c r="H18" s="861"/>
      <c r="I18" s="822"/>
      <c r="J18" s="861"/>
      <c r="K18" s="822"/>
      <c r="L18" s="861"/>
      <c r="M18" s="827"/>
      <c r="N18" s="861"/>
      <c r="O18" s="822"/>
      <c r="P18" s="861"/>
      <c r="Q18" s="822"/>
      <c r="R18" s="861"/>
      <c r="S18" s="828"/>
    </row>
    <row r="19" spans="1:19" ht="14.45" customHeight="1" x14ac:dyDescent="0.2">
      <c r="A19" s="836" t="s">
        <v>4336</v>
      </c>
      <c r="B19" s="861">
        <v>1076</v>
      </c>
      <c r="C19" s="822">
        <v>1.1968854282536152</v>
      </c>
      <c r="D19" s="861">
        <v>899</v>
      </c>
      <c r="E19" s="822">
        <v>1</v>
      </c>
      <c r="F19" s="861">
        <v>2408</v>
      </c>
      <c r="G19" s="827">
        <v>2.6785317018909898</v>
      </c>
      <c r="H19" s="861"/>
      <c r="I19" s="822"/>
      <c r="J19" s="861"/>
      <c r="K19" s="822"/>
      <c r="L19" s="861"/>
      <c r="M19" s="827"/>
      <c r="N19" s="861"/>
      <c r="O19" s="822"/>
      <c r="P19" s="861"/>
      <c r="Q19" s="822"/>
      <c r="R19" s="861"/>
      <c r="S19" s="828"/>
    </row>
    <row r="20" spans="1:19" ht="14.45" customHeight="1" x14ac:dyDescent="0.2">
      <c r="A20" s="836" t="s">
        <v>4337</v>
      </c>
      <c r="B20" s="861">
        <v>32716</v>
      </c>
      <c r="C20" s="822">
        <v>7.5295742232451097</v>
      </c>
      <c r="D20" s="861">
        <v>4345</v>
      </c>
      <c r="E20" s="822">
        <v>1</v>
      </c>
      <c r="F20" s="861">
        <v>1845</v>
      </c>
      <c r="G20" s="827">
        <v>0.42462600690448793</v>
      </c>
      <c r="H20" s="861"/>
      <c r="I20" s="822"/>
      <c r="J20" s="861"/>
      <c r="K20" s="822"/>
      <c r="L20" s="861"/>
      <c r="M20" s="827"/>
      <c r="N20" s="861"/>
      <c r="O20" s="822"/>
      <c r="P20" s="861"/>
      <c r="Q20" s="822"/>
      <c r="R20" s="861"/>
      <c r="S20" s="828"/>
    </row>
    <row r="21" spans="1:19" ht="14.45" customHeight="1" x14ac:dyDescent="0.2">
      <c r="A21" s="836" t="s">
        <v>4338</v>
      </c>
      <c r="B21" s="861">
        <v>3345</v>
      </c>
      <c r="C21" s="822">
        <v>1.4288765484835539</v>
      </c>
      <c r="D21" s="861">
        <v>2341</v>
      </c>
      <c r="E21" s="822">
        <v>1</v>
      </c>
      <c r="F21" s="861">
        <v>3149</v>
      </c>
      <c r="G21" s="827">
        <v>1.3451516445963263</v>
      </c>
      <c r="H21" s="861"/>
      <c r="I21" s="822"/>
      <c r="J21" s="861"/>
      <c r="K21" s="822"/>
      <c r="L21" s="861"/>
      <c r="M21" s="827"/>
      <c r="N21" s="861"/>
      <c r="O21" s="822"/>
      <c r="P21" s="861"/>
      <c r="Q21" s="822"/>
      <c r="R21" s="861"/>
      <c r="S21" s="828"/>
    </row>
    <row r="22" spans="1:19" ht="14.45" customHeight="1" x14ac:dyDescent="0.2">
      <c r="A22" s="836" t="s">
        <v>4339</v>
      </c>
      <c r="B22" s="861">
        <v>504</v>
      </c>
      <c r="C22" s="822">
        <v>4</v>
      </c>
      <c r="D22" s="861">
        <v>126</v>
      </c>
      <c r="E22" s="822">
        <v>1</v>
      </c>
      <c r="F22" s="861">
        <v>1942</v>
      </c>
      <c r="G22" s="827">
        <v>15.412698412698413</v>
      </c>
      <c r="H22" s="861"/>
      <c r="I22" s="822"/>
      <c r="J22" s="861"/>
      <c r="K22" s="822"/>
      <c r="L22" s="861"/>
      <c r="M22" s="827"/>
      <c r="N22" s="861"/>
      <c r="O22" s="822"/>
      <c r="P22" s="861"/>
      <c r="Q22" s="822"/>
      <c r="R22" s="861"/>
      <c r="S22" s="828"/>
    </row>
    <row r="23" spans="1:19" ht="14.45" customHeight="1" x14ac:dyDescent="0.2">
      <c r="A23" s="836" t="s">
        <v>4340</v>
      </c>
      <c r="B23" s="861"/>
      <c r="C23" s="822"/>
      <c r="D23" s="861">
        <v>546</v>
      </c>
      <c r="E23" s="822">
        <v>1</v>
      </c>
      <c r="F23" s="861"/>
      <c r="G23" s="827"/>
      <c r="H23" s="861"/>
      <c r="I23" s="822"/>
      <c r="J23" s="861"/>
      <c r="K23" s="822"/>
      <c r="L23" s="861"/>
      <c r="M23" s="827"/>
      <c r="N23" s="861"/>
      <c r="O23" s="822"/>
      <c r="P23" s="861"/>
      <c r="Q23" s="822"/>
      <c r="R23" s="861"/>
      <c r="S23" s="828"/>
    </row>
    <row r="24" spans="1:19" ht="14.45" customHeight="1" x14ac:dyDescent="0.2">
      <c r="A24" s="836" t="s">
        <v>4341</v>
      </c>
      <c r="B24" s="861">
        <v>726</v>
      </c>
      <c r="C24" s="822">
        <v>0.49726027397260275</v>
      </c>
      <c r="D24" s="861">
        <v>1460</v>
      </c>
      <c r="E24" s="822">
        <v>1</v>
      </c>
      <c r="F24" s="861"/>
      <c r="G24" s="827"/>
      <c r="H24" s="861"/>
      <c r="I24" s="822"/>
      <c r="J24" s="861"/>
      <c r="K24" s="822"/>
      <c r="L24" s="861"/>
      <c r="M24" s="827"/>
      <c r="N24" s="861"/>
      <c r="O24" s="822"/>
      <c r="P24" s="861"/>
      <c r="Q24" s="822"/>
      <c r="R24" s="861"/>
      <c r="S24" s="828"/>
    </row>
    <row r="25" spans="1:19" ht="14.45" customHeight="1" x14ac:dyDescent="0.2">
      <c r="A25" s="836" t="s">
        <v>4342</v>
      </c>
      <c r="B25" s="861">
        <v>1515</v>
      </c>
      <c r="C25" s="822">
        <v>0.86030664395229983</v>
      </c>
      <c r="D25" s="861">
        <v>1761</v>
      </c>
      <c r="E25" s="822">
        <v>1</v>
      </c>
      <c r="F25" s="861">
        <v>1017</v>
      </c>
      <c r="G25" s="827">
        <v>0.57751277683134583</v>
      </c>
      <c r="H25" s="861"/>
      <c r="I25" s="822"/>
      <c r="J25" s="861"/>
      <c r="K25" s="822"/>
      <c r="L25" s="861"/>
      <c r="M25" s="827"/>
      <c r="N25" s="861"/>
      <c r="O25" s="822"/>
      <c r="P25" s="861"/>
      <c r="Q25" s="822"/>
      <c r="R25" s="861"/>
      <c r="S25" s="828"/>
    </row>
    <row r="26" spans="1:19" ht="14.45" customHeight="1" x14ac:dyDescent="0.2">
      <c r="A26" s="836" t="s">
        <v>4343</v>
      </c>
      <c r="B26" s="861">
        <v>15589</v>
      </c>
      <c r="C26" s="822">
        <v>1.5545472676505785</v>
      </c>
      <c r="D26" s="861">
        <v>10028</v>
      </c>
      <c r="E26" s="822">
        <v>1</v>
      </c>
      <c r="F26" s="861">
        <v>3006</v>
      </c>
      <c r="G26" s="827">
        <v>0.29976067012365376</v>
      </c>
      <c r="H26" s="861"/>
      <c r="I26" s="822"/>
      <c r="J26" s="861"/>
      <c r="K26" s="822"/>
      <c r="L26" s="861"/>
      <c r="M26" s="827"/>
      <c r="N26" s="861"/>
      <c r="O26" s="822"/>
      <c r="P26" s="861"/>
      <c r="Q26" s="822"/>
      <c r="R26" s="861"/>
      <c r="S26" s="828"/>
    </row>
    <row r="27" spans="1:19" ht="14.45" customHeight="1" x14ac:dyDescent="0.2">
      <c r="A27" s="836" t="s">
        <v>4344</v>
      </c>
      <c r="B27" s="861"/>
      <c r="C27" s="822"/>
      <c r="D27" s="861">
        <v>126</v>
      </c>
      <c r="E27" s="822">
        <v>1</v>
      </c>
      <c r="F27" s="861">
        <v>765</v>
      </c>
      <c r="G27" s="827">
        <v>6.0714285714285712</v>
      </c>
      <c r="H27" s="861"/>
      <c r="I27" s="822"/>
      <c r="J27" s="861"/>
      <c r="K27" s="822"/>
      <c r="L27" s="861"/>
      <c r="M27" s="827"/>
      <c r="N27" s="861"/>
      <c r="O27" s="822"/>
      <c r="P27" s="861"/>
      <c r="Q27" s="822"/>
      <c r="R27" s="861"/>
      <c r="S27" s="828"/>
    </row>
    <row r="28" spans="1:19" ht="14.45" customHeight="1" x14ac:dyDescent="0.2">
      <c r="A28" s="836" t="s">
        <v>4345</v>
      </c>
      <c r="B28" s="861">
        <v>375</v>
      </c>
      <c r="C28" s="822">
        <v>0.15527950310559005</v>
      </c>
      <c r="D28" s="861">
        <v>2415</v>
      </c>
      <c r="E28" s="822">
        <v>1</v>
      </c>
      <c r="F28" s="861">
        <v>382</v>
      </c>
      <c r="G28" s="827">
        <v>0.15817805383022773</v>
      </c>
      <c r="H28" s="861"/>
      <c r="I28" s="822"/>
      <c r="J28" s="861"/>
      <c r="K28" s="822"/>
      <c r="L28" s="861"/>
      <c r="M28" s="827"/>
      <c r="N28" s="861"/>
      <c r="O28" s="822"/>
      <c r="P28" s="861"/>
      <c r="Q28" s="822"/>
      <c r="R28" s="861"/>
      <c r="S28" s="828"/>
    </row>
    <row r="29" spans="1:19" ht="14.45" customHeight="1" x14ac:dyDescent="0.2">
      <c r="A29" s="836" t="s">
        <v>4346</v>
      </c>
      <c r="B29" s="861">
        <v>3353.33</v>
      </c>
      <c r="C29" s="822">
        <v>2.9184769364664924</v>
      </c>
      <c r="D29" s="861">
        <v>1149</v>
      </c>
      <c r="E29" s="822">
        <v>1</v>
      </c>
      <c r="F29" s="861">
        <v>382</v>
      </c>
      <c r="G29" s="827">
        <v>0.33246301131418626</v>
      </c>
      <c r="H29" s="861"/>
      <c r="I29" s="822"/>
      <c r="J29" s="861"/>
      <c r="K29" s="822"/>
      <c r="L29" s="861"/>
      <c r="M29" s="827"/>
      <c r="N29" s="861"/>
      <c r="O29" s="822"/>
      <c r="P29" s="861"/>
      <c r="Q29" s="822"/>
      <c r="R29" s="861"/>
      <c r="S29" s="828"/>
    </row>
    <row r="30" spans="1:19" ht="14.45" customHeight="1" thickBot="1" x14ac:dyDescent="0.25">
      <c r="A30" s="865" t="s">
        <v>4347</v>
      </c>
      <c r="B30" s="863">
        <v>506</v>
      </c>
      <c r="C30" s="814">
        <v>0.44542253521126762</v>
      </c>
      <c r="D30" s="863">
        <v>1136</v>
      </c>
      <c r="E30" s="814">
        <v>1</v>
      </c>
      <c r="F30" s="863">
        <v>51214</v>
      </c>
      <c r="G30" s="819">
        <v>45.08274647887324</v>
      </c>
      <c r="H30" s="863"/>
      <c r="I30" s="814"/>
      <c r="J30" s="863"/>
      <c r="K30" s="814"/>
      <c r="L30" s="863"/>
      <c r="M30" s="819"/>
      <c r="N30" s="863"/>
      <c r="O30" s="814"/>
      <c r="P30" s="863"/>
      <c r="Q30" s="814"/>
      <c r="R30" s="863"/>
      <c r="S30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A4821C0-1E28-4266-B247-E4825615E6B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2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5181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20346.249999999996</v>
      </c>
      <c r="G3" s="208">
        <f t="shared" si="0"/>
        <v>32162367.210000001</v>
      </c>
      <c r="H3" s="208"/>
      <c r="I3" s="208"/>
      <c r="J3" s="208">
        <f t="shared" si="0"/>
        <v>20595.449999999997</v>
      </c>
      <c r="K3" s="208">
        <f t="shared" si="0"/>
        <v>33066267.399999999</v>
      </c>
      <c r="L3" s="208"/>
      <c r="M3" s="208"/>
      <c r="N3" s="208">
        <f t="shared" si="0"/>
        <v>17434.5</v>
      </c>
      <c r="O3" s="208">
        <f t="shared" si="0"/>
        <v>29675881.519999996</v>
      </c>
      <c r="P3" s="79">
        <f>IF(K3=0,0,O3/K3)</f>
        <v>0.89746693090614749</v>
      </c>
      <c r="Q3" s="209">
        <f>IF(N3=0,0,O3/N3)</f>
        <v>1702.1355083311821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4348</v>
      </c>
      <c r="B6" s="807" t="s">
        <v>4179</v>
      </c>
      <c r="C6" s="807" t="s">
        <v>4182</v>
      </c>
      <c r="D6" s="807" t="s">
        <v>4187</v>
      </c>
      <c r="E6" s="807" t="s">
        <v>4188</v>
      </c>
      <c r="F6" s="225"/>
      <c r="G6" s="225"/>
      <c r="H6" s="225"/>
      <c r="I6" s="225"/>
      <c r="J6" s="225">
        <v>1</v>
      </c>
      <c r="K6" s="225">
        <v>194</v>
      </c>
      <c r="L6" s="225">
        <v>1</v>
      </c>
      <c r="M6" s="225">
        <v>194</v>
      </c>
      <c r="N6" s="225"/>
      <c r="O6" s="225"/>
      <c r="P6" s="812"/>
      <c r="Q6" s="830"/>
    </row>
    <row r="7" spans="1:17" ht="14.45" customHeight="1" x14ac:dyDescent="0.2">
      <c r="A7" s="821" t="s">
        <v>4348</v>
      </c>
      <c r="B7" s="822" t="s">
        <v>4200</v>
      </c>
      <c r="C7" s="822" t="s">
        <v>4182</v>
      </c>
      <c r="D7" s="822" t="s">
        <v>4185</v>
      </c>
      <c r="E7" s="822" t="s">
        <v>4186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38</v>
      </c>
      <c r="P7" s="827"/>
      <c r="Q7" s="832">
        <v>38</v>
      </c>
    </row>
    <row r="8" spans="1:17" ht="14.45" customHeight="1" x14ac:dyDescent="0.2">
      <c r="A8" s="821" t="s">
        <v>4348</v>
      </c>
      <c r="B8" s="822" t="s">
        <v>4200</v>
      </c>
      <c r="C8" s="822" t="s">
        <v>4182</v>
      </c>
      <c r="D8" s="822" t="s">
        <v>4237</v>
      </c>
      <c r="E8" s="822" t="s">
        <v>4238</v>
      </c>
      <c r="F8" s="831">
        <v>2</v>
      </c>
      <c r="G8" s="831">
        <v>504</v>
      </c>
      <c r="H8" s="831">
        <v>1.984251968503937</v>
      </c>
      <c r="I8" s="831">
        <v>252</v>
      </c>
      <c r="J8" s="831">
        <v>1</v>
      </c>
      <c r="K8" s="831">
        <v>254</v>
      </c>
      <c r="L8" s="831">
        <v>1</v>
      </c>
      <c r="M8" s="831">
        <v>254</v>
      </c>
      <c r="N8" s="831">
        <v>1</v>
      </c>
      <c r="O8" s="831">
        <v>255</v>
      </c>
      <c r="P8" s="827">
        <v>1.0039370078740157</v>
      </c>
      <c r="Q8" s="832">
        <v>255</v>
      </c>
    </row>
    <row r="9" spans="1:17" ht="14.45" customHeight="1" x14ac:dyDescent="0.2">
      <c r="A9" s="821" t="s">
        <v>4348</v>
      </c>
      <c r="B9" s="822" t="s">
        <v>4200</v>
      </c>
      <c r="C9" s="822" t="s">
        <v>4182</v>
      </c>
      <c r="D9" s="822" t="s">
        <v>4239</v>
      </c>
      <c r="E9" s="822" t="s">
        <v>4240</v>
      </c>
      <c r="F9" s="831">
        <v>22</v>
      </c>
      <c r="G9" s="831">
        <v>2788</v>
      </c>
      <c r="H9" s="831">
        <v>2.4585537918871254</v>
      </c>
      <c r="I9" s="831">
        <v>126.72727272727273</v>
      </c>
      <c r="J9" s="831">
        <v>9</v>
      </c>
      <c r="K9" s="831">
        <v>1134</v>
      </c>
      <c r="L9" s="831">
        <v>1</v>
      </c>
      <c r="M9" s="831">
        <v>126</v>
      </c>
      <c r="N9" s="831">
        <v>4</v>
      </c>
      <c r="O9" s="831">
        <v>508</v>
      </c>
      <c r="P9" s="827">
        <v>0.44797178130511461</v>
      </c>
      <c r="Q9" s="832">
        <v>127</v>
      </c>
    </row>
    <row r="10" spans="1:17" ht="14.45" customHeight="1" x14ac:dyDescent="0.2">
      <c r="A10" s="821" t="s">
        <v>4348</v>
      </c>
      <c r="B10" s="822" t="s">
        <v>4200</v>
      </c>
      <c r="C10" s="822" t="s">
        <v>4182</v>
      </c>
      <c r="D10" s="822" t="s">
        <v>4276</v>
      </c>
      <c r="E10" s="822" t="s">
        <v>4277</v>
      </c>
      <c r="F10" s="831">
        <v>1</v>
      </c>
      <c r="G10" s="831">
        <v>375</v>
      </c>
      <c r="H10" s="831"/>
      <c r="I10" s="831">
        <v>375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4348</v>
      </c>
      <c r="B11" s="822" t="s">
        <v>4200</v>
      </c>
      <c r="C11" s="822" t="s">
        <v>4182</v>
      </c>
      <c r="D11" s="822" t="s">
        <v>4280</v>
      </c>
      <c r="E11" s="822" t="s">
        <v>4281</v>
      </c>
      <c r="F11" s="831">
        <v>7</v>
      </c>
      <c r="G11" s="831">
        <v>2737</v>
      </c>
      <c r="H11" s="831">
        <v>6.9643765903307884</v>
      </c>
      <c r="I11" s="831">
        <v>391</v>
      </c>
      <c r="J11" s="831">
        <v>1</v>
      </c>
      <c r="K11" s="831">
        <v>393</v>
      </c>
      <c r="L11" s="831">
        <v>1</v>
      </c>
      <c r="M11" s="831">
        <v>393</v>
      </c>
      <c r="N11" s="831">
        <v>2</v>
      </c>
      <c r="O11" s="831">
        <v>792</v>
      </c>
      <c r="P11" s="827">
        <v>2.0152671755725189</v>
      </c>
      <c r="Q11" s="832">
        <v>396</v>
      </c>
    </row>
    <row r="12" spans="1:17" ht="14.45" customHeight="1" x14ac:dyDescent="0.2">
      <c r="A12" s="821" t="s">
        <v>4348</v>
      </c>
      <c r="B12" s="822" t="s">
        <v>4306</v>
      </c>
      <c r="C12" s="822" t="s">
        <v>4182</v>
      </c>
      <c r="D12" s="822" t="s">
        <v>4185</v>
      </c>
      <c r="E12" s="822" t="s">
        <v>4186</v>
      </c>
      <c r="F12" s="831">
        <v>3</v>
      </c>
      <c r="G12" s="831">
        <v>111</v>
      </c>
      <c r="H12" s="831"/>
      <c r="I12" s="831">
        <v>37</v>
      </c>
      <c r="J12" s="831"/>
      <c r="K12" s="831"/>
      <c r="L12" s="831"/>
      <c r="M12" s="831"/>
      <c r="N12" s="831">
        <v>1</v>
      </c>
      <c r="O12" s="831">
        <v>38</v>
      </c>
      <c r="P12" s="827"/>
      <c r="Q12" s="832">
        <v>38</v>
      </c>
    </row>
    <row r="13" spans="1:17" ht="14.45" customHeight="1" x14ac:dyDescent="0.2">
      <c r="A13" s="821" t="s">
        <v>4348</v>
      </c>
      <c r="B13" s="822" t="s">
        <v>4306</v>
      </c>
      <c r="C13" s="822" t="s">
        <v>4182</v>
      </c>
      <c r="D13" s="822" t="s">
        <v>4311</v>
      </c>
      <c r="E13" s="822" t="s">
        <v>4312</v>
      </c>
      <c r="F13" s="831">
        <v>1</v>
      </c>
      <c r="G13" s="831">
        <v>127</v>
      </c>
      <c r="H13" s="831">
        <v>0.33597883597883599</v>
      </c>
      <c r="I13" s="831">
        <v>127</v>
      </c>
      <c r="J13" s="831">
        <v>3</v>
      </c>
      <c r="K13" s="831">
        <v>378</v>
      </c>
      <c r="L13" s="831">
        <v>1</v>
      </c>
      <c r="M13" s="831">
        <v>126</v>
      </c>
      <c r="N13" s="831"/>
      <c r="O13" s="831"/>
      <c r="P13" s="827"/>
      <c r="Q13" s="832"/>
    </row>
    <row r="14" spans="1:17" ht="14.45" customHeight="1" x14ac:dyDescent="0.2">
      <c r="A14" s="821" t="s">
        <v>4348</v>
      </c>
      <c r="B14" s="822" t="s">
        <v>4306</v>
      </c>
      <c r="C14" s="822" t="s">
        <v>4182</v>
      </c>
      <c r="D14" s="822" t="s">
        <v>4315</v>
      </c>
      <c r="E14" s="822" t="s">
        <v>4316</v>
      </c>
      <c r="F14" s="831">
        <v>6</v>
      </c>
      <c r="G14" s="831">
        <v>1512</v>
      </c>
      <c r="H14" s="831">
        <v>2.9763779527559056</v>
      </c>
      <c r="I14" s="831">
        <v>252</v>
      </c>
      <c r="J14" s="831">
        <v>2</v>
      </c>
      <c r="K14" s="831">
        <v>508</v>
      </c>
      <c r="L14" s="831">
        <v>1</v>
      </c>
      <c r="M14" s="831">
        <v>254</v>
      </c>
      <c r="N14" s="831">
        <v>7</v>
      </c>
      <c r="O14" s="831">
        <v>1785</v>
      </c>
      <c r="P14" s="827">
        <v>3.5137795275590551</v>
      </c>
      <c r="Q14" s="832">
        <v>255</v>
      </c>
    </row>
    <row r="15" spans="1:17" ht="14.45" customHeight="1" x14ac:dyDescent="0.2">
      <c r="A15" s="821" t="s">
        <v>4349</v>
      </c>
      <c r="B15" s="822" t="s">
        <v>4200</v>
      </c>
      <c r="C15" s="822" t="s">
        <v>4182</v>
      </c>
      <c r="D15" s="822" t="s">
        <v>4237</v>
      </c>
      <c r="E15" s="822" t="s">
        <v>4238</v>
      </c>
      <c r="F15" s="831">
        <v>1</v>
      </c>
      <c r="G15" s="831">
        <v>252</v>
      </c>
      <c r="H15" s="831">
        <v>0.49606299212598426</v>
      </c>
      <c r="I15" s="831">
        <v>252</v>
      </c>
      <c r="J15" s="831">
        <v>2</v>
      </c>
      <c r="K15" s="831">
        <v>508</v>
      </c>
      <c r="L15" s="831">
        <v>1</v>
      </c>
      <c r="M15" s="831">
        <v>254</v>
      </c>
      <c r="N15" s="831">
        <v>2</v>
      </c>
      <c r="O15" s="831">
        <v>510</v>
      </c>
      <c r="P15" s="827">
        <v>1.0039370078740157</v>
      </c>
      <c r="Q15" s="832">
        <v>255</v>
      </c>
    </row>
    <row r="16" spans="1:17" ht="14.45" customHeight="1" x14ac:dyDescent="0.2">
      <c r="A16" s="821" t="s">
        <v>4349</v>
      </c>
      <c r="B16" s="822" t="s">
        <v>4200</v>
      </c>
      <c r="C16" s="822" t="s">
        <v>4182</v>
      </c>
      <c r="D16" s="822" t="s">
        <v>4239</v>
      </c>
      <c r="E16" s="822" t="s">
        <v>4240</v>
      </c>
      <c r="F16" s="831">
        <v>1</v>
      </c>
      <c r="G16" s="831">
        <v>127</v>
      </c>
      <c r="H16" s="831">
        <v>0.20158730158730159</v>
      </c>
      <c r="I16" s="831">
        <v>127</v>
      </c>
      <c r="J16" s="831">
        <v>5</v>
      </c>
      <c r="K16" s="831">
        <v>630</v>
      </c>
      <c r="L16" s="831">
        <v>1</v>
      </c>
      <c r="M16" s="831">
        <v>126</v>
      </c>
      <c r="N16" s="831">
        <v>6</v>
      </c>
      <c r="O16" s="831">
        <v>762</v>
      </c>
      <c r="P16" s="827">
        <v>1.2095238095238094</v>
      </c>
      <c r="Q16" s="832">
        <v>127</v>
      </c>
    </row>
    <row r="17" spans="1:17" ht="14.45" customHeight="1" x14ac:dyDescent="0.2">
      <c r="A17" s="821" t="s">
        <v>4349</v>
      </c>
      <c r="B17" s="822" t="s">
        <v>4200</v>
      </c>
      <c r="C17" s="822" t="s">
        <v>4182</v>
      </c>
      <c r="D17" s="822" t="s">
        <v>4250</v>
      </c>
      <c r="E17" s="822" t="s">
        <v>4251</v>
      </c>
      <c r="F17" s="831"/>
      <c r="G17" s="831"/>
      <c r="H17" s="831"/>
      <c r="I17" s="831"/>
      <c r="J17" s="831">
        <v>1</v>
      </c>
      <c r="K17" s="831">
        <v>723</v>
      </c>
      <c r="L17" s="831">
        <v>1</v>
      </c>
      <c r="M17" s="831">
        <v>723</v>
      </c>
      <c r="N17" s="831"/>
      <c r="O17" s="831"/>
      <c r="P17" s="827"/>
      <c r="Q17" s="832"/>
    </row>
    <row r="18" spans="1:17" ht="14.45" customHeight="1" x14ac:dyDescent="0.2">
      <c r="A18" s="821" t="s">
        <v>4349</v>
      </c>
      <c r="B18" s="822" t="s">
        <v>4200</v>
      </c>
      <c r="C18" s="822" t="s">
        <v>4182</v>
      </c>
      <c r="D18" s="822" t="s">
        <v>4280</v>
      </c>
      <c r="E18" s="822" t="s">
        <v>4281</v>
      </c>
      <c r="F18" s="831">
        <v>1</v>
      </c>
      <c r="G18" s="831">
        <v>391</v>
      </c>
      <c r="H18" s="831">
        <v>0.99491094147582693</v>
      </c>
      <c r="I18" s="831">
        <v>391</v>
      </c>
      <c r="J18" s="831">
        <v>1</v>
      </c>
      <c r="K18" s="831">
        <v>393</v>
      </c>
      <c r="L18" s="831">
        <v>1</v>
      </c>
      <c r="M18" s="831">
        <v>393</v>
      </c>
      <c r="N18" s="831">
        <v>2</v>
      </c>
      <c r="O18" s="831">
        <v>792</v>
      </c>
      <c r="P18" s="827">
        <v>2.0152671755725189</v>
      </c>
      <c r="Q18" s="832">
        <v>396</v>
      </c>
    </row>
    <row r="19" spans="1:17" ht="14.45" customHeight="1" x14ac:dyDescent="0.2">
      <c r="A19" s="821" t="s">
        <v>4349</v>
      </c>
      <c r="B19" s="822" t="s">
        <v>4306</v>
      </c>
      <c r="C19" s="822" t="s">
        <v>4182</v>
      </c>
      <c r="D19" s="822" t="s">
        <v>4311</v>
      </c>
      <c r="E19" s="822" t="s">
        <v>4312</v>
      </c>
      <c r="F19" s="831">
        <v>1</v>
      </c>
      <c r="G19" s="831">
        <v>127</v>
      </c>
      <c r="H19" s="831">
        <v>1.0079365079365079</v>
      </c>
      <c r="I19" s="831">
        <v>127</v>
      </c>
      <c r="J19" s="831">
        <v>1</v>
      </c>
      <c r="K19" s="831">
        <v>126</v>
      </c>
      <c r="L19" s="831">
        <v>1</v>
      </c>
      <c r="M19" s="831">
        <v>126</v>
      </c>
      <c r="N19" s="831"/>
      <c r="O19" s="831"/>
      <c r="P19" s="827"/>
      <c r="Q19" s="832"/>
    </row>
    <row r="20" spans="1:17" ht="14.45" customHeight="1" x14ac:dyDescent="0.2">
      <c r="A20" s="821" t="s">
        <v>4349</v>
      </c>
      <c r="B20" s="822" t="s">
        <v>4306</v>
      </c>
      <c r="C20" s="822" t="s">
        <v>4182</v>
      </c>
      <c r="D20" s="822" t="s">
        <v>4193</v>
      </c>
      <c r="E20" s="822" t="s">
        <v>4194</v>
      </c>
      <c r="F20" s="831">
        <v>1</v>
      </c>
      <c r="G20" s="831">
        <v>33.33</v>
      </c>
      <c r="H20" s="831"/>
      <c r="I20" s="831">
        <v>33.33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4349</v>
      </c>
      <c r="B21" s="822" t="s">
        <v>4306</v>
      </c>
      <c r="C21" s="822" t="s">
        <v>4182</v>
      </c>
      <c r="D21" s="822" t="s">
        <v>4254</v>
      </c>
      <c r="E21" s="822" t="s">
        <v>4255</v>
      </c>
      <c r="F21" s="831"/>
      <c r="G21" s="831"/>
      <c r="H21" s="831"/>
      <c r="I21" s="831"/>
      <c r="J21" s="831">
        <v>1</v>
      </c>
      <c r="K21" s="831">
        <v>87</v>
      </c>
      <c r="L21" s="831">
        <v>1</v>
      </c>
      <c r="M21" s="831">
        <v>87</v>
      </c>
      <c r="N21" s="831"/>
      <c r="O21" s="831"/>
      <c r="P21" s="827"/>
      <c r="Q21" s="832"/>
    </row>
    <row r="22" spans="1:17" ht="14.45" customHeight="1" x14ac:dyDescent="0.2">
      <c r="A22" s="821" t="s">
        <v>4349</v>
      </c>
      <c r="B22" s="822" t="s">
        <v>4306</v>
      </c>
      <c r="C22" s="822" t="s">
        <v>4182</v>
      </c>
      <c r="D22" s="822" t="s">
        <v>4315</v>
      </c>
      <c r="E22" s="822" t="s">
        <v>4316</v>
      </c>
      <c r="F22" s="831">
        <v>1</v>
      </c>
      <c r="G22" s="831">
        <v>252</v>
      </c>
      <c r="H22" s="831">
        <v>0.33070866141732286</v>
      </c>
      <c r="I22" s="831">
        <v>252</v>
      </c>
      <c r="J22" s="831">
        <v>3</v>
      </c>
      <c r="K22" s="831">
        <v>762</v>
      </c>
      <c r="L22" s="831">
        <v>1</v>
      </c>
      <c r="M22" s="831">
        <v>254</v>
      </c>
      <c r="N22" s="831">
        <v>1</v>
      </c>
      <c r="O22" s="831">
        <v>255</v>
      </c>
      <c r="P22" s="827">
        <v>0.3346456692913386</v>
      </c>
      <c r="Q22" s="832">
        <v>255</v>
      </c>
    </row>
    <row r="23" spans="1:17" ht="14.45" customHeight="1" x14ac:dyDescent="0.2">
      <c r="A23" s="821" t="s">
        <v>4350</v>
      </c>
      <c r="B23" s="822" t="s">
        <v>4179</v>
      </c>
      <c r="C23" s="822" t="s">
        <v>4182</v>
      </c>
      <c r="D23" s="822" t="s">
        <v>4185</v>
      </c>
      <c r="E23" s="822" t="s">
        <v>4186</v>
      </c>
      <c r="F23" s="831"/>
      <c r="G23" s="831"/>
      <c r="H23" s="831"/>
      <c r="I23" s="831"/>
      <c r="J23" s="831">
        <v>1</v>
      </c>
      <c r="K23" s="831">
        <v>38</v>
      </c>
      <c r="L23" s="831">
        <v>1</v>
      </c>
      <c r="M23" s="831">
        <v>38</v>
      </c>
      <c r="N23" s="831"/>
      <c r="O23" s="831"/>
      <c r="P23" s="827"/>
      <c r="Q23" s="832"/>
    </row>
    <row r="24" spans="1:17" ht="14.45" customHeight="1" x14ac:dyDescent="0.2">
      <c r="A24" s="821" t="s">
        <v>4350</v>
      </c>
      <c r="B24" s="822" t="s">
        <v>4179</v>
      </c>
      <c r="C24" s="822" t="s">
        <v>4182</v>
      </c>
      <c r="D24" s="822" t="s">
        <v>4187</v>
      </c>
      <c r="E24" s="822" t="s">
        <v>4188</v>
      </c>
      <c r="F24" s="831">
        <v>7</v>
      </c>
      <c r="G24" s="831">
        <v>1351</v>
      </c>
      <c r="H24" s="831">
        <v>0.63308341143392688</v>
      </c>
      <c r="I24" s="831">
        <v>193</v>
      </c>
      <c r="J24" s="831">
        <v>11</v>
      </c>
      <c r="K24" s="831">
        <v>2134</v>
      </c>
      <c r="L24" s="831">
        <v>1</v>
      </c>
      <c r="M24" s="831">
        <v>194</v>
      </c>
      <c r="N24" s="831">
        <v>11</v>
      </c>
      <c r="O24" s="831">
        <v>2145</v>
      </c>
      <c r="P24" s="827">
        <v>1.0051546391752577</v>
      </c>
      <c r="Q24" s="832">
        <v>195</v>
      </c>
    </row>
    <row r="25" spans="1:17" ht="14.45" customHeight="1" x14ac:dyDescent="0.2">
      <c r="A25" s="821" t="s">
        <v>4350</v>
      </c>
      <c r="B25" s="822" t="s">
        <v>4179</v>
      </c>
      <c r="C25" s="822" t="s">
        <v>4182</v>
      </c>
      <c r="D25" s="822" t="s">
        <v>4193</v>
      </c>
      <c r="E25" s="822" t="s">
        <v>4194</v>
      </c>
      <c r="F25" s="831">
        <v>0</v>
      </c>
      <c r="G25" s="831">
        <v>0</v>
      </c>
      <c r="H25" s="831"/>
      <c r="I25" s="831"/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4350</v>
      </c>
      <c r="B26" s="822" t="s">
        <v>4200</v>
      </c>
      <c r="C26" s="822" t="s">
        <v>4182</v>
      </c>
      <c r="D26" s="822" t="s">
        <v>4185</v>
      </c>
      <c r="E26" s="822" t="s">
        <v>4186</v>
      </c>
      <c r="F26" s="831">
        <v>1</v>
      </c>
      <c r="G26" s="831">
        <v>37</v>
      </c>
      <c r="H26" s="831">
        <v>0.48684210526315791</v>
      </c>
      <c r="I26" s="831">
        <v>37</v>
      </c>
      <c r="J26" s="831">
        <v>2</v>
      </c>
      <c r="K26" s="831">
        <v>76</v>
      </c>
      <c r="L26" s="831">
        <v>1</v>
      </c>
      <c r="M26" s="831">
        <v>38</v>
      </c>
      <c r="N26" s="831">
        <v>2</v>
      </c>
      <c r="O26" s="831">
        <v>76</v>
      </c>
      <c r="P26" s="827">
        <v>1</v>
      </c>
      <c r="Q26" s="832">
        <v>38</v>
      </c>
    </row>
    <row r="27" spans="1:17" ht="14.45" customHeight="1" x14ac:dyDescent="0.2">
      <c r="A27" s="821" t="s">
        <v>4350</v>
      </c>
      <c r="B27" s="822" t="s">
        <v>4200</v>
      </c>
      <c r="C27" s="822" t="s">
        <v>4182</v>
      </c>
      <c r="D27" s="822" t="s">
        <v>4237</v>
      </c>
      <c r="E27" s="822" t="s">
        <v>4238</v>
      </c>
      <c r="F27" s="831">
        <v>31</v>
      </c>
      <c r="G27" s="831">
        <v>7812</v>
      </c>
      <c r="H27" s="831">
        <v>1.1391076115485563</v>
      </c>
      <c r="I27" s="831">
        <v>252</v>
      </c>
      <c r="J27" s="831">
        <v>27</v>
      </c>
      <c r="K27" s="831">
        <v>6858</v>
      </c>
      <c r="L27" s="831">
        <v>1</v>
      </c>
      <c r="M27" s="831">
        <v>254</v>
      </c>
      <c r="N27" s="831">
        <v>21</v>
      </c>
      <c r="O27" s="831">
        <v>5355</v>
      </c>
      <c r="P27" s="827">
        <v>0.78083989501312334</v>
      </c>
      <c r="Q27" s="832">
        <v>255</v>
      </c>
    </row>
    <row r="28" spans="1:17" ht="14.45" customHeight="1" x14ac:dyDescent="0.2">
      <c r="A28" s="821" t="s">
        <v>4350</v>
      </c>
      <c r="B28" s="822" t="s">
        <v>4200</v>
      </c>
      <c r="C28" s="822" t="s">
        <v>4182</v>
      </c>
      <c r="D28" s="822" t="s">
        <v>4239</v>
      </c>
      <c r="E28" s="822" t="s">
        <v>4240</v>
      </c>
      <c r="F28" s="831">
        <v>91</v>
      </c>
      <c r="G28" s="831">
        <v>11533</v>
      </c>
      <c r="H28" s="831">
        <v>0.8635070380353399</v>
      </c>
      <c r="I28" s="831">
        <v>126.73626373626374</v>
      </c>
      <c r="J28" s="831">
        <v>106</v>
      </c>
      <c r="K28" s="831">
        <v>13356</v>
      </c>
      <c r="L28" s="831">
        <v>1</v>
      </c>
      <c r="M28" s="831">
        <v>126</v>
      </c>
      <c r="N28" s="831">
        <v>64</v>
      </c>
      <c r="O28" s="831">
        <v>8128</v>
      </c>
      <c r="P28" s="827">
        <v>0.60856543875411795</v>
      </c>
      <c r="Q28" s="832">
        <v>127</v>
      </c>
    </row>
    <row r="29" spans="1:17" ht="14.45" customHeight="1" x14ac:dyDescent="0.2">
      <c r="A29" s="821" t="s">
        <v>4350</v>
      </c>
      <c r="B29" s="822" t="s">
        <v>4200</v>
      </c>
      <c r="C29" s="822" t="s">
        <v>4182</v>
      </c>
      <c r="D29" s="822" t="s">
        <v>4244</v>
      </c>
      <c r="E29" s="822" t="s">
        <v>4245</v>
      </c>
      <c r="F29" s="831"/>
      <c r="G29" s="831"/>
      <c r="H29" s="831"/>
      <c r="I29" s="831"/>
      <c r="J29" s="831">
        <v>1</v>
      </c>
      <c r="K29" s="831">
        <v>685</v>
      </c>
      <c r="L29" s="831">
        <v>1</v>
      </c>
      <c r="M29" s="831">
        <v>685</v>
      </c>
      <c r="N29" s="831"/>
      <c r="O29" s="831"/>
      <c r="P29" s="827"/>
      <c r="Q29" s="832"/>
    </row>
    <row r="30" spans="1:17" ht="14.45" customHeight="1" x14ac:dyDescent="0.2">
      <c r="A30" s="821" t="s">
        <v>4350</v>
      </c>
      <c r="B30" s="822" t="s">
        <v>4200</v>
      </c>
      <c r="C30" s="822" t="s">
        <v>4182</v>
      </c>
      <c r="D30" s="822" t="s">
        <v>4246</v>
      </c>
      <c r="E30" s="822" t="s">
        <v>4247</v>
      </c>
      <c r="F30" s="831">
        <v>12</v>
      </c>
      <c r="G30" s="831">
        <v>2604</v>
      </c>
      <c r="H30" s="831">
        <v>3.9634703196347032</v>
      </c>
      <c r="I30" s="831">
        <v>217</v>
      </c>
      <c r="J30" s="831">
        <v>3</v>
      </c>
      <c r="K30" s="831">
        <v>657</v>
      </c>
      <c r="L30" s="831">
        <v>1</v>
      </c>
      <c r="M30" s="831">
        <v>219</v>
      </c>
      <c r="N30" s="831">
        <v>2</v>
      </c>
      <c r="O30" s="831">
        <v>444</v>
      </c>
      <c r="P30" s="827">
        <v>0.67579908675799083</v>
      </c>
      <c r="Q30" s="832">
        <v>222</v>
      </c>
    </row>
    <row r="31" spans="1:17" ht="14.45" customHeight="1" x14ac:dyDescent="0.2">
      <c r="A31" s="821" t="s">
        <v>4350</v>
      </c>
      <c r="B31" s="822" t="s">
        <v>4200</v>
      </c>
      <c r="C31" s="822" t="s">
        <v>4182</v>
      </c>
      <c r="D31" s="822" t="s">
        <v>4248</v>
      </c>
      <c r="E31" s="822" t="s">
        <v>4249</v>
      </c>
      <c r="F31" s="831"/>
      <c r="G31" s="831"/>
      <c r="H31" s="831"/>
      <c r="I31" s="831"/>
      <c r="J31" s="831"/>
      <c r="K31" s="831"/>
      <c r="L31" s="831"/>
      <c r="M31" s="831"/>
      <c r="N31" s="831">
        <v>4</v>
      </c>
      <c r="O31" s="831">
        <v>0</v>
      </c>
      <c r="P31" s="827"/>
      <c r="Q31" s="832">
        <v>0</v>
      </c>
    </row>
    <row r="32" spans="1:17" ht="14.45" customHeight="1" x14ac:dyDescent="0.2">
      <c r="A32" s="821" t="s">
        <v>4350</v>
      </c>
      <c r="B32" s="822" t="s">
        <v>4200</v>
      </c>
      <c r="C32" s="822" t="s">
        <v>4182</v>
      </c>
      <c r="D32" s="822" t="s">
        <v>4250</v>
      </c>
      <c r="E32" s="822" t="s">
        <v>4251</v>
      </c>
      <c r="F32" s="831">
        <v>2</v>
      </c>
      <c r="G32" s="831">
        <v>1440</v>
      </c>
      <c r="H32" s="831"/>
      <c r="I32" s="831">
        <v>720</v>
      </c>
      <c r="J32" s="831"/>
      <c r="K32" s="831"/>
      <c r="L32" s="831"/>
      <c r="M32" s="831"/>
      <c r="N32" s="831">
        <v>3</v>
      </c>
      <c r="O32" s="831">
        <v>2175</v>
      </c>
      <c r="P32" s="827"/>
      <c r="Q32" s="832">
        <v>725</v>
      </c>
    </row>
    <row r="33" spans="1:17" ht="14.45" customHeight="1" x14ac:dyDescent="0.2">
      <c r="A33" s="821" t="s">
        <v>4350</v>
      </c>
      <c r="B33" s="822" t="s">
        <v>4200</v>
      </c>
      <c r="C33" s="822" t="s">
        <v>4182</v>
      </c>
      <c r="D33" s="822" t="s">
        <v>4193</v>
      </c>
      <c r="E33" s="822" t="s">
        <v>4194</v>
      </c>
      <c r="F33" s="831">
        <v>6</v>
      </c>
      <c r="G33" s="831">
        <v>199.99</v>
      </c>
      <c r="H33" s="831">
        <v>1.4999624990624769</v>
      </c>
      <c r="I33" s="831">
        <v>33.331666666666671</v>
      </c>
      <c r="J33" s="831">
        <v>4</v>
      </c>
      <c r="K33" s="831">
        <v>133.32999999999998</v>
      </c>
      <c r="L33" s="831">
        <v>1</v>
      </c>
      <c r="M33" s="831">
        <v>33.332499999999996</v>
      </c>
      <c r="N33" s="831">
        <v>3</v>
      </c>
      <c r="O33" s="831">
        <v>136.67000000000002</v>
      </c>
      <c r="P33" s="827">
        <v>1.0250506262656569</v>
      </c>
      <c r="Q33" s="832">
        <v>45.556666666666672</v>
      </c>
    </row>
    <row r="34" spans="1:17" ht="14.45" customHeight="1" x14ac:dyDescent="0.2">
      <c r="A34" s="821" t="s">
        <v>4350</v>
      </c>
      <c r="B34" s="822" t="s">
        <v>4200</v>
      </c>
      <c r="C34" s="822" t="s">
        <v>4182</v>
      </c>
      <c r="D34" s="822" t="s">
        <v>4254</v>
      </c>
      <c r="E34" s="822" t="s">
        <v>4255</v>
      </c>
      <c r="F34" s="831">
        <v>34</v>
      </c>
      <c r="G34" s="831">
        <v>2924</v>
      </c>
      <c r="H34" s="831">
        <v>2.2406130268199234</v>
      </c>
      <c r="I34" s="831">
        <v>86</v>
      </c>
      <c r="J34" s="831">
        <v>15</v>
      </c>
      <c r="K34" s="831">
        <v>1305</v>
      </c>
      <c r="L34" s="831">
        <v>1</v>
      </c>
      <c r="M34" s="831">
        <v>87</v>
      </c>
      <c r="N34" s="831">
        <v>4</v>
      </c>
      <c r="O34" s="831">
        <v>352</v>
      </c>
      <c r="P34" s="827">
        <v>0.2697318007662835</v>
      </c>
      <c r="Q34" s="832">
        <v>88</v>
      </c>
    </row>
    <row r="35" spans="1:17" ht="14.45" customHeight="1" x14ac:dyDescent="0.2">
      <c r="A35" s="821" t="s">
        <v>4350</v>
      </c>
      <c r="B35" s="822" t="s">
        <v>4200</v>
      </c>
      <c r="C35" s="822" t="s">
        <v>4182</v>
      </c>
      <c r="D35" s="822" t="s">
        <v>4264</v>
      </c>
      <c r="E35" s="822" t="s">
        <v>4265</v>
      </c>
      <c r="F35" s="831">
        <v>1</v>
      </c>
      <c r="G35" s="831">
        <v>446</v>
      </c>
      <c r="H35" s="831"/>
      <c r="I35" s="831">
        <v>446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4350</v>
      </c>
      <c r="B36" s="822" t="s">
        <v>4200</v>
      </c>
      <c r="C36" s="822" t="s">
        <v>4182</v>
      </c>
      <c r="D36" s="822" t="s">
        <v>4276</v>
      </c>
      <c r="E36" s="822" t="s">
        <v>4277</v>
      </c>
      <c r="F36" s="831">
        <v>20</v>
      </c>
      <c r="G36" s="831">
        <v>7500</v>
      </c>
      <c r="H36" s="831">
        <v>2.2163120567375887</v>
      </c>
      <c r="I36" s="831">
        <v>375</v>
      </c>
      <c r="J36" s="831">
        <v>9</v>
      </c>
      <c r="K36" s="831">
        <v>3384</v>
      </c>
      <c r="L36" s="831">
        <v>1</v>
      </c>
      <c r="M36" s="831">
        <v>376</v>
      </c>
      <c r="N36" s="831">
        <v>2</v>
      </c>
      <c r="O36" s="831">
        <v>754</v>
      </c>
      <c r="P36" s="827">
        <v>0.22281323877068557</v>
      </c>
      <c r="Q36" s="832">
        <v>377</v>
      </c>
    </row>
    <row r="37" spans="1:17" ht="14.45" customHeight="1" x14ac:dyDescent="0.2">
      <c r="A37" s="821" t="s">
        <v>4350</v>
      </c>
      <c r="B37" s="822" t="s">
        <v>4200</v>
      </c>
      <c r="C37" s="822" t="s">
        <v>4182</v>
      </c>
      <c r="D37" s="822" t="s">
        <v>4280</v>
      </c>
      <c r="E37" s="822" t="s">
        <v>4281</v>
      </c>
      <c r="F37" s="831">
        <v>55</v>
      </c>
      <c r="G37" s="831">
        <v>21505</v>
      </c>
      <c r="H37" s="831">
        <v>2.1046192992757877</v>
      </c>
      <c r="I37" s="831">
        <v>391</v>
      </c>
      <c r="J37" s="831">
        <v>26</v>
      </c>
      <c r="K37" s="831">
        <v>10218</v>
      </c>
      <c r="L37" s="831">
        <v>1</v>
      </c>
      <c r="M37" s="831">
        <v>393</v>
      </c>
      <c r="N37" s="831">
        <v>41</v>
      </c>
      <c r="O37" s="831">
        <v>16236</v>
      </c>
      <c r="P37" s="827">
        <v>1.5889606576629478</v>
      </c>
      <c r="Q37" s="832">
        <v>396</v>
      </c>
    </row>
    <row r="38" spans="1:17" ht="14.45" customHeight="1" x14ac:dyDescent="0.2">
      <c r="A38" s="821" t="s">
        <v>4350</v>
      </c>
      <c r="B38" s="822" t="s">
        <v>4200</v>
      </c>
      <c r="C38" s="822" t="s">
        <v>4182</v>
      </c>
      <c r="D38" s="822" t="s">
        <v>3310</v>
      </c>
      <c r="E38" s="822" t="s">
        <v>4351</v>
      </c>
      <c r="F38" s="831"/>
      <c r="G38" s="831"/>
      <c r="H38" s="831"/>
      <c r="I38" s="831"/>
      <c r="J38" s="831">
        <v>1</v>
      </c>
      <c r="K38" s="831">
        <v>1640</v>
      </c>
      <c r="L38" s="831">
        <v>1</v>
      </c>
      <c r="M38" s="831">
        <v>1640</v>
      </c>
      <c r="N38" s="831"/>
      <c r="O38" s="831"/>
      <c r="P38" s="827"/>
      <c r="Q38" s="832"/>
    </row>
    <row r="39" spans="1:17" ht="14.45" customHeight="1" x14ac:dyDescent="0.2">
      <c r="A39" s="821" t="s">
        <v>4350</v>
      </c>
      <c r="B39" s="822" t="s">
        <v>4200</v>
      </c>
      <c r="C39" s="822" t="s">
        <v>4182</v>
      </c>
      <c r="D39" s="822" t="s">
        <v>4286</v>
      </c>
      <c r="E39" s="822" t="s">
        <v>4287</v>
      </c>
      <c r="F39" s="831">
        <v>16</v>
      </c>
      <c r="G39" s="831">
        <v>12464</v>
      </c>
      <c r="H39" s="831">
        <v>1.5897959183673469</v>
      </c>
      <c r="I39" s="831">
        <v>779</v>
      </c>
      <c r="J39" s="831">
        <v>10</v>
      </c>
      <c r="K39" s="831">
        <v>7840</v>
      </c>
      <c r="L39" s="831">
        <v>1</v>
      </c>
      <c r="M39" s="831">
        <v>784</v>
      </c>
      <c r="N39" s="831">
        <v>7</v>
      </c>
      <c r="O39" s="831">
        <v>5509</v>
      </c>
      <c r="P39" s="827">
        <v>0.70267857142857137</v>
      </c>
      <c r="Q39" s="832">
        <v>787</v>
      </c>
    </row>
    <row r="40" spans="1:17" ht="14.45" customHeight="1" x14ac:dyDescent="0.2">
      <c r="A40" s="821" t="s">
        <v>4350</v>
      </c>
      <c r="B40" s="822" t="s">
        <v>4200</v>
      </c>
      <c r="C40" s="822" t="s">
        <v>4182</v>
      </c>
      <c r="D40" s="822" t="s">
        <v>4288</v>
      </c>
      <c r="E40" s="822" t="s">
        <v>4289</v>
      </c>
      <c r="F40" s="831"/>
      <c r="G40" s="831"/>
      <c r="H40" s="831"/>
      <c r="I40" s="831"/>
      <c r="J40" s="831"/>
      <c r="K40" s="831"/>
      <c r="L40" s="831"/>
      <c r="M40" s="831"/>
      <c r="N40" s="831">
        <v>5</v>
      </c>
      <c r="O40" s="831">
        <v>0</v>
      </c>
      <c r="P40" s="827"/>
      <c r="Q40" s="832">
        <v>0</v>
      </c>
    </row>
    <row r="41" spans="1:17" ht="14.45" customHeight="1" x14ac:dyDescent="0.2">
      <c r="A41" s="821" t="s">
        <v>4350</v>
      </c>
      <c r="B41" s="822" t="s">
        <v>4200</v>
      </c>
      <c r="C41" s="822" t="s">
        <v>4182</v>
      </c>
      <c r="D41" s="822" t="s">
        <v>4292</v>
      </c>
      <c r="E41" s="822" t="s">
        <v>4293</v>
      </c>
      <c r="F41" s="831">
        <v>8</v>
      </c>
      <c r="G41" s="831">
        <v>6352</v>
      </c>
      <c r="H41" s="831">
        <v>2.6499791405924071</v>
      </c>
      <c r="I41" s="831">
        <v>794</v>
      </c>
      <c r="J41" s="831">
        <v>3</v>
      </c>
      <c r="K41" s="831">
        <v>2397</v>
      </c>
      <c r="L41" s="831">
        <v>1</v>
      </c>
      <c r="M41" s="831">
        <v>799</v>
      </c>
      <c r="N41" s="831"/>
      <c r="O41" s="831"/>
      <c r="P41" s="827"/>
      <c r="Q41" s="832"/>
    </row>
    <row r="42" spans="1:17" ht="14.45" customHeight="1" x14ac:dyDescent="0.2">
      <c r="A42" s="821" t="s">
        <v>4350</v>
      </c>
      <c r="B42" s="822" t="s">
        <v>4200</v>
      </c>
      <c r="C42" s="822" t="s">
        <v>4182</v>
      </c>
      <c r="D42" s="822" t="s">
        <v>4298</v>
      </c>
      <c r="E42" s="822" t="s">
        <v>4299</v>
      </c>
      <c r="F42" s="831">
        <v>19</v>
      </c>
      <c r="G42" s="831">
        <v>20843</v>
      </c>
      <c r="H42" s="831">
        <v>0.75449773755656113</v>
      </c>
      <c r="I42" s="831">
        <v>1097</v>
      </c>
      <c r="J42" s="831">
        <v>25</v>
      </c>
      <c r="K42" s="831">
        <v>27625</v>
      </c>
      <c r="L42" s="831">
        <v>1</v>
      </c>
      <c r="M42" s="831">
        <v>1105</v>
      </c>
      <c r="N42" s="831">
        <v>19</v>
      </c>
      <c r="O42" s="831">
        <v>21128</v>
      </c>
      <c r="P42" s="827">
        <v>0.76481447963800908</v>
      </c>
      <c r="Q42" s="832">
        <v>1112</v>
      </c>
    </row>
    <row r="43" spans="1:17" ht="14.45" customHeight="1" x14ac:dyDescent="0.2">
      <c r="A43" s="821" t="s">
        <v>4350</v>
      </c>
      <c r="B43" s="822" t="s">
        <v>4200</v>
      </c>
      <c r="C43" s="822" t="s">
        <v>4182</v>
      </c>
      <c r="D43" s="822" t="s">
        <v>4302</v>
      </c>
      <c r="E43" s="822" t="s">
        <v>4303</v>
      </c>
      <c r="F43" s="831"/>
      <c r="G43" s="831"/>
      <c r="H43" s="831"/>
      <c r="I43" s="831"/>
      <c r="J43" s="831"/>
      <c r="K43" s="831"/>
      <c r="L43" s="831"/>
      <c r="M43" s="831"/>
      <c r="N43" s="831">
        <v>1</v>
      </c>
      <c r="O43" s="831">
        <v>0</v>
      </c>
      <c r="P43" s="827"/>
      <c r="Q43" s="832">
        <v>0</v>
      </c>
    </row>
    <row r="44" spans="1:17" ht="14.45" customHeight="1" x14ac:dyDescent="0.2">
      <c r="A44" s="821" t="s">
        <v>4350</v>
      </c>
      <c r="B44" s="822" t="s">
        <v>4306</v>
      </c>
      <c r="C44" s="822" t="s">
        <v>4182</v>
      </c>
      <c r="D44" s="822" t="s">
        <v>4185</v>
      </c>
      <c r="E44" s="822" t="s">
        <v>4186</v>
      </c>
      <c r="F44" s="831">
        <v>4</v>
      </c>
      <c r="G44" s="831">
        <v>148</v>
      </c>
      <c r="H44" s="831">
        <v>0.48684210526315791</v>
      </c>
      <c r="I44" s="831">
        <v>37</v>
      </c>
      <c r="J44" s="831">
        <v>8</v>
      </c>
      <c r="K44" s="831">
        <v>304</v>
      </c>
      <c r="L44" s="831">
        <v>1</v>
      </c>
      <c r="M44" s="831">
        <v>38</v>
      </c>
      <c r="N44" s="831">
        <v>12</v>
      </c>
      <c r="O44" s="831">
        <v>456</v>
      </c>
      <c r="P44" s="827">
        <v>1.5</v>
      </c>
      <c r="Q44" s="832">
        <v>38</v>
      </c>
    </row>
    <row r="45" spans="1:17" ht="14.45" customHeight="1" x14ac:dyDescent="0.2">
      <c r="A45" s="821" t="s">
        <v>4350</v>
      </c>
      <c r="B45" s="822" t="s">
        <v>4306</v>
      </c>
      <c r="C45" s="822" t="s">
        <v>4182</v>
      </c>
      <c r="D45" s="822" t="s">
        <v>4311</v>
      </c>
      <c r="E45" s="822" t="s">
        <v>4312</v>
      </c>
      <c r="F45" s="831">
        <v>6</v>
      </c>
      <c r="G45" s="831">
        <v>758</v>
      </c>
      <c r="H45" s="831">
        <v>0.46275946275946278</v>
      </c>
      <c r="I45" s="831">
        <v>126.33333333333333</v>
      </c>
      <c r="J45" s="831">
        <v>13</v>
      </c>
      <c r="K45" s="831">
        <v>1638</v>
      </c>
      <c r="L45" s="831">
        <v>1</v>
      </c>
      <c r="M45" s="831">
        <v>126</v>
      </c>
      <c r="N45" s="831">
        <v>9</v>
      </c>
      <c r="O45" s="831">
        <v>1143</v>
      </c>
      <c r="P45" s="827">
        <v>0.69780219780219777</v>
      </c>
      <c r="Q45" s="832">
        <v>127</v>
      </c>
    </row>
    <row r="46" spans="1:17" ht="14.45" customHeight="1" x14ac:dyDescent="0.2">
      <c r="A46" s="821" t="s">
        <v>4350</v>
      </c>
      <c r="B46" s="822" t="s">
        <v>4306</v>
      </c>
      <c r="C46" s="822" t="s">
        <v>4182</v>
      </c>
      <c r="D46" s="822" t="s">
        <v>4193</v>
      </c>
      <c r="E46" s="822" t="s">
        <v>4194</v>
      </c>
      <c r="F46" s="831">
        <v>1</v>
      </c>
      <c r="G46" s="831">
        <v>33.33</v>
      </c>
      <c r="H46" s="831"/>
      <c r="I46" s="831">
        <v>33.33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4350</v>
      </c>
      <c r="B47" s="822" t="s">
        <v>4306</v>
      </c>
      <c r="C47" s="822" t="s">
        <v>4182</v>
      </c>
      <c r="D47" s="822" t="s">
        <v>4315</v>
      </c>
      <c r="E47" s="822" t="s">
        <v>4316</v>
      </c>
      <c r="F47" s="831">
        <v>9</v>
      </c>
      <c r="G47" s="831">
        <v>2268</v>
      </c>
      <c r="H47" s="831">
        <v>0.68685645063597822</v>
      </c>
      <c r="I47" s="831">
        <v>252</v>
      </c>
      <c r="J47" s="831">
        <v>13</v>
      </c>
      <c r="K47" s="831">
        <v>3302</v>
      </c>
      <c r="L47" s="831">
        <v>1</v>
      </c>
      <c r="M47" s="831">
        <v>254</v>
      </c>
      <c r="N47" s="831">
        <v>10</v>
      </c>
      <c r="O47" s="831">
        <v>2550</v>
      </c>
      <c r="P47" s="827">
        <v>0.77225923682616593</v>
      </c>
      <c r="Q47" s="832">
        <v>255</v>
      </c>
    </row>
    <row r="48" spans="1:17" ht="14.45" customHeight="1" x14ac:dyDescent="0.2">
      <c r="A48" s="821" t="s">
        <v>4350</v>
      </c>
      <c r="B48" s="822" t="s">
        <v>4352</v>
      </c>
      <c r="C48" s="822" t="s">
        <v>4182</v>
      </c>
      <c r="D48" s="822" t="s">
        <v>4353</v>
      </c>
      <c r="E48" s="822" t="s">
        <v>4354</v>
      </c>
      <c r="F48" s="831"/>
      <c r="G48" s="831"/>
      <c r="H48" s="831"/>
      <c r="I48" s="831"/>
      <c r="J48" s="831">
        <v>1</v>
      </c>
      <c r="K48" s="831">
        <v>1975</v>
      </c>
      <c r="L48" s="831">
        <v>1</v>
      </c>
      <c r="M48" s="831">
        <v>1975</v>
      </c>
      <c r="N48" s="831"/>
      <c r="O48" s="831"/>
      <c r="P48" s="827"/>
      <c r="Q48" s="832"/>
    </row>
    <row r="49" spans="1:17" ht="14.45" customHeight="1" x14ac:dyDescent="0.2">
      <c r="A49" s="821" t="s">
        <v>4355</v>
      </c>
      <c r="B49" s="822" t="s">
        <v>4200</v>
      </c>
      <c r="C49" s="822" t="s">
        <v>4182</v>
      </c>
      <c r="D49" s="822" t="s">
        <v>4185</v>
      </c>
      <c r="E49" s="822" t="s">
        <v>4186</v>
      </c>
      <c r="F49" s="831"/>
      <c r="G49" s="831"/>
      <c r="H49" s="831"/>
      <c r="I49" s="831"/>
      <c r="J49" s="831">
        <v>1</v>
      </c>
      <c r="K49" s="831">
        <v>38</v>
      </c>
      <c r="L49" s="831">
        <v>1</v>
      </c>
      <c r="M49" s="831">
        <v>38</v>
      </c>
      <c r="N49" s="831">
        <v>1</v>
      </c>
      <c r="O49" s="831">
        <v>38</v>
      </c>
      <c r="P49" s="827">
        <v>1</v>
      </c>
      <c r="Q49" s="832">
        <v>38</v>
      </c>
    </row>
    <row r="50" spans="1:17" ht="14.45" customHeight="1" x14ac:dyDescent="0.2">
      <c r="A50" s="821" t="s">
        <v>4355</v>
      </c>
      <c r="B50" s="822" t="s">
        <v>4200</v>
      </c>
      <c r="C50" s="822" t="s">
        <v>4182</v>
      </c>
      <c r="D50" s="822" t="s">
        <v>4237</v>
      </c>
      <c r="E50" s="822" t="s">
        <v>4238</v>
      </c>
      <c r="F50" s="831">
        <v>1</v>
      </c>
      <c r="G50" s="831">
        <v>252</v>
      </c>
      <c r="H50" s="831">
        <v>0.99212598425196852</v>
      </c>
      <c r="I50" s="831">
        <v>252</v>
      </c>
      <c r="J50" s="831">
        <v>1</v>
      </c>
      <c r="K50" s="831">
        <v>254</v>
      </c>
      <c r="L50" s="831">
        <v>1</v>
      </c>
      <c r="M50" s="831">
        <v>254</v>
      </c>
      <c r="N50" s="831">
        <v>1</v>
      </c>
      <c r="O50" s="831">
        <v>255</v>
      </c>
      <c r="P50" s="827">
        <v>1.0039370078740157</v>
      </c>
      <c r="Q50" s="832">
        <v>255</v>
      </c>
    </row>
    <row r="51" spans="1:17" ht="14.45" customHeight="1" x14ac:dyDescent="0.2">
      <c r="A51" s="821" t="s">
        <v>4355</v>
      </c>
      <c r="B51" s="822" t="s">
        <v>4200</v>
      </c>
      <c r="C51" s="822" t="s">
        <v>4182</v>
      </c>
      <c r="D51" s="822" t="s">
        <v>4239</v>
      </c>
      <c r="E51" s="822" t="s">
        <v>4240</v>
      </c>
      <c r="F51" s="831"/>
      <c r="G51" s="831"/>
      <c r="H51" s="831"/>
      <c r="I51" s="831"/>
      <c r="J51" s="831">
        <v>2</v>
      </c>
      <c r="K51" s="831">
        <v>252</v>
      </c>
      <c r="L51" s="831">
        <v>1</v>
      </c>
      <c r="M51" s="831">
        <v>126</v>
      </c>
      <c r="N51" s="831">
        <v>1</v>
      </c>
      <c r="O51" s="831">
        <v>127</v>
      </c>
      <c r="P51" s="827">
        <v>0.50396825396825395</v>
      </c>
      <c r="Q51" s="832">
        <v>127</v>
      </c>
    </row>
    <row r="52" spans="1:17" ht="14.45" customHeight="1" x14ac:dyDescent="0.2">
      <c r="A52" s="821" t="s">
        <v>4355</v>
      </c>
      <c r="B52" s="822" t="s">
        <v>4200</v>
      </c>
      <c r="C52" s="822" t="s">
        <v>4182</v>
      </c>
      <c r="D52" s="822" t="s">
        <v>4280</v>
      </c>
      <c r="E52" s="822" t="s">
        <v>4281</v>
      </c>
      <c r="F52" s="831"/>
      <c r="G52" s="831"/>
      <c r="H52" s="831"/>
      <c r="I52" s="831"/>
      <c r="J52" s="831">
        <v>1</v>
      </c>
      <c r="K52" s="831">
        <v>393</v>
      </c>
      <c r="L52" s="831">
        <v>1</v>
      </c>
      <c r="M52" s="831">
        <v>393</v>
      </c>
      <c r="N52" s="831"/>
      <c r="O52" s="831"/>
      <c r="P52" s="827"/>
      <c r="Q52" s="832"/>
    </row>
    <row r="53" spans="1:17" ht="14.45" customHeight="1" x14ac:dyDescent="0.2">
      <c r="A53" s="821" t="s">
        <v>4355</v>
      </c>
      <c r="B53" s="822" t="s">
        <v>4306</v>
      </c>
      <c r="C53" s="822" t="s">
        <v>4182</v>
      </c>
      <c r="D53" s="822" t="s">
        <v>4185</v>
      </c>
      <c r="E53" s="822" t="s">
        <v>4186</v>
      </c>
      <c r="F53" s="831"/>
      <c r="G53" s="831"/>
      <c r="H53" s="831"/>
      <c r="I53" s="831"/>
      <c r="J53" s="831"/>
      <c r="K53" s="831"/>
      <c r="L53" s="831"/>
      <c r="M53" s="831"/>
      <c r="N53" s="831">
        <v>1</v>
      </c>
      <c r="O53" s="831">
        <v>38</v>
      </c>
      <c r="P53" s="827"/>
      <c r="Q53" s="832">
        <v>38</v>
      </c>
    </row>
    <row r="54" spans="1:17" ht="14.45" customHeight="1" x14ac:dyDescent="0.2">
      <c r="A54" s="821" t="s">
        <v>4355</v>
      </c>
      <c r="B54" s="822" t="s">
        <v>4306</v>
      </c>
      <c r="C54" s="822" t="s">
        <v>4182</v>
      </c>
      <c r="D54" s="822" t="s">
        <v>4311</v>
      </c>
      <c r="E54" s="822" t="s">
        <v>4312</v>
      </c>
      <c r="F54" s="831">
        <v>1</v>
      </c>
      <c r="G54" s="831">
        <v>127</v>
      </c>
      <c r="H54" s="831"/>
      <c r="I54" s="831">
        <v>127</v>
      </c>
      <c r="J54" s="831"/>
      <c r="K54" s="831"/>
      <c r="L54" s="831"/>
      <c r="M54" s="831"/>
      <c r="N54" s="831">
        <v>1</v>
      </c>
      <c r="O54" s="831">
        <v>127</v>
      </c>
      <c r="P54" s="827"/>
      <c r="Q54" s="832">
        <v>127</v>
      </c>
    </row>
    <row r="55" spans="1:17" ht="14.45" customHeight="1" x14ac:dyDescent="0.2">
      <c r="A55" s="821" t="s">
        <v>570</v>
      </c>
      <c r="B55" s="822" t="s">
        <v>4179</v>
      </c>
      <c r="C55" s="822" t="s">
        <v>4182</v>
      </c>
      <c r="D55" s="822" t="s">
        <v>4185</v>
      </c>
      <c r="E55" s="822" t="s">
        <v>4186</v>
      </c>
      <c r="F55" s="831"/>
      <c r="G55" s="831"/>
      <c r="H55" s="831"/>
      <c r="I55" s="831"/>
      <c r="J55" s="831">
        <v>1</v>
      </c>
      <c r="K55" s="831">
        <v>38</v>
      </c>
      <c r="L55" s="831">
        <v>1</v>
      </c>
      <c r="M55" s="831">
        <v>38</v>
      </c>
      <c r="N55" s="831"/>
      <c r="O55" s="831"/>
      <c r="P55" s="827"/>
      <c r="Q55" s="832"/>
    </row>
    <row r="56" spans="1:17" ht="14.45" customHeight="1" x14ac:dyDescent="0.2">
      <c r="A56" s="821" t="s">
        <v>570</v>
      </c>
      <c r="B56" s="822" t="s">
        <v>4179</v>
      </c>
      <c r="C56" s="822" t="s">
        <v>4182</v>
      </c>
      <c r="D56" s="822" t="s">
        <v>4187</v>
      </c>
      <c r="E56" s="822" t="s">
        <v>4188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195</v>
      </c>
      <c r="P56" s="827"/>
      <c r="Q56" s="832">
        <v>195</v>
      </c>
    </row>
    <row r="57" spans="1:17" ht="14.45" customHeight="1" x14ac:dyDescent="0.2">
      <c r="A57" s="821" t="s">
        <v>570</v>
      </c>
      <c r="B57" s="822" t="s">
        <v>4179</v>
      </c>
      <c r="C57" s="822" t="s">
        <v>4182</v>
      </c>
      <c r="D57" s="822" t="s">
        <v>4195</v>
      </c>
      <c r="E57" s="822" t="s">
        <v>4196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360</v>
      </c>
      <c r="P57" s="827"/>
      <c r="Q57" s="832">
        <v>360</v>
      </c>
    </row>
    <row r="58" spans="1:17" ht="14.45" customHeight="1" x14ac:dyDescent="0.2">
      <c r="A58" s="821" t="s">
        <v>570</v>
      </c>
      <c r="B58" s="822" t="s">
        <v>4200</v>
      </c>
      <c r="C58" s="822" t="s">
        <v>4182</v>
      </c>
      <c r="D58" s="822" t="s">
        <v>4185</v>
      </c>
      <c r="E58" s="822" t="s">
        <v>4186</v>
      </c>
      <c r="F58" s="831">
        <v>8</v>
      </c>
      <c r="G58" s="831">
        <v>296</v>
      </c>
      <c r="H58" s="831">
        <v>7.7894736842105265</v>
      </c>
      <c r="I58" s="831">
        <v>37</v>
      </c>
      <c r="J58" s="831">
        <v>1</v>
      </c>
      <c r="K58" s="831">
        <v>38</v>
      </c>
      <c r="L58" s="831">
        <v>1</v>
      </c>
      <c r="M58" s="831">
        <v>38</v>
      </c>
      <c r="N58" s="831">
        <v>5</v>
      </c>
      <c r="O58" s="831">
        <v>190</v>
      </c>
      <c r="P58" s="827">
        <v>5</v>
      </c>
      <c r="Q58" s="832">
        <v>38</v>
      </c>
    </row>
    <row r="59" spans="1:17" ht="14.45" customHeight="1" x14ac:dyDescent="0.2">
      <c r="A59" s="821" t="s">
        <v>570</v>
      </c>
      <c r="B59" s="822" t="s">
        <v>4200</v>
      </c>
      <c r="C59" s="822" t="s">
        <v>4182</v>
      </c>
      <c r="D59" s="822" t="s">
        <v>4233</v>
      </c>
      <c r="E59" s="822" t="s">
        <v>4234</v>
      </c>
      <c r="F59" s="831">
        <v>186</v>
      </c>
      <c r="G59" s="831">
        <v>930</v>
      </c>
      <c r="H59" s="831">
        <v>1.0813953488372092</v>
      </c>
      <c r="I59" s="831">
        <v>5</v>
      </c>
      <c r="J59" s="831">
        <v>172</v>
      </c>
      <c r="K59" s="831">
        <v>860</v>
      </c>
      <c r="L59" s="831">
        <v>1</v>
      </c>
      <c r="M59" s="831">
        <v>5</v>
      </c>
      <c r="N59" s="831">
        <v>18</v>
      </c>
      <c r="O59" s="831">
        <v>90</v>
      </c>
      <c r="P59" s="827">
        <v>0.10465116279069768</v>
      </c>
      <c r="Q59" s="832">
        <v>5</v>
      </c>
    </row>
    <row r="60" spans="1:17" ht="14.45" customHeight="1" x14ac:dyDescent="0.2">
      <c r="A60" s="821" t="s">
        <v>570</v>
      </c>
      <c r="B60" s="822" t="s">
        <v>4200</v>
      </c>
      <c r="C60" s="822" t="s">
        <v>4182</v>
      </c>
      <c r="D60" s="822" t="s">
        <v>4237</v>
      </c>
      <c r="E60" s="822" t="s">
        <v>4238</v>
      </c>
      <c r="F60" s="831">
        <v>161</v>
      </c>
      <c r="G60" s="831">
        <v>40572</v>
      </c>
      <c r="H60" s="831">
        <v>0.90756979241231206</v>
      </c>
      <c r="I60" s="831">
        <v>252</v>
      </c>
      <c r="J60" s="831">
        <v>176</v>
      </c>
      <c r="K60" s="831">
        <v>44704</v>
      </c>
      <c r="L60" s="831">
        <v>1</v>
      </c>
      <c r="M60" s="831">
        <v>254</v>
      </c>
      <c r="N60" s="831">
        <v>115</v>
      </c>
      <c r="O60" s="831">
        <v>29325</v>
      </c>
      <c r="P60" s="827">
        <v>0.65598156764495352</v>
      </c>
      <c r="Q60" s="832">
        <v>255</v>
      </c>
    </row>
    <row r="61" spans="1:17" ht="14.45" customHeight="1" x14ac:dyDescent="0.2">
      <c r="A61" s="821" t="s">
        <v>570</v>
      </c>
      <c r="B61" s="822" t="s">
        <v>4200</v>
      </c>
      <c r="C61" s="822" t="s">
        <v>4182</v>
      </c>
      <c r="D61" s="822" t="s">
        <v>4239</v>
      </c>
      <c r="E61" s="822" t="s">
        <v>4240</v>
      </c>
      <c r="F61" s="831">
        <v>3</v>
      </c>
      <c r="G61" s="831">
        <v>380</v>
      </c>
      <c r="H61" s="831">
        <v>3.0158730158730158</v>
      </c>
      <c r="I61" s="831">
        <v>126.66666666666667</v>
      </c>
      <c r="J61" s="831">
        <v>1</v>
      </c>
      <c r="K61" s="831">
        <v>126</v>
      </c>
      <c r="L61" s="831">
        <v>1</v>
      </c>
      <c r="M61" s="831">
        <v>126</v>
      </c>
      <c r="N61" s="831">
        <v>1</v>
      </c>
      <c r="O61" s="831">
        <v>127</v>
      </c>
      <c r="P61" s="827">
        <v>1.0079365079365079</v>
      </c>
      <c r="Q61" s="832">
        <v>127</v>
      </c>
    </row>
    <row r="62" spans="1:17" ht="14.45" customHeight="1" x14ac:dyDescent="0.2">
      <c r="A62" s="821" t="s">
        <v>570</v>
      </c>
      <c r="B62" s="822" t="s">
        <v>4200</v>
      </c>
      <c r="C62" s="822" t="s">
        <v>4182</v>
      </c>
      <c r="D62" s="822" t="s">
        <v>4270</v>
      </c>
      <c r="E62" s="822" t="s">
        <v>4271</v>
      </c>
      <c r="F62" s="831">
        <v>1352</v>
      </c>
      <c r="G62" s="831">
        <v>505646</v>
      </c>
      <c r="H62" s="831">
        <v>0.99985367396978564</v>
      </c>
      <c r="I62" s="831">
        <v>373.99852071005915</v>
      </c>
      <c r="J62" s="831">
        <v>1345</v>
      </c>
      <c r="K62" s="831">
        <v>505720</v>
      </c>
      <c r="L62" s="831">
        <v>1</v>
      </c>
      <c r="M62" s="831">
        <v>376</v>
      </c>
      <c r="N62" s="831">
        <v>1045</v>
      </c>
      <c r="O62" s="831">
        <v>396055</v>
      </c>
      <c r="P62" s="827">
        <v>0.78315075535869649</v>
      </c>
      <c r="Q62" s="832">
        <v>379</v>
      </c>
    </row>
    <row r="63" spans="1:17" ht="14.45" customHeight="1" x14ac:dyDescent="0.2">
      <c r="A63" s="821" t="s">
        <v>570</v>
      </c>
      <c r="B63" s="822" t="s">
        <v>4200</v>
      </c>
      <c r="C63" s="822" t="s">
        <v>4182</v>
      </c>
      <c r="D63" s="822" t="s">
        <v>4276</v>
      </c>
      <c r="E63" s="822" t="s">
        <v>4277</v>
      </c>
      <c r="F63" s="831">
        <v>1</v>
      </c>
      <c r="G63" s="831">
        <v>375</v>
      </c>
      <c r="H63" s="831"/>
      <c r="I63" s="831">
        <v>375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570</v>
      </c>
      <c r="B64" s="822" t="s">
        <v>4200</v>
      </c>
      <c r="C64" s="822" t="s">
        <v>4182</v>
      </c>
      <c r="D64" s="822" t="s">
        <v>4356</v>
      </c>
      <c r="E64" s="822" t="s">
        <v>4357</v>
      </c>
      <c r="F64" s="831">
        <v>29</v>
      </c>
      <c r="G64" s="831">
        <v>21197</v>
      </c>
      <c r="H64" s="831">
        <v>1.1077027591973243</v>
      </c>
      <c r="I64" s="831">
        <v>730.93103448275861</v>
      </c>
      <c r="J64" s="831">
        <v>26</v>
      </c>
      <c r="K64" s="831">
        <v>19136</v>
      </c>
      <c r="L64" s="831">
        <v>1</v>
      </c>
      <c r="M64" s="831">
        <v>736</v>
      </c>
      <c r="N64" s="831">
        <v>17</v>
      </c>
      <c r="O64" s="831">
        <v>12597</v>
      </c>
      <c r="P64" s="827">
        <v>0.65828804347826086</v>
      </c>
      <c r="Q64" s="832">
        <v>741</v>
      </c>
    </row>
    <row r="65" spans="1:17" ht="14.45" customHeight="1" x14ac:dyDescent="0.2">
      <c r="A65" s="821" t="s">
        <v>570</v>
      </c>
      <c r="B65" s="822" t="s">
        <v>4306</v>
      </c>
      <c r="C65" s="822" t="s">
        <v>4182</v>
      </c>
      <c r="D65" s="822" t="s">
        <v>4185</v>
      </c>
      <c r="E65" s="822" t="s">
        <v>4186</v>
      </c>
      <c r="F65" s="831">
        <v>15</v>
      </c>
      <c r="G65" s="831">
        <v>555</v>
      </c>
      <c r="H65" s="831">
        <v>4.8684210526315788</v>
      </c>
      <c r="I65" s="831">
        <v>37</v>
      </c>
      <c r="J65" s="831">
        <v>3</v>
      </c>
      <c r="K65" s="831">
        <v>114</v>
      </c>
      <c r="L65" s="831">
        <v>1</v>
      </c>
      <c r="M65" s="831">
        <v>38</v>
      </c>
      <c r="N65" s="831">
        <v>4</v>
      </c>
      <c r="O65" s="831">
        <v>152</v>
      </c>
      <c r="P65" s="827">
        <v>1.3333333333333333</v>
      </c>
      <c r="Q65" s="832">
        <v>38</v>
      </c>
    </row>
    <row r="66" spans="1:17" ht="14.45" customHeight="1" x14ac:dyDescent="0.2">
      <c r="A66" s="821" t="s">
        <v>570</v>
      </c>
      <c r="B66" s="822" t="s">
        <v>4306</v>
      </c>
      <c r="C66" s="822" t="s">
        <v>4182</v>
      </c>
      <c r="D66" s="822" t="s">
        <v>4233</v>
      </c>
      <c r="E66" s="822" t="s">
        <v>4234</v>
      </c>
      <c r="F66" s="831">
        <v>4</v>
      </c>
      <c r="G66" s="831">
        <v>20</v>
      </c>
      <c r="H66" s="831">
        <v>0.5714285714285714</v>
      </c>
      <c r="I66" s="831">
        <v>5</v>
      </c>
      <c r="J66" s="831">
        <v>7</v>
      </c>
      <c r="K66" s="831">
        <v>35</v>
      </c>
      <c r="L66" s="831">
        <v>1</v>
      </c>
      <c r="M66" s="831">
        <v>5</v>
      </c>
      <c r="N66" s="831">
        <v>1</v>
      </c>
      <c r="O66" s="831">
        <v>5</v>
      </c>
      <c r="P66" s="827">
        <v>0.14285714285714285</v>
      </c>
      <c r="Q66" s="832">
        <v>5</v>
      </c>
    </row>
    <row r="67" spans="1:17" ht="14.45" customHeight="1" x14ac:dyDescent="0.2">
      <c r="A67" s="821" t="s">
        <v>570</v>
      </c>
      <c r="B67" s="822" t="s">
        <v>4306</v>
      </c>
      <c r="C67" s="822" t="s">
        <v>4182</v>
      </c>
      <c r="D67" s="822" t="s">
        <v>4311</v>
      </c>
      <c r="E67" s="822" t="s">
        <v>4312</v>
      </c>
      <c r="F67" s="831">
        <v>10</v>
      </c>
      <c r="G67" s="831">
        <v>1267</v>
      </c>
      <c r="H67" s="831">
        <v>2.5138888888888888</v>
      </c>
      <c r="I67" s="831">
        <v>126.7</v>
      </c>
      <c r="J67" s="831">
        <v>4</v>
      </c>
      <c r="K67" s="831">
        <v>504</v>
      </c>
      <c r="L67" s="831">
        <v>1</v>
      </c>
      <c r="M67" s="831">
        <v>126</v>
      </c>
      <c r="N67" s="831">
        <v>5</v>
      </c>
      <c r="O67" s="831">
        <v>635</v>
      </c>
      <c r="P67" s="827">
        <v>1.2599206349206349</v>
      </c>
      <c r="Q67" s="832">
        <v>127</v>
      </c>
    </row>
    <row r="68" spans="1:17" ht="14.45" customHeight="1" x14ac:dyDescent="0.2">
      <c r="A68" s="821" t="s">
        <v>570</v>
      </c>
      <c r="B68" s="822" t="s">
        <v>4306</v>
      </c>
      <c r="C68" s="822" t="s">
        <v>4182</v>
      </c>
      <c r="D68" s="822" t="s">
        <v>4193</v>
      </c>
      <c r="E68" s="822" t="s">
        <v>4194</v>
      </c>
      <c r="F68" s="831">
        <v>1</v>
      </c>
      <c r="G68" s="831">
        <v>33.33</v>
      </c>
      <c r="H68" s="831"/>
      <c r="I68" s="831">
        <v>33.33</v>
      </c>
      <c r="J68" s="831"/>
      <c r="K68" s="831"/>
      <c r="L68" s="831"/>
      <c r="M68" s="831"/>
      <c r="N68" s="831">
        <v>1</v>
      </c>
      <c r="O68" s="831">
        <v>33.33</v>
      </c>
      <c r="P68" s="827"/>
      <c r="Q68" s="832">
        <v>33.33</v>
      </c>
    </row>
    <row r="69" spans="1:17" ht="14.45" customHeight="1" x14ac:dyDescent="0.2">
      <c r="A69" s="821" t="s">
        <v>570</v>
      </c>
      <c r="B69" s="822" t="s">
        <v>4306</v>
      </c>
      <c r="C69" s="822" t="s">
        <v>4182</v>
      </c>
      <c r="D69" s="822" t="s">
        <v>4254</v>
      </c>
      <c r="E69" s="822" t="s">
        <v>4255</v>
      </c>
      <c r="F69" s="831">
        <v>1</v>
      </c>
      <c r="G69" s="831">
        <v>86</v>
      </c>
      <c r="H69" s="831"/>
      <c r="I69" s="831">
        <v>86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570</v>
      </c>
      <c r="B70" s="822" t="s">
        <v>4306</v>
      </c>
      <c r="C70" s="822" t="s">
        <v>4182</v>
      </c>
      <c r="D70" s="822" t="s">
        <v>4315</v>
      </c>
      <c r="E70" s="822" t="s">
        <v>4316</v>
      </c>
      <c r="F70" s="831">
        <v>8</v>
      </c>
      <c r="G70" s="831">
        <v>2016</v>
      </c>
      <c r="H70" s="831">
        <v>0.99212598425196852</v>
      </c>
      <c r="I70" s="831">
        <v>252</v>
      </c>
      <c r="J70" s="831">
        <v>8</v>
      </c>
      <c r="K70" s="831">
        <v>2032</v>
      </c>
      <c r="L70" s="831">
        <v>1</v>
      </c>
      <c r="M70" s="831">
        <v>254</v>
      </c>
      <c r="N70" s="831">
        <v>6</v>
      </c>
      <c r="O70" s="831">
        <v>1530</v>
      </c>
      <c r="P70" s="827">
        <v>0.75295275590551181</v>
      </c>
      <c r="Q70" s="832">
        <v>255</v>
      </c>
    </row>
    <row r="71" spans="1:17" ht="14.45" customHeight="1" x14ac:dyDescent="0.2">
      <c r="A71" s="821" t="s">
        <v>570</v>
      </c>
      <c r="B71" s="822" t="s">
        <v>4306</v>
      </c>
      <c r="C71" s="822" t="s">
        <v>4182</v>
      </c>
      <c r="D71" s="822" t="s">
        <v>4319</v>
      </c>
      <c r="E71" s="822" t="s">
        <v>4320</v>
      </c>
      <c r="F71" s="831">
        <v>1</v>
      </c>
      <c r="G71" s="831">
        <v>374</v>
      </c>
      <c r="H71" s="831"/>
      <c r="I71" s="831">
        <v>374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570</v>
      </c>
      <c r="B72" s="822" t="s">
        <v>4352</v>
      </c>
      <c r="C72" s="822" t="s">
        <v>4180</v>
      </c>
      <c r="D72" s="822" t="s">
        <v>4358</v>
      </c>
      <c r="E72" s="822" t="s">
        <v>2641</v>
      </c>
      <c r="F72" s="831">
        <v>9</v>
      </c>
      <c r="G72" s="831">
        <v>360.36</v>
      </c>
      <c r="H72" s="831">
        <v>0.47693162868260153</v>
      </c>
      <c r="I72" s="831">
        <v>40.04</v>
      </c>
      <c r="J72" s="831">
        <v>14</v>
      </c>
      <c r="K72" s="831">
        <v>755.57999999999993</v>
      </c>
      <c r="L72" s="831">
        <v>1</v>
      </c>
      <c r="M72" s="831">
        <v>53.969999999999992</v>
      </c>
      <c r="N72" s="831"/>
      <c r="O72" s="831"/>
      <c r="P72" s="827"/>
      <c r="Q72" s="832"/>
    </row>
    <row r="73" spans="1:17" ht="14.45" customHeight="1" x14ac:dyDescent="0.2">
      <c r="A73" s="821" t="s">
        <v>570</v>
      </c>
      <c r="B73" s="822" t="s">
        <v>4352</v>
      </c>
      <c r="C73" s="822" t="s">
        <v>4180</v>
      </c>
      <c r="D73" s="822" t="s">
        <v>4359</v>
      </c>
      <c r="E73" s="822" t="s">
        <v>1438</v>
      </c>
      <c r="F73" s="831">
        <v>2</v>
      </c>
      <c r="G73" s="831">
        <v>9976.26</v>
      </c>
      <c r="H73" s="831">
        <v>1.0000080191014997</v>
      </c>
      <c r="I73" s="831">
        <v>4988.13</v>
      </c>
      <c r="J73" s="831">
        <v>2</v>
      </c>
      <c r="K73" s="831">
        <v>9976.18</v>
      </c>
      <c r="L73" s="831">
        <v>1</v>
      </c>
      <c r="M73" s="831">
        <v>4988.09</v>
      </c>
      <c r="N73" s="831"/>
      <c r="O73" s="831"/>
      <c r="P73" s="827"/>
      <c r="Q73" s="832"/>
    </row>
    <row r="74" spans="1:17" ht="14.45" customHeight="1" x14ac:dyDescent="0.2">
      <c r="A74" s="821" t="s">
        <v>570</v>
      </c>
      <c r="B74" s="822" t="s">
        <v>4352</v>
      </c>
      <c r="C74" s="822" t="s">
        <v>4180</v>
      </c>
      <c r="D74" s="822" t="s">
        <v>4360</v>
      </c>
      <c r="E74" s="822" t="s">
        <v>2641</v>
      </c>
      <c r="F74" s="831"/>
      <c r="G74" s="831"/>
      <c r="H74" s="831"/>
      <c r="I74" s="831"/>
      <c r="J74" s="831"/>
      <c r="K74" s="831"/>
      <c r="L74" s="831"/>
      <c r="M74" s="831"/>
      <c r="N74" s="831">
        <v>14</v>
      </c>
      <c r="O74" s="831">
        <v>1121.1199999999999</v>
      </c>
      <c r="P74" s="827"/>
      <c r="Q74" s="832">
        <v>80.08</v>
      </c>
    </row>
    <row r="75" spans="1:17" ht="14.45" customHeight="1" x14ac:dyDescent="0.2">
      <c r="A75" s="821" t="s">
        <v>570</v>
      </c>
      <c r="B75" s="822" t="s">
        <v>4352</v>
      </c>
      <c r="C75" s="822" t="s">
        <v>4180</v>
      </c>
      <c r="D75" s="822" t="s">
        <v>4361</v>
      </c>
      <c r="E75" s="822" t="s">
        <v>4362</v>
      </c>
      <c r="F75" s="831">
        <v>3</v>
      </c>
      <c r="G75" s="831">
        <v>1254.69</v>
      </c>
      <c r="H75" s="831">
        <v>11.249798260557698</v>
      </c>
      <c r="I75" s="831">
        <v>418.23</v>
      </c>
      <c r="J75" s="831">
        <v>0.3</v>
      </c>
      <c r="K75" s="831">
        <v>111.53</v>
      </c>
      <c r="L75" s="831">
        <v>1</v>
      </c>
      <c r="M75" s="831">
        <v>371.76666666666671</v>
      </c>
      <c r="N75" s="831">
        <v>1.5</v>
      </c>
      <c r="O75" s="831">
        <v>471.7</v>
      </c>
      <c r="P75" s="827">
        <v>4.2293553304043749</v>
      </c>
      <c r="Q75" s="832">
        <v>314.46666666666664</v>
      </c>
    </row>
    <row r="76" spans="1:17" ht="14.45" customHeight="1" x14ac:dyDescent="0.2">
      <c r="A76" s="821" t="s">
        <v>570</v>
      </c>
      <c r="B76" s="822" t="s">
        <v>4352</v>
      </c>
      <c r="C76" s="822" t="s">
        <v>4180</v>
      </c>
      <c r="D76" s="822" t="s">
        <v>4363</v>
      </c>
      <c r="E76" s="822" t="s">
        <v>4364</v>
      </c>
      <c r="F76" s="831"/>
      <c r="G76" s="831"/>
      <c r="H76" s="831"/>
      <c r="I76" s="831"/>
      <c r="J76" s="831">
        <v>3</v>
      </c>
      <c r="K76" s="831">
        <v>90.42</v>
      </c>
      <c r="L76" s="831">
        <v>1</v>
      </c>
      <c r="M76" s="831">
        <v>30.14</v>
      </c>
      <c r="N76" s="831"/>
      <c r="O76" s="831"/>
      <c r="P76" s="827"/>
      <c r="Q76" s="832"/>
    </row>
    <row r="77" spans="1:17" ht="14.45" customHeight="1" x14ac:dyDescent="0.2">
      <c r="A77" s="821" t="s">
        <v>570</v>
      </c>
      <c r="B77" s="822" t="s">
        <v>4352</v>
      </c>
      <c r="C77" s="822" t="s">
        <v>4180</v>
      </c>
      <c r="D77" s="822" t="s">
        <v>4365</v>
      </c>
      <c r="E77" s="822" t="s">
        <v>2021</v>
      </c>
      <c r="F77" s="831">
        <v>6.3000000000000007</v>
      </c>
      <c r="G77" s="831">
        <v>30637.730000000003</v>
      </c>
      <c r="H77" s="831">
        <v>0.34239124361153866</v>
      </c>
      <c r="I77" s="831">
        <v>4863.1317460317459</v>
      </c>
      <c r="J77" s="831">
        <v>18.399999999999995</v>
      </c>
      <c r="K77" s="831">
        <v>89481.64</v>
      </c>
      <c r="L77" s="831">
        <v>1</v>
      </c>
      <c r="M77" s="831">
        <v>4863.1326086956533</v>
      </c>
      <c r="N77" s="831">
        <v>14.299999999999997</v>
      </c>
      <c r="O77" s="831">
        <v>68005.059999999983</v>
      </c>
      <c r="P77" s="827">
        <v>0.7599889765095944</v>
      </c>
      <c r="Q77" s="832">
        <v>4755.5986013986012</v>
      </c>
    </row>
    <row r="78" spans="1:17" ht="14.45" customHeight="1" x14ac:dyDescent="0.2">
      <c r="A78" s="821" t="s">
        <v>570</v>
      </c>
      <c r="B78" s="822" t="s">
        <v>4352</v>
      </c>
      <c r="C78" s="822" t="s">
        <v>4180</v>
      </c>
      <c r="D78" s="822" t="s">
        <v>4366</v>
      </c>
      <c r="E78" s="822" t="s">
        <v>1726</v>
      </c>
      <c r="F78" s="831"/>
      <c r="G78" s="831"/>
      <c r="H78" s="831"/>
      <c r="I78" s="831"/>
      <c r="J78" s="831">
        <v>0.2</v>
      </c>
      <c r="K78" s="831">
        <v>614.24</v>
      </c>
      <c r="L78" s="831">
        <v>1</v>
      </c>
      <c r="M78" s="831">
        <v>3071.2</v>
      </c>
      <c r="N78" s="831">
        <v>3.2</v>
      </c>
      <c r="O78" s="831">
        <v>12336.939999999999</v>
      </c>
      <c r="P78" s="827">
        <v>20.084885386819483</v>
      </c>
      <c r="Q78" s="832">
        <v>3855.2937499999994</v>
      </c>
    </row>
    <row r="79" spans="1:17" ht="14.45" customHeight="1" x14ac:dyDescent="0.2">
      <c r="A79" s="821" t="s">
        <v>570</v>
      </c>
      <c r="B79" s="822" t="s">
        <v>4352</v>
      </c>
      <c r="C79" s="822" t="s">
        <v>4180</v>
      </c>
      <c r="D79" s="822" t="s">
        <v>4367</v>
      </c>
      <c r="E79" s="822" t="s">
        <v>2021</v>
      </c>
      <c r="F79" s="831">
        <v>0.1</v>
      </c>
      <c r="G79" s="831">
        <v>482.31</v>
      </c>
      <c r="H79" s="831"/>
      <c r="I79" s="831">
        <v>4823.0999999999995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570</v>
      </c>
      <c r="B80" s="822" t="s">
        <v>4352</v>
      </c>
      <c r="C80" s="822" t="s">
        <v>4180</v>
      </c>
      <c r="D80" s="822" t="s">
        <v>4368</v>
      </c>
      <c r="E80" s="822" t="s">
        <v>2021</v>
      </c>
      <c r="F80" s="831">
        <v>9.7000000000000011</v>
      </c>
      <c r="G80" s="831">
        <v>47956.270000000004</v>
      </c>
      <c r="H80" s="831"/>
      <c r="I80" s="831">
        <v>4943.9453608247422</v>
      </c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570</v>
      </c>
      <c r="B81" s="822" t="s">
        <v>4352</v>
      </c>
      <c r="C81" s="822" t="s">
        <v>4180</v>
      </c>
      <c r="D81" s="822" t="s">
        <v>4369</v>
      </c>
      <c r="E81" s="822" t="s">
        <v>1062</v>
      </c>
      <c r="F81" s="831">
        <v>17</v>
      </c>
      <c r="G81" s="831">
        <v>155690.59</v>
      </c>
      <c r="H81" s="831">
        <v>5.6666666666666661</v>
      </c>
      <c r="I81" s="831">
        <v>9158.27</v>
      </c>
      <c r="J81" s="831">
        <v>3</v>
      </c>
      <c r="K81" s="831">
        <v>27474.81</v>
      </c>
      <c r="L81" s="831">
        <v>1</v>
      </c>
      <c r="M81" s="831">
        <v>9158.27</v>
      </c>
      <c r="N81" s="831">
        <v>1</v>
      </c>
      <c r="O81" s="831">
        <v>9158.27</v>
      </c>
      <c r="P81" s="827">
        <v>0.33333333333333331</v>
      </c>
      <c r="Q81" s="832">
        <v>9158.27</v>
      </c>
    </row>
    <row r="82" spans="1:17" ht="14.45" customHeight="1" x14ac:dyDescent="0.2">
      <c r="A82" s="821" t="s">
        <v>570</v>
      </c>
      <c r="B82" s="822" t="s">
        <v>4352</v>
      </c>
      <c r="C82" s="822" t="s">
        <v>4180</v>
      </c>
      <c r="D82" s="822" t="s">
        <v>4370</v>
      </c>
      <c r="E82" s="822" t="s">
        <v>1062</v>
      </c>
      <c r="F82" s="831"/>
      <c r="G82" s="831"/>
      <c r="H82" s="831"/>
      <c r="I82" s="831"/>
      <c r="J82" s="831"/>
      <c r="K82" s="831"/>
      <c r="L82" s="831"/>
      <c r="M82" s="831"/>
      <c r="N82" s="831">
        <v>1</v>
      </c>
      <c r="O82" s="831">
        <v>17457.349999999999</v>
      </c>
      <c r="P82" s="827"/>
      <c r="Q82" s="832">
        <v>17457.349999999999</v>
      </c>
    </row>
    <row r="83" spans="1:17" ht="14.45" customHeight="1" x14ac:dyDescent="0.2">
      <c r="A83" s="821" t="s">
        <v>570</v>
      </c>
      <c r="B83" s="822" t="s">
        <v>4352</v>
      </c>
      <c r="C83" s="822" t="s">
        <v>4180</v>
      </c>
      <c r="D83" s="822" t="s">
        <v>4371</v>
      </c>
      <c r="E83" s="822" t="s">
        <v>1744</v>
      </c>
      <c r="F83" s="831">
        <v>0.7</v>
      </c>
      <c r="G83" s="831">
        <v>139.22</v>
      </c>
      <c r="H83" s="831">
        <v>0.64006252586087997</v>
      </c>
      <c r="I83" s="831">
        <v>198.8857142857143</v>
      </c>
      <c r="J83" s="831">
        <v>1</v>
      </c>
      <c r="K83" s="831">
        <v>217.51</v>
      </c>
      <c r="L83" s="831">
        <v>1</v>
      </c>
      <c r="M83" s="831">
        <v>217.51</v>
      </c>
      <c r="N83" s="831">
        <v>2.6</v>
      </c>
      <c r="O83" s="831">
        <v>627.12</v>
      </c>
      <c r="P83" s="827">
        <v>2.8831777849294289</v>
      </c>
      <c r="Q83" s="832">
        <v>241.2</v>
      </c>
    </row>
    <row r="84" spans="1:17" ht="14.45" customHeight="1" x14ac:dyDescent="0.2">
      <c r="A84" s="821" t="s">
        <v>570</v>
      </c>
      <c r="B84" s="822" t="s">
        <v>4352</v>
      </c>
      <c r="C84" s="822" t="s">
        <v>4180</v>
      </c>
      <c r="D84" s="822" t="s">
        <v>4372</v>
      </c>
      <c r="E84" s="822" t="s">
        <v>3242</v>
      </c>
      <c r="F84" s="831">
        <v>64.900000000000006</v>
      </c>
      <c r="G84" s="831">
        <v>15121.56</v>
      </c>
      <c r="H84" s="831">
        <v>1.2644808679197008</v>
      </c>
      <c r="I84" s="831">
        <v>232.99784283513094</v>
      </c>
      <c r="J84" s="831">
        <v>64.200000000000017</v>
      </c>
      <c r="K84" s="831">
        <v>11958.709999999995</v>
      </c>
      <c r="L84" s="831">
        <v>1</v>
      </c>
      <c r="M84" s="831">
        <v>186.27274143302168</v>
      </c>
      <c r="N84" s="831">
        <v>65.699999999999989</v>
      </c>
      <c r="O84" s="831">
        <v>13683.8</v>
      </c>
      <c r="P84" s="827">
        <v>1.1442538534674731</v>
      </c>
      <c r="Q84" s="832">
        <v>208.2770167427702</v>
      </c>
    </row>
    <row r="85" spans="1:17" ht="14.45" customHeight="1" x14ac:dyDescent="0.2">
      <c r="A85" s="821" t="s">
        <v>570</v>
      </c>
      <c r="B85" s="822" t="s">
        <v>4352</v>
      </c>
      <c r="C85" s="822" t="s">
        <v>4180</v>
      </c>
      <c r="D85" s="822" t="s">
        <v>4373</v>
      </c>
      <c r="E85" s="822" t="s">
        <v>3211</v>
      </c>
      <c r="F85" s="831">
        <v>1.7999999999999998</v>
      </c>
      <c r="G85" s="831">
        <v>244.53</v>
      </c>
      <c r="H85" s="831">
        <v>0.44995859784708803</v>
      </c>
      <c r="I85" s="831">
        <v>135.85000000000002</v>
      </c>
      <c r="J85" s="831">
        <v>4</v>
      </c>
      <c r="K85" s="831">
        <v>543.45000000000005</v>
      </c>
      <c r="L85" s="831">
        <v>1</v>
      </c>
      <c r="M85" s="831">
        <v>135.86250000000001</v>
      </c>
      <c r="N85" s="831">
        <v>2.2000000000000002</v>
      </c>
      <c r="O85" s="831">
        <v>298.89999999999998</v>
      </c>
      <c r="P85" s="827">
        <v>0.55000460023921238</v>
      </c>
      <c r="Q85" s="832">
        <v>135.86363636363635</v>
      </c>
    </row>
    <row r="86" spans="1:17" ht="14.45" customHeight="1" x14ac:dyDescent="0.2">
      <c r="A86" s="821" t="s">
        <v>570</v>
      </c>
      <c r="B86" s="822" t="s">
        <v>4352</v>
      </c>
      <c r="C86" s="822" t="s">
        <v>4180</v>
      </c>
      <c r="D86" s="822" t="s">
        <v>4374</v>
      </c>
      <c r="E86" s="822" t="s">
        <v>4375</v>
      </c>
      <c r="F86" s="831"/>
      <c r="G86" s="831"/>
      <c r="H86" s="831"/>
      <c r="I86" s="831"/>
      <c r="J86" s="831"/>
      <c r="K86" s="831"/>
      <c r="L86" s="831"/>
      <c r="M86" s="831"/>
      <c r="N86" s="831">
        <v>73</v>
      </c>
      <c r="O86" s="831">
        <v>2151.31</v>
      </c>
      <c r="P86" s="827"/>
      <c r="Q86" s="832">
        <v>29.47</v>
      </c>
    </row>
    <row r="87" spans="1:17" ht="14.45" customHeight="1" x14ac:dyDescent="0.2">
      <c r="A87" s="821" t="s">
        <v>570</v>
      </c>
      <c r="B87" s="822" t="s">
        <v>4352</v>
      </c>
      <c r="C87" s="822" t="s">
        <v>4180</v>
      </c>
      <c r="D87" s="822" t="s">
        <v>4376</v>
      </c>
      <c r="E87" s="822" t="s">
        <v>4377</v>
      </c>
      <c r="F87" s="831">
        <v>2</v>
      </c>
      <c r="G87" s="831">
        <v>134.12</v>
      </c>
      <c r="H87" s="831"/>
      <c r="I87" s="831">
        <v>67.06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570</v>
      </c>
      <c r="B88" s="822" t="s">
        <v>4352</v>
      </c>
      <c r="C88" s="822" t="s">
        <v>4180</v>
      </c>
      <c r="D88" s="822" t="s">
        <v>4207</v>
      </c>
      <c r="E88" s="822" t="s">
        <v>977</v>
      </c>
      <c r="F88" s="831">
        <v>145.19999999999999</v>
      </c>
      <c r="G88" s="831">
        <v>178262.04</v>
      </c>
      <c r="H88" s="831">
        <v>1.7183431952662724</v>
      </c>
      <c r="I88" s="831">
        <v>1227.7</v>
      </c>
      <c r="J88" s="831">
        <v>84.499999999999972</v>
      </c>
      <c r="K88" s="831">
        <v>103740.65</v>
      </c>
      <c r="L88" s="831">
        <v>1</v>
      </c>
      <c r="M88" s="831">
        <v>1227.7000000000003</v>
      </c>
      <c r="N88" s="831">
        <v>81.499999999999943</v>
      </c>
      <c r="O88" s="831">
        <v>100057.54999999994</v>
      </c>
      <c r="P88" s="827">
        <v>0.96449704142011783</v>
      </c>
      <c r="Q88" s="832">
        <v>1227.7000000000003</v>
      </c>
    </row>
    <row r="89" spans="1:17" ht="14.45" customHeight="1" x14ac:dyDescent="0.2">
      <c r="A89" s="821" t="s">
        <v>570</v>
      </c>
      <c r="B89" s="822" t="s">
        <v>4352</v>
      </c>
      <c r="C89" s="822" t="s">
        <v>4180</v>
      </c>
      <c r="D89" s="822" t="s">
        <v>4378</v>
      </c>
      <c r="E89" s="822"/>
      <c r="F89" s="831">
        <v>1.2</v>
      </c>
      <c r="G89" s="831">
        <v>326.04000000000002</v>
      </c>
      <c r="H89" s="831"/>
      <c r="I89" s="831">
        <v>271.70000000000005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570</v>
      </c>
      <c r="B90" s="822" t="s">
        <v>4352</v>
      </c>
      <c r="C90" s="822" t="s">
        <v>4180</v>
      </c>
      <c r="D90" s="822" t="s">
        <v>4379</v>
      </c>
      <c r="E90" s="822" t="s">
        <v>4380</v>
      </c>
      <c r="F90" s="831">
        <v>6.5</v>
      </c>
      <c r="G90" s="831">
        <v>2593.7800000000002</v>
      </c>
      <c r="H90" s="831">
        <v>1.9060559519697826</v>
      </c>
      <c r="I90" s="831">
        <v>399.04307692307697</v>
      </c>
      <c r="J90" s="831">
        <v>4.0999999999999996</v>
      </c>
      <c r="K90" s="831">
        <v>1360.8100000000002</v>
      </c>
      <c r="L90" s="831">
        <v>1</v>
      </c>
      <c r="M90" s="831">
        <v>331.90487804878057</v>
      </c>
      <c r="N90" s="831"/>
      <c r="O90" s="831"/>
      <c r="P90" s="827"/>
      <c r="Q90" s="832"/>
    </row>
    <row r="91" spans="1:17" ht="14.45" customHeight="1" x14ac:dyDescent="0.2">
      <c r="A91" s="821" t="s">
        <v>570</v>
      </c>
      <c r="B91" s="822" t="s">
        <v>4352</v>
      </c>
      <c r="C91" s="822" t="s">
        <v>4180</v>
      </c>
      <c r="D91" s="822" t="s">
        <v>4381</v>
      </c>
      <c r="E91" s="822" t="s">
        <v>4382</v>
      </c>
      <c r="F91" s="831">
        <v>0.5</v>
      </c>
      <c r="G91" s="831">
        <v>29.37</v>
      </c>
      <c r="H91" s="831">
        <v>0.15503589527027029</v>
      </c>
      <c r="I91" s="831">
        <v>58.74</v>
      </c>
      <c r="J91" s="831">
        <v>3.1999999999999997</v>
      </c>
      <c r="K91" s="831">
        <v>189.44</v>
      </c>
      <c r="L91" s="831">
        <v>1</v>
      </c>
      <c r="M91" s="831">
        <v>59.2</v>
      </c>
      <c r="N91" s="831">
        <v>1.5</v>
      </c>
      <c r="O91" s="831">
        <v>88.68</v>
      </c>
      <c r="P91" s="827">
        <v>0.46811655405405411</v>
      </c>
      <c r="Q91" s="832">
        <v>59.120000000000005</v>
      </c>
    </row>
    <row r="92" spans="1:17" ht="14.45" customHeight="1" x14ac:dyDescent="0.2">
      <c r="A92" s="821" t="s">
        <v>570</v>
      </c>
      <c r="B92" s="822" t="s">
        <v>4352</v>
      </c>
      <c r="C92" s="822" t="s">
        <v>4180</v>
      </c>
      <c r="D92" s="822" t="s">
        <v>4383</v>
      </c>
      <c r="E92" s="822" t="s">
        <v>4384</v>
      </c>
      <c r="F92" s="831">
        <v>1.1000000000000001</v>
      </c>
      <c r="G92" s="831">
        <v>762.4799999999999</v>
      </c>
      <c r="H92" s="831">
        <v>1.1190724297350845</v>
      </c>
      <c r="I92" s="831">
        <v>693.16363636363621</v>
      </c>
      <c r="J92" s="831">
        <v>1</v>
      </c>
      <c r="K92" s="831">
        <v>681.35</v>
      </c>
      <c r="L92" s="831">
        <v>1</v>
      </c>
      <c r="M92" s="831">
        <v>681.35</v>
      </c>
      <c r="N92" s="831">
        <v>0.3</v>
      </c>
      <c r="O92" s="831">
        <v>217.14</v>
      </c>
      <c r="P92" s="827">
        <v>0.31869083437293605</v>
      </c>
      <c r="Q92" s="832">
        <v>723.8</v>
      </c>
    </row>
    <row r="93" spans="1:17" ht="14.45" customHeight="1" x14ac:dyDescent="0.2">
      <c r="A93" s="821" t="s">
        <v>570</v>
      </c>
      <c r="B93" s="822" t="s">
        <v>4352</v>
      </c>
      <c r="C93" s="822" t="s">
        <v>4180</v>
      </c>
      <c r="D93" s="822" t="s">
        <v>4385</v>
      </c>
      <c r="E93" s="822" t="s">
        <v>4384</v>
      </c>
      <c r="F93" s="831"/>
      <c r="G93" s="831"/>
      <c r="H93" s="831"/>
      <c r="I93" s="831"/>
      <c r="J93" s="831"/>
      <c r="K93" s="831"/>
      <c r="L93" s="831"/>
      <c r="M93" s="831"/>
      <c r="N93" s="831">
        <v>0.1</v>
      </c>
      <c r="O93" s="831">
        <v>32.979999999999997</v>
      </c>
      <c r="P93" s="827"/>
      <c r="Q93" s="832">
        <v>329.79999999999995</v>
      </c>
    </row>
    <row r="94" spans="1:17" ht="14.45" customHeight="1" x14ac:dyDescent="0.2">
      <c r="A94" s="821" t="s">
        <v>570</v>
      </c>
      <c r="B94" s="822" t="s">
        <v>4352</v>
      </c>
      <c r="C94" s="822" t="s">
        <v>4180</v>
      </c>
      <c r="D94" s="822" t="s">
        <v>4386</v>
      </c>
      <c r="E94" s="822" t="s">
        <v>4387</v>
      </c>
      <c r="F94" s="831">
        <v>0.1</v>
      </c>
      <c r="G94" s="831">
        <v>59.98</v>
      </c>
      <c r="H94" s="831"/>
      <c r="I94" s="831">
        <v>599.79999999999995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570</v>
      </c>
      <c r="B95" s="822" t="s">
        <v>4352</v>
      </c>
      <c r="C95" s="822" t="s">
        <v>4180</v>
      </c>
      <c r="D95" s="822" t="s">
        <v>4388</v>
      </c>
      <c r="E95" s="822" t="s">
        <v>1482</v>
      </c>
      <c r="F95" s="831">
        <v>3</v>
      </c>
      <c r="G95" s="831">
        <v>7044.33</v>
      </c>
      <c r="H95" s="831">
        <v>1.5</v>
      </c>
      <c r="I95" s="831">
        <v>2348.11</v>
      </c>
      <c r="J95" s="831">
        <v>2</v>
      </c>
      <c r="K95" s="831">
        <v>4696.22</v>
      </c>
      <c r="L95" s="831">
        <v>1</v>
      </c>
      <c r="M95" s="831">
        <v>2348.11</v>
      </c>
      <c r="N95" s="831">
        <v>1</v>
      </c>
      <c r="O95" s="831">
        <v>2348.11</v>
      </c>
      <c r="P95" s="827">
        <v>0.5</v>
      </c>
      <c r="Q95" s="832">
        <v>2348.11</v>
      </c>
    </row>
    <row r="96" spans="1:17" ht="14.45" customHeight="1" x14ac:dyDescent="0.2">
      <c r="A96" s="821" t="s">
        <v>570</v>
      </c>
      <c r="B96" s="822" t="s">
        <v>4352</v>
      </c>
      <c r="C96" s="822" t="s">
        <v>4180</v>
      </c>
      <c r="D96" s="822" t="s">
        <v>4388</v>
      </c>
      <c r="E96" s="822"/>
      <c r="F96" s="831">
        <v>1</v>
      </c>
      <c r="G96" s="831">
        <v>2348.11</v>
      </c>
      <c r="H96" s="831"/>
      <c r="I96" s="831">
        <v>2348.11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570</v>
      </c>
      <c r="B97" s="822" t="s">
        <v>4352</v>
      </c>
      <c r="C97" s="822" t="s">
        <v>4180</v>
      </c>
      <c r="D97" s="822" t="s">
        <v>4389</v>
      </c>
      <c r="E97" s="822"/>
      <c r="F97" s="831">
        <v>4</v>
      </c>
      <c r="G97" s="831">
        <v>12379.72</v>
      </c>
      <c r="H97" s="831"/>
      <c r="I97" s="831">
        <v>3094.93</v>
      </c>
      <c r="J97" s="831"/>
      <c r="K97" s="831"/>
      <c r="L97" s="831"/>
      <c r="M97" s="831"/>
      <c r="N97" s="831"/>
      <c r="O97" s="831"/>
      <c r="P97" s="827"/>
      <c r="Q97" s="832"/>
    </row>
    <row r="98" spans="1:17" ht="14.45" customHeight="1" x14ac:dyDescent="0.2">
      <c r="A98" s="821" t="s">
        <v>570</v>
      </c>
      <c r="B98" s="822" t="s">
        <v>4352</v>
      </c>
      <c r="C98" s="822" t="s">
        <v>4180</v>
      </c>
      <c r="D98" s="822" t="s">
        <v>4390</v>
      </c>
      <c r="E98" s="822" t="s">
        <v>4391</v>
      </c>
      <c r="F98" s="831"/>
      <c r="G98" s="831"/>
      <c r="H98" s="831"/>
      <c r="I98" s="831"/>
      <c r="J98" s="831">
        <v>1</v>
      </c>
      <c r="K98" s="831">
        <v>175.54</v>
      </c>
      <c r="L98" s="831">
        <v>1</v>
      </c>
      <c r="M98" s="831">
        <v>175.54</v>
      </c>
      <c r="N98" s="831"/>
      <c r="O98" s="831"/>
      <c r="P98" s="827"/>
      <c r="Q98" s="832"/>
    </row>
    <row r="99" spans="1:17" ht="14.45" customHeight="1" x14ac:dyDescent="0.2">
      <c r="A99" s="821" t="s">
        <v>570</v>
      </c>
      <c r="B99" s="822" t="s">
        <v>4352</v>
      </c>
      <c r="C99" s="822" t="s">
        <v>4180</v>
      </c>
      <c r="D99" s="822" t="s">
        <v>4392</v>
      </c>
      <c r="E99" s="822" t="s">
        <v>4391</v>
      </c>
      <c r="F99" s="831">
        <v>6</v>
      </c>
      <c r="G99" s="831">
        <v>3453.25</v>
      </c>
      <c r="H99" s="831">
        <v>1.6201032136992726</v>
      </c>
      <c r="I99" s="831">
        <v>575.54166666666663</v>
      </c>
      <c r="J99" s="831">
        <v>4.5000000000000009</v>
      </c>
      <c r="K99" s="831">
        <v>2131.5000000000005</v>
      </c>
      <c r="L99" s="831">
        <v>1</v>
      </c>
      <c r="M99" s="831">
        <v>473.66666666666669</v>
      </c>
      <c r="N99" s="831">
        <v>13.299999999999999</v>
      </c>
      <c r="O99" s="831">
        <v>9107.3799999999992</v>
      </c>
      <c r="P99" s="827">
        <v>4.2727562749237613</v>
      </c>
      <c r="Q99" s="832">
        <v>684.76541353383459</v>
      </c>
    </row>
    <row r="100" spans="1:17" ht="14.45" customHeight="1" x14ac:dyDescent="0.2">
      <c r="A100" s="821" t="s">
        <v>570</v>
      </c>
      <c r="B100" s="822" t="s">
        <v>4352</v>
      </c>
      <c r="C100" s="822" t="s">
        <v>4180</v>
      </c>
      <c r="D100" s="822" t="s">
        <v>4393</v>
      </c>
      <c r="E100" s="822" t="s">
        <v>1783</v>
      </c>
      <c r="F100" s="831">
        <v>1.2</v>
      </c>
      <c r="G100" s="831">
        <v>459.12</v>
      </c>
      <c r="H100" s="831">
        <v>30.917171717171719</v>
      </c>
      <c r="I100" s="831">
        <v>382.6</v>
      </c>
      <c r="J100" s="831">
        <v>0.1</v>
      </c>
      <c r="K100" s="831">
        <v>14.85</v>
      </c>
      <c r="L100" s="831">
        <v>1</v>
      </c>
      <c r="M100" s="831">
        <v>148.5</v>
      </c>
      <c r="N100" s="831">
        <v>2.3000000000000003</v>
      </c>
      <c r="O100" s="831">
        <v>733.7</v>
      </c>
      <c r="P100" s="827">
        <v>49.407407407407412</v>
      </c>
      <c r="Q100" s="832">
        <v>319</v>
      </c>
    </row>
    <row r="101" spans="1:17" ht="14.45" customHeight="1" x14ac:dyDescent="0.2">
      <c r="A101" s="821" t="s">
        <v>570</v>
      </c>
      <c r="B101" s="822" t="s">
        <v>4352</v>
      </c>
      <c r="C101" s="822" t="s">
        <v>4180</v>
      </c>
      <c r="D101" s="822" t="s">
        <v>4394</v>
      </c>
      <c r="E101" s="822" t="s">
        <v>1774</v>
      </c>
      <c r="F101" s="831">
        <v>15</v>
      </c>
      <c r="G101" s="831">
        <v>3288</v>
      </c>
      <c r="H101" s="831">
        <v>6.2178517397881992</v>
      </c>
      <c r="I101" s="831">
        <v>219.2</v>
      </c>
      <c r="J101" s="831">
        <v>10</v>
      </c>
      <c r="K101" s="831">
        <v>528.80000000000007</v>
      </c>
      <c r="L101" s="831">
        <v>1</v>
      </c>
      <c r="M101" s="831">
        <v>52.88000000000001</v>
      </c>
      <c r="N101" s="831">
        <v>4</v>
      </c>
      <c r="O101" s="831">
        <v>211.88</v>
      </c>
      <c r="P101" s="827">
        <v>0.40068078668683804</v>
      </c>
      <c r="Q101" s="832">
        <v>52.97</v>
      </c>
    </row>
    <row r="102" spans="1:17" ht="14.45" customHeight="1" x14ac:dyDescent="0.2">
      <c r="A102" s="821" t="s">
        <v>570</v>
      </c>
      <c r="B102" s="822" t="s">
        <v>4352</v>
      </c>
      <c r="C102" s="822" t="s">
        <v>4180</v>
      </c>
      <c r="D102" s="822" t="s">
        <v>4395</v>
      </c>
      <c r="E102" s="822" t="s">
        <v>4396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533.6</v>
      </c>
      <c r="P102" s="827"/>
      <c r="Q102" s="832">
        <v>533.6</v>
      </c>
    </row>
    <row r="103" spans="1:17" ht="14.45" customHeight="1" x14ac:dyDescent="0.2">
      <c r="A103" s="821" t="s">
        <v>570</v>
      </c>
      <c r="B103" s="822" t="s">
        <v>4352</v>
      </c>
      <c r="C103" s="822" t="s">
        <v>4180</v>
      </c>
      <c r="D103" s="822" t="s">
        <v>4397</v>
      </c>
      <c r="E103" s="822" t="s">
        <v>4398</v>
      </c>
      <c r="F103" s="831"/>
      <c r="G103" s="831"/>
      <c r="H103" s="831"/>
      <c r="I103" s="831"/>
      <c r="J103" s="831"/>
      <c r="K103" s="831"/>
      <c r="L103" s="831"/>
      <c r="M103" s="831"/>
      <c r="N103" s="831">
        <v>1.3</v>
      </c>
      <c r="O103" s="831">
        <v>637.33000000000004</v>
      </c>
      <c r="P103" s="827"/>
      <c r="Q103" s="832">
        <v>490.25384615384615</v>
      </c>
    </row>
    <row r="104" spans="1:17" ht="14.45" customHeight="1" x14ac:dyDescent="0.2">
      <c r="A104" s="821" t="s">
        <v>570</v>
      </c>
      <c r="B104" s="822" t="s">
        <v>4352</v>
      </c>
      <c r="C104" s="822" t="s">
        <v>4180</v>
      </c>
      <c r="D104" s="822" t="s">
        <v>4399</v>
      </c>
      <c r="E104" s="822" t="s">
        <v>4400</v>
      </c>
      <c r="F104" s="831">
        <v>1.7</v>
      </c>
      <c r="G104" s="831">
        <v>1638.69</v>
      </c>
      <c r="H104" s="831">
        <v>7.3765023632680622</v>
      </c>
      <c r="I104" s="831">
        <v>963.93529411764712</v>
      </c>
      <c r="J104" s="831">
        <v>0.2</v>
      </c>
      <c r="K104" s="831">
        <v>222.15</v>
      </c>
      <c r="L104" s="831">
        <v>1</v>
      </c>
      <c r="M104" s="831">
        <v>1110.75</v>
      </c>
      <c r="N104" s="831"/>
      <c r="O104" s="831"/>
      <c r="P104" s="827"/>
      <c r="Q104" s="832"/>
    </row>
    <row r="105" spans="1:17" ht="14.45" customHeight="1" x14ac:dyDescent="0.2">
      <c r="A105" s="821" t="s">
        <v>570</v>
      </c>
      <c r="B105" s="822" t="s">
        <v>4352</v>
      </c>
      <c r="C105" s="822" t="s">
        <v>4180</v>
      </c>
      <c r="D105" s="822" t="s">
        <v>4401</v>
      </c>
      <c r="E105" s="822" t="s">
        <v>4402</v>
      </c>
      <c r="F105" s="831">
        <v>22</v>
      </c>
      <c r="G105" s="831">
        <v>1446.5</v>
      </c>
      <c r="H105" s="831">
        <v>6.1813597709499595</v>
      </c>
      <c r="I105" s="831">
        <v>65.75</v>
      </c>
      <c r="J105" s="831">
        <v>7</v>
      </c>
      <c r="K105" s="831">
        <v>234.01</v>
      </c>
      <c r="L105" s="831">
        <v>1</v>
      </c>
      <c r="M105" s="831">
        <v>33.43</v>
      </c>
      <c r="N105" s="831">
        <v>10</v>
      </c>
      <c r="O105" s="831">
        <v>294.7</v>
      </c>
      <c r="P105" s="827">
        <v>1.2593478911157643</v>
      </c>
      <c r="Q105" s="832">
        <v>29.47</v>
      </c>
    </row>
    <row r="106" spans="1:17" ht="14.45" customHeight="1" x14ac:dyDescent="0.2">
      <c r="A106" s="821" t="s">
        <v>570</v>
      </c>
      <c r="B106" s="822" t="s">
        <v>4352</v>
      </c>
      <c r="C106" s="822" t="s">
        <v>4180</v>
      </c>
      <c r="D106" s="822" t="s">
        <v>4403</v>
      </c>
      <c r="E106" s="822" t="s">
        <v>1922</v>
      </c>
      <c r="F106" s="831"/>
      <c r="G106" s="831"/>
      <c r="H106" s="831"/>
      <c r="I106" s="831"/>
      <c r="J106" s="831"/>
      <c r="K106" s="831"/>
      <c r="L106" s="831"/>
      <c r="M106" s="831"/>
      <c r="N106" s="831">
        <v>0.5</v>
      </c>
      <c r="O106" s="831">
        <v>208.4</v>
      </c>
      <c r="P106" s="827"/>
      <c r="Q106" s="832">
        <v>416.8</v>
      </c>
    </row>
    <row r="107" spans="1:17" ht="14.45" customHeight="1" x14ac:dyDescent="0.2">
      <c r="A107" s="821" t="s">
        <v>570</v>
      </c>
      <c r="B107" s="822" t="s">
        <v>4352</v>
      </c>
      <c r="C107" s="822" t="s">
        <v>4180</v>
      </c>
      <c r="D107" s="822" t="s">
        <v>4404</v>
      </c>
      <c r="E107" s="822" t="s">
        <v>1736</v>
      </c>
      <c r="F107" s="831">
        <v>2.2999999999999998</v>
      </c>
      <c r="G107" s="831">
        <v>1888.46</v>
      </c>
      <c r="H107" s="831">
        <v>1.6430106404266609</v>
      </c>
      <c r="I107" s="831">
        <v>821.06956521739141</v>
      </c>
      <c r="J107" s="831">
        <v>2.5000000000000004</v>
      </c>
      <c r="K107" s="831">
        <v>1149.3900000000001</v>
      </c>
      <c r="L107" s="831">
        <v>1</v>
      </c>
      <c r="M107" s="831">
        <v>459.75599999999997</v>
      </c>
      <c r="N107" s="831">
        <v>20.199999999999996</v>
      </c>
      <c r="O107" s="831">
        <v>23815.39</v>
      </c>
      <c r="P107" s="827">
        <v>20.720025404779925</v>
      </c>
      <c r="Q107" s="832">
        <v>1178.9797029702972</v>
      </c>
    </row>
    <row r="108" spans="1:17" ht="14.45" customHeight="1" x14ac:dyDescent="0.2">
      <c r="A108" s="821" t="s">
        <v>570</v>
      </c>
      <c r="B108" s="822" t="s">
        <v>4352</v>
      </c>
      <c r="C108" s="822" t="s">
        <v>4180</v>
      </c>
      <c r="D108" s="822" t="s">
        <v>4405</v>
      </c>
      <c r="E108" s="822" t="s">
        <v>1761</v>
      </c>
      <c r="F108" s="831"/>
      <c r="G108" s="831"/>
      <c r="H108" s="831"/>
      <c r="I108" s="831"/>
      <c r="J108" s="831">
        <v>5.0999999999999996</v>
      </c>
      <c r="K108" s="831">
        <v>785.4</v>
      </c>
      <c r="L108" s="831">
        <v>1</v>
      </c>
      <c r="M108" s="831">
        <v>154</v>
      </c>
      <c r="N108" s="831">
        <v>6.6000000000000014</v>
      </c>
      <c r="O108" s="831">
        <v>994.77</v>
      </c>
      <c r="P108" s="827">
        <v>1.2665775401069519</v>
      </c>
      <c r="Q108" s="832">
        <v>150.72272727272724</v>
      </c>
    </row>
    <row r="109" spans="1:17" ht="14.45" customHeight="1" x14ac:dyDescent="0.2">
      <c r="A109" s="821" t="s">
        <v>570</v>
      </c>
      <c r="B109" s="822" t="s">
        <v>4352</v>
      </c>
      <c r="C109" s="822" t="s">
        <v>4180</v>
      </c>
      <c r="D109" s="822" t="s">
        <v>4406</v>
      </c>
      <c r="E109" s="822" t="s">
        <v>1761</v>
      </c>
      <c r="F109" s="831">
        <v>0.3</v>
      </c>
      <c r="G109" s="831">
        <v>323.82</v>
      </c>
      <c r="H109" s="831">
        <v>0.16674648170175954</v>
      </c>
      <c r="I109" s="831">
        <v>1079.4000000000001</v>
      </c>
      <c r="J109" s="831">
        <v>7.299999999999998</v>
      </c>
      <c r="K109" s="831">
        <v>1941.9899999999998</v>
      </c>
      <c r="L109" s="831">
        <v>1</v>
      </c>
      <c r="M109" s="831">
        <v>266.02602739726029</v>
      </c>
      <c r="N109" s="831">
        <v>2.1</v>
      </c>
      <c r="O109" s="831">
        <v>554.4</v>
      </c>
      <c r="P109" s="827">
        <v>0.28548035777733149</v>
      </c>
      <c r="Q109" s="832">
        <v>264</v>
      </c>
    </row>
    <row r="110" spans="1:17" ht="14.45" customHeight="1" x14ac:dyDescent="0.2">
      <c r="A110" s="821" t="s">
        <v>570</v>
      </c>
      <c r="B110" s="822" t="s">
        <v>4352</v>
      </c>
      <c r="C110" s="822" t="s">
        <v>4180</v>
      </c>
      <c r="D110" s="822" t="s">
        <v>4407</v>
      </c>
      <c r="E110" s="822" t="s">
        <v>1774</v>
      </c>
      <c r="F110" s="831"/>
      <c r="G110" s="831"/>
      <c r="H110" s="831"/>
      <c r="I110" s="831"/>
      <c r="J110" s="831"/>
      <c r="K110" s="831"/>
      <c r="L110" s="831"/>
      <c r="M110" s="831"/>
      <c r="N110" s="831">
        <v>14</v>
      </c>
      <c r="O110" s="831">
        <v>467.32</v>
      </c>
      <c r="P110" s="827"/>
      <c r="Q110" s="832">
        <v>33.380000000000003</v>
      </c>
    </row>
    <row r="111" spans="1:17" ht="14.45" customHeight="1" x14ac:dyDescent="0.2">
      <c r="A111" s="821" t="s">
        <v>570</v>
      </c>
      <c r="B111" s="822" t="s">
        <v>4352</v>
      </c>
      <c r="C111" s="822" t="s">
        <v>4180</v>
      </c>
      <c r="D111" s="822" t="s">
        <v>4408</v>
      </c>
      <c r="E111" s="822" t="s">
        <v>4409</v>
      </c>
      <c r="F111" s="831">
        <v>62.7</v>
      </c>
      <c r="G111" s="831">
        <v>14429.01</v>
      </c>
      <c r="H111" s="831">
        <v>1.3993517734582066</v>
      </c>
      <c r="I111" s="831">
        <v>230.12775119617226</v>
      </c>
      <c r="J111" s="831">
        <v>76.90000000000002</v>
      </c>
      <c r="K111" s="831">
        <v>10311.210000000005</v>
      </c>
      <c r="L111" s="831">
        <v>1</v>
      </c>
      <c r="M111" s="831">
        <v>134.08595578673604</v>
      </c>
      <c r="N111" s="831">
        <v>54.700000000000031</v>
      </c>
      <c r="O111" s="831">
        <v>7997.2000000000025</v>
      </c>
      <c r="P111" s="827">
        <v>0.775583078998488</v>
      </c>
      <c r="Q111" s="832">
        <v>146.20109689213891</v>
      </c>
    </row>
    <row r="112" spans="1:17" ht="14.45" customHeight="1" x14ac:dyDescent="0.2">
      <c r="A112" s="821" t="s">
        <v>570</v>
      </c>
      <c r="B112" s="822" t="s">
        <v>4352</v>
      </c>
      <c r="C112" s="822" t="s">
        <v>4180</v>
      </c>
      <c r="D112" s="822" t="s">
        <v>4410</v>
      </c>
      <c r="E112" s="822" t="s">
        <v>4411</v>
      </c>
      <c r="F112" s="831"/>
      <c r="G112" s="831"/>
      <c r="H112" s="831"/>
      <c r="I112" s="831"/>
      <c r="J112" s="831">
        <v>1.1000000000000001</v>
      </c>
      <c r="K112" s="831">
        <v>1337.49</v>
      </c>
      <c r="L112" s="831">
        <v>1</v>
      </c>
      <c r="M112" s="831">
        <v>1215.8999999999999</v>
      </c>
      <c r="N112" s="831"/>
      <c r="O112" s="831"/>
      <c r="P112" s="827"/>
      <c r="Q112" s="832"/>
    </row>
    <row r="113" spans="1:17" ht="14.45" customHeight="1" x14ac:dyDescent="0.2">
      <c r="A113" s="821" t="s">
        <v>570</v>
      </c>
      <c r="B113" s="822" t="s">
        <v>4352</v>
      </c>
      <c r="C113" s="822" t="s">
        <v>4180</v>
      </c>
      <c r="D113" s="822" t="s">
        <v>4412</v>
      </c>
      <c r="E113" s="822" t="s">
        <v>4411</v>
      </c>
      <c r="F113" s="831"/>
      <c r="G113" s="831"/>
      <c r="H113" s="831"/>
      <c r="I113" s="831"/>
      <c r="J113" s="831">
        <v>7.1999999999999993</v>
      </c>
      <c r="K113" s="831">
        <v>8622.24</v>
      </c>
      <c r="L113" s="831">
        <v>1</v>
      </c>
      <c r="M113" s="831">
        <v>1197.5333333333335</v>
      </c>
      <c r="N113" s="831">
        <v>0.5</v>
      </c>
      <c r="O113" s="831">
        <v>1631.87</v>
      </c>
      <c r="P113" s="827">
        <v>0.1892628829631279</v>
      </c>
      <c r="Q113" s="832">
        <v>3263.74</v>
      </c>
    </row>
    <row r="114" spans="1:17" ht="14.45" customHeight="1" x14ac:dyDescent="0.2">
      <c r="A114" s="821" t="s">
        <v>570</v>
      </c>
      <c r="B114" s="822" t="s">
        <v>4352</v>
      </c>
      <c r="C114" s="822" t="s">
        <v>4180</v>
      </c>
      <c r="D114" s="822" t="s">
        <v>4413</v>
      </c>
      <c r="E114" s="822" t="s">
        <v>4414</v>
      </c>
      <c r="F114" s="831">
        <v>5.0999999999999996</v>
      </c>
      <c r="G114" s="831">
        <v>1377.93</v>
      </c>
      <c r="H114" s="831">
        <v>51.015549796371715</v>
      </c>
      <c r="I114" s="831">
        <v>270.18235294117648</v>
      </c>
      <c r="J114" s="831">
        <v>0.1</v>
      </c>
      <c r="K114" s="831">
        <v>27.01</v>
      </c>
      <c r="L114" s="831">
        <v>1</v>
      </c>
      <c r="M114" s="831">
        <v>270.10000000000002</v>
      </c>
      <c r="N114" s="831"/>
      <c r="O114" s="831"/>
      <c r="P114" s="827"/>
      <c r="Q114" s="832"/>
    </row>
    <row r="115" spans="1:17" ht="14.45" customHeight="1" x14ac:dyDescent="0.2">
      <c r="A115" s="821" t="s">
        <v>570</v>
      </c>
      <c r="B115" s="822" t="s">
        <v>4352</v>
      </c>
      <c r="C115" s="822" t="s">
        <v>4180</v>
      </c>
      <c r="D115" s="822" t="s">
        <v>4415</v>
      </c>
      <c r="E115" s="822" t="s">
        <v>4416</v>
      </c>
      <c r="F115" s="831">
        <v>3.9</v>
      </c>
      <c r="G115" s="831">
        <v>1136.7</v>
      </c>
      <c r="H115" s="831"/>
      <c r="I115" s="831">
        <v>291.46153846153845</v>
      </c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570</v>
      </c>
      <c r="B116" s="822" t="s">
        <v>4352</v>
      </c>
      <c r="C116" s="822" t="s">
        <v>4180</v>
      </c>
      <c r="D116" s="822" t="s">
        <v>4417</v>
      </c>
      <c r="E116" s="822" t="s">
        <v>4418</v>
      </c>
      <c r="F116" s="831"/>
      <c r="G116" s="831"/>
      <c r="H116" s="831"/>
      <c r="I116" s="831"/>
      <c r="J116" s="831"/>
      <c r="K116" s="831"/>
      <c r="L116" s="831"/>
      <c r="M116" s="831"/>
      <c r="N116" s="831">
        <v>1.2000000000000002</v>
      </c>
      <c r="O116" s="831">
        <v>113.85000000000001</v>
      </c>
      <c r="P116" s="827"/>
      <c r="Q116" s="832">
        <v>94.875</v>
      </c>
    </row>
    <row r="117" spans="1:17" ht="14.45" customHeight="1" x14ac:dyDescent="0.2">
      <c r="A117" s="821" t="s">
        <v>570</v>
      </c>
      <c r="B117" s="822" t="s">
        <v>4352</v>
      </c>
      <c r="C117" s="822" t="s">
        <v>4180</v>
      </c>
      <c r="D117" s="822" t="s">
        <v>4419</v>
      </c>
      <c r="E117" s="822" t="s">
        <v>4420</v>
      </c>
      <c r="F117" s="831">
        <v>1</v>
      </c>
      <c r="G117" s="831">
        <v>6812.08</v>
      </c>
      <c r="H117" s="831"/>
      <c r="I117" s="831">
        <v>6812.08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570</v>
      </c>
      <c r="B118" s="822" t="s">
        <v>4352</v>
      </c>
      <c r="C118" s="822" t="s">
        <v>4180</v>
      </c>
      <c r="D118" s="822" t="s">
        <v>4421</v>
      </c>
      <c r="E118" s="822" t="s">
        <v>4422</v>
      </c>
      <c r="F118" s="831">
        <v>5</v>
      </c>
      <c r="G118" s="831">
        <v>11175</v>
      </c>
      <c r="H118" s="831"/>
      <c r="I118" s="831">
        <v>2235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570</v>
      </c>
      <c r="B119" s="822" t="s">
        <v>4352</v>
      </c>
      <c r="C119" s="822" t="s">
        <v>4180</v>
      </c>
      <c r="D119" s="822" t="s">
        <v>4423</v>
      </c>
      <c r="E119" s="822" t="s">
        <v>1128</v>
      </c>
      <c r="F119" s="831"/>
      <c r="G119" s="831"/>
      <c r="H119" s="831"/>
      <c r="I119" s="831"/>
      <c r="J119" s="831"/>
      <c r="K119" s="831"/>
      <c r="L119" s="831"/>
      <c r="M119" s="831"/>
      <c r="N119" s="831">
        <v>33</v>
      </c>
      <c r="O119" s="831">
        <v>1447.7099999999996</v>
      </c>
      <c r="P119" s="827"/>
      <c r="Q119" s="832">
        <v>43.86999999999999</v>
      </c>
    </row>
    <row r="120" spans="1:17" ht="14.45" customHeight="1" x14ac:dyDescent="0.2">
      <c r="A120" s="821" t="s">
        <v>570</v>
      </c>
      <c r="B120" s="822" t="s">
        <v>4352</v>
      </c>
      <c r="C120" s="822" t="s">
        <v>4180</v>
      </c>
      <c r="D120" s="822" t="s">
        <v>4424</v>
      </c>
      <c r="E120" s="822" t="s">
        <v>1441</v>
      </c>
      <c r="F120" s="831"/>
      <c r="G120" s="831"/>
      <c r="H120" s="831"/>
      <c r="I120" s="831"/>
      <c r="J120" s="831"/>
      <c r="K120" s="831"/>
      <c r="L120" s="831"/>
      <c r="M120" s="831"/>
      <c r="N120" s="831">
        <v>7</v>
      </c>
      <c r="O120" s="831">
        <v>9011.52</v>
      </c>
      <c r="P120" s="827"/>
      <c r="Q120" s="832">
        <v>1287.3600000000001</v>
      </c>
    </row>
    <row r="121" spans="1:17" ht="14.45" customHeight="1" x14ac:dyDescent="0.2">
      <c r="A121" s="821" t="s">
        <v>570</v>
      </c>
      <c r="B121" s="822" t="s">
        <v>4352</v>
      </c>
      <c r="C121" s="822" t="s">
        <v>4180</v>
      </c>
      <c r="D121" s="822" t="s">
        <v>4425</v>
      </c>
      <c r="E121" s="822" t="s">
        <v>4426</v>
      </c>
      <c r="F121" s="831"/>
      <c r="G121" s="831"/>
      <c r="H121" s="831"/>
      <c r="I121" s="831"/>
      <c r="J121" s="831">
        <v>0.4</v>
      </c>
      <c r="K121" s="831">
        <v>876.73</v>
      </c>
      <c r="L121" s="831">
        <v>1</v>
      </c>
      <c r="M121" s="831">
        <v>2191.8249999999998</v>
      </c>
      <c r="N121" s="831"/>
      <c r="O121" s="831"/>
      <c r="P121" s="827"/>
      <c r="Q121" s="832"/>
    </row>
    <row r="122" spans="1:17" ht="14.45" customHeight="1" x14ac:dyDescent="0.2">
      <c r="A122" s="821" t="s">
        <v>570</v>
      </c>
      <c r="B122" s="822" t="s">
        <v>4352</v>
      </c>
      <c r="C122" s="822" t="s">
        <v>4180</v>
      </c>
      <c r="D122" s="822" t="s">
        <v>4427</v>
      </c>
      <c r="E122" s="822" t="s">
        <v>1110</v>
      </c>
      <c r="F122" s="831"/>
      <c r="G122" s="831"/>
      <c r="H122" s="831"/>
      <c r="I122" s="831"/>
      <c r="J122" s="831"/>
      <c r="K122" s="831"/>
      <c r="L122" s="831"/>
      <c r="M122" s="831"/>
      <c r="N122" s="831">
        <v>6</v>
      </c>
      <c r="O122" s="831">
        <v>554.94000000000005</v>
      </c>
      <c r="P122" s="827"/>
      <c r="Q122" s="832">
        <v>92.490000000000009</v>
      </c>
    </row>
    <row r="123" spans="1:17" ht="14.45" customHeight="1" x14ac:dyDescent="0.2">
      <c r="A123" s="821" t="s">
        <v>570</v>
      </c>
      <c r="B123" s="822" t="s">
        <v>4352</v>
      </c>
      <c r="C123" s="822" t="s">
        <v>4180</v>
      </c>
      <c r="D123" s="822" t="s">
        <v>4428</v>
      </c>
      <c r="E123" s="822" t="s">
        <v>1112</v>
      </c>
      <c r="F123" s="831"/>
      <c r="G123" s="831"/>
      <c r="H123" s="831"/>
      <c r="I123" s="831"/>
      <c r="J123" s="831"/>
      <c r="K123" s="831"/>
      <c r="L123" s="831"/>
      <c r="M123" s="831"/>
      <c r="N123" s="831">
        <v>1.8000000000000003</v>
      </c>
      <c r="O123" s="831">
        <v>1377.3799999999999</v>
      </c>
      <c r="P123" s="827"/>
      <c r="Q123" s="832">
        <v>765.21111111111088</v>
      </c>
    </row>
    <row r="124" spans="1:17" ht="14.45" customHeight="1" x14ac:dyDescent="0.2">
      <c r="A124" s="821" t="s">
        <v>570</v>
      </c>
      <c r="B124" s="822" t="s">
        <v>4352</v>
      </c>
      <c r="C124" s="822" t="s">
        <v>4180</v>
      </c>
      <c r="D124" s="822" t="s">
        <v>4429</v>
      </c>
      <c r="E124" s="822" t="s">
        <v>1116</v>
      </c>
      <c r="F124" s="831"/>
      <c r="G124" s="831"/>
      <c r="H124" s="831"/>
      <c r="I124" s="831"/>
      <c r="J124" s="831"/>
      <c r="K124" s="831"/>
      <c r="L124" s="831"/>
      <c r="M124" s="831"/>
      <c r="N124" s="831">
        <v>5.4</v>
      </c>
      <c r="O124" s="831">
        <v>1489.3300000000002</v>
      </c>
      <c r="P124" s="827"/>
      <c r="Q124" s="832">
        <v>275.80185185185184</v>
      </c>
    </row>
    <row r="125" spans="1:17" ht="14.45" customHeight="1" x14ac:dyDescent="0.2">
      <c r="A125" s="821" t="s">
        <v>570</v>
      </c>
      <c r="B125" s="822" t="s">
        <v>4352</v>
      </c>
      <c r="C125" s="822" t="s">
        <v>4180</v>
      </c>
      <c r="D125" s="822" t="s">
        <v>4430</v>
      </c>
      <c r="E125" s="822" t="s">
        <v>1128</v>
      </c>
      <c r="F125" s="831"/>
      <c r="G125" s="831"/>
      <c r="H125" s="831"/>
      <c r="I125" s="831"/>
      <c r="J125" s="831"/>
      <c r="K125" s="831"/>
      <c r="L125" s="831"/>
      <c r="M125" s="831"/>
      <c r="N125" s="831">
        <v>123</v>
      </c>
      <c r="O125" s="831">
        <v>2374.9499999999998</v>
      </c>
      <c r="P125" s="827"/>
      <c r="Q125" s="832">
        <v>19.308536585365854</v>
      </c>
    </row>
    <row r="126" spans="1:17" ht="14.45" customHeight="1" x14ac:dyDescent="0.2">
      <c r="A126" s="821" t="s">
        <v>570</v>
      </c>
      <c r="B126" s="822" t="s">
        <v>4352</v>
      </c>
      <c r="C126" s="822" t="s">
        <v>4180</v>
      </c>
      <c r="D126" s="822" t="s">
        <v>4431</v>
      </c>
      <c r="E126" s="822" t="s">
        <v>4432</v>
      </c>
      <c r="F126" s="831"/>
      <c r="G126" s="831"/>
      <c r="H126" s="831"/>
      <c r="I126" s="831"/>
      <c r="J126" s="831"/>
      <c r="K126" s="831"/>
      <c r="L126" s="831"/>
      <c r="M126" s="831"/>
      <c r="N126" s="831">
        <v>8</v>
      </c>
      <c r="O126" s="831">
        <v>961.2</v>
      </c>
      <c r="P126" s="827"/>
      <c r="Q126" s="832">
        <v>120.15</v>
      </c>
    </row>
    <row r="127" spans="1:17" ht="14.45" customHeight="1" x14ac:dyDescent="0.2">
      <c r="A127" s="821" t="s">
        <v>570</v>
      </c>
      <c r="B127" s="822" t="s">
        <v>4352</v>
      </c>
      <c r="C127" s="822" t="s">
        <v>4180</v>
      </c>
      <c r="D127" s="822" t="s">
        <v>4433</v>
      </c>
      <c r="E127" s="822" t="s">
        <v>1783</v>
      </c>
      <c r="F127" s="831">
        <v>0</v>
      </c>
      <c r="G127" s="831">
        <v>0</v>
      </c>
      <c r="H127" s="831"/>
      <c r="I127" s="831"/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570</v>
      </c>
      <c r="B128" s="822" t="s">
        <v>4352</v>
      </c>
      <c r="C128" s="822" t="s">
        <v>4434</v>
      </c>
      <c r="D128" s="822" t="s">
        <v>4435</v>
      </c>
      <c r="E128" s="822" t="s">
        <v>4436</v>
      </c>
      <c r="F128" s="831"/>
      <c r="G128" s="831"/>
      <c r="H128" s="831"/>
      <c r="I128" s="831"/>
      <c r="J128" s="831">
        <v>1</v>
      </c>
      <c r="K128" s="831">
        <v>1425.74</v>
      </c>
      <c r="L128" s="831">
        <v>1</v>
      </c>
      <c r="M128" s="831">
        <v>1425.74</v>
      </c>
      <c r="N128" s="831"/>
      <c r="O128" s="831"/>
      <c r="P128" s="827"/>
      <c r="Q128" s="832"/>
    </row>
    <row r="129" spans="1:17" ht="14.45" customHeight="1" x14ac:dyDescent="0.2">
      <c r="A129" s="821" t="s">
        <v>570</v>
      </c>
      <c r="B129" s="822" t="s">
        <v>4352</v>
      </c>
      <c r="C129" s="822" t="s">
        <v>4434</v>
      </c>
      <c r="D129" s="822" t="s">
        <v>4437</v>
      </c>
      <c r="E129" s="822" t="s">
        <v>4438</v>
      </c>
      <c r="F129" s="831">
        <v>57</v>
      </c>
      <c r="G129" s="831">
        <v>123715.31000000001</v>
      </c>
      <c r="H129" s="831">
        <v>1.0911640759504388</v>
      </c>
      <c r="I129" s="831">
        <v>2170.4440350877194</v>
      </c>
      <c r="J129" s="831">
        <v>52</v>
      </c>
      <c r="K129" s="831">
        <v>113379.20000000001</v>
      </c>
      <c r="L129" s="831">
        <v>1</v>
      </c>
      <c r="M129" s="831">
        <v>2180.3692307692309</v>
      </c>
      <c r="N129" s="831">
        <v>32</v>
      </c>
      <c r="O129" s="831">
        <v>70967.360000000001</v>
      </c>
      <c r="P129" s="827">
        <v>0.62592927097739259</v>
      </c>
      <c r="Q129" s="832">
        <v>2217.73</v>
      </c>
    </row>
    <row r="130" spans="1:17" ht="14.45" customHeight="1" x14ac:dyDescent="0.2">
      <c r="A130" s="821" t="s">
        <v>570</v>
      </c>
      <c r="B130" s="822" t="s">
        <v>4352</v>
      </c>
      <c r="C130" s="822" t="s">
        <v>4434</v>
      </c>
      <c r="D130" s="822" t="s">
        <v>4439</v>
      </c>
      <c r="E130" s="822" t="s">
        <v>4440</v>
      </c>
      <c r="F130" s="831">
        <v>96</v>
      </c>
      <c r="G130" s="831">
        <v>254813.4</v>
      </c>
      <c r="H130" s="831">
        <v>1.0164299575778488</v>
      </c>
      <c r="I130" s="831">
        <v>2654.3062500000001</v>
      </c>
      <c r="J130" s="831">
        <v>94</v>
      </c>
      <c r="K130" s="831">
        <v>250694.5</v>
      </c>
      <c r="L130" s="831">
        <v>1</v>
      </c>
      <c r="M130" s="831">
        <v>2666.9627659574467</v>
      </c>
      <c r="N130" s="831">
        <v>55</v>
      </c>
      <c r="O130" s="831">
        <v>148818.18000000002</v>
      </c>
      <c r="P130" s="827">
        <v>0.59362363354600922</v>
      </c>
      <c r="Q130" s="832">
        <v>2705.7850909090912</v>
      </c>
    </row>
    <row r="131" spans="1:17" ht="14.45" customHeight="1" x14ac:dyDescent="0.2">
      <c r="A131" s="821" t="s">
        <v>570</v>
      </c>
      <c r="B131" s="822" t="s">
        <v>4352</v>
      </c>
      <c r="C131" s="822" t="s">
        <v>4434</v>
      </c>
      <c r="D131" s="822" t="s">
        <v>4441</v>
      </c>
      <c r="E131" s="822" t="s">
        <v>4442</v>
      </c>
      <c r="F131" s="831">
        <v>2</v>
      </c>
      <c r="G131" s="831">
        <v>4355.6000000000004</v>
      </c>
      <c r="H131" s="831"/>
      <c r="I131" s="831">
        <v>2177.8000000000002</v>
      </c>
      <c r="J131" s="831"/>
      <c r="K131" s="831"/>
      <c r="L131" s="831"/>
      <c r="M131" s="831"/>
      <c r="N131" s="831">
        <v>2</v>
      </c>
      <c r="O131" s="831">
        <v>4435.46</v>
      </c>
      <c r="P131" s="827"/>
      <c r="Q131" s="832">
        <v>2217.73</v>
      </c>
    </row>
    <row r="132" spans="1:17" ht="14.45" customHeight="1" x14ac:dyDescent="0.2">
      <c r="A132" s="821" t="s">
        <v>570</v>
      </c>
      <c r="B132" s="822" t="s">
        <v>4352</v>
      </c>
      <c r="C132" s="822" t="s">
        <v>4434</v>
      </c>
      <c r="D132" s="822" t="s">
        <v>4443</v>
      </c>
      <c r="E132" s="822" t="s">
        <v>4444</v>
      </c>
      <c r="F132" s="831">
        <v>1</v>
      </c>
      <c r="G132" s="831">
        <v>8962.4</v>
      </c>
      <c r="H132" s="831">
        <v>0.49937511248253907</v>
      </c>
      <c r="I132" s="831">
        <v>8962.4</v>
      </c>
      <c r="J132" s="831">
        <v>2</v>
      </c>
      <c r="K132" s="831">
        <v>17947.23</v>
      </c>
      <c r="L132" s="831">
        <v>1</v>
      </c>
      <c r="M132" s="831">
        <v>8973.6149999999998</v>
      </c>
      <c r="N132" s="831">
        <v>1</v>
      </c>
      <c r="O132" s="831">
        <v>9095.51</v>
      </c>
      <c r="P132" s="827">
        <v>0.50679185590199716</v>
      </c>
      <c r="Q132" s="832">
        <v>9095.51</v>
      </c>
    </row>
    <row r="133" spans="1:17" ht="14.45" customHeight="1" x14ac:dyDescent="0.2">
      <c r="A133" s="821" t="s">
        <v>570</v>
      </c>
      <c r="B133" s="822" t="s">
        <v>4352</v>
      </c>
      <c r="C133" s="822" t="s">
        <v>4434</v>
      </c>
      <c r="D133" s="822" t="s">
        <v>4445</v>
      </c>
      <c r="E133" s="822" t="s">
        <v>4446</v>
      </c>
      <c r="F133" s="831">
        <v>6</v>
      </c>
      <c r="G133" s="831">
        <v>62067.9</v>
      </c>
      <c r="H133" s="831">
        <v>2.9993534282798295</v>
      </c>
      <c r="I133" s="831">
        <v>10344.65</v>
      </c>
      <c r="J133" s="831">
        <v>2</v>
      </c>
      <c r="K133" s="831">
        <v>20693.759999999998</v>
      </c>
      <c r="L133" s="831">
        <v>1</v>
      </c>
      <c r="M133" s="831">
        <v>10346.879999999999</v>
      </c>
      <c r="N133" s="831"/>
      <c r="O133" s="831"/>
      <c r="P133" s="827"/>
      <c r="Q133" s="832"/>
    </row>
    <row r="134" spans="1:17" ht="14.45" customHeight="1" x14ac:dyDescent="0.2">
      <c r="A134" s="821" t="s">
        <v>570</v>
      </c>
      <c r="B134" s="822" t="s">
        <v>4352</v>
      </c>
      <c r="C134" s="822" t="s">
        <v>4434</v>
      </c>
      <c r="D134" s="822" t="s">
        <v>4447</v>
      </c>
      <c r="E134" s="822" t="s">
        <v>4448</v>
      </c>
      <c r="F134" s="831">
        <v>57</v>
      </c>
      <c r="G134" s="831">
        <v>69469.450000000012</v>
      </c>
      <c r="H134" s="831">
        <v>2.0230858433541967</v>
      </c>
      <c r="I134" s="831">
        <v>1218.7622807017547</v>
      </c>
      <c r="J134" s="831">
        <v>28</v>
      </c>
      <c r="K134" s="831">
        <v>34338.36</v>
      </c>
      <c r="L134" s="831">
        <v>1</v>
      </c>
      <c r="M134" s="831">
        <v>1226.3700000000001</v>
      </c>
      <c r="N134" s="831">
        <v>17</v>
      </c>
      <c r="O134" s="831">
        <v>21213.620000000003</v>
      </c>
      <c r="P134" s="827">
        <v>0.61778197910441857</v>
      </c>
      <c r="Q134" s="832">
        <v>1247.8600000000001</v>
      </c>
    </row>
    <row r="135" spans="1:17" ht="14.45" customHeight="1" x14ac:dyDescent="0.2">
      <c r="A135" s="821" t="s">
        <v>570</v>
      </c>
      <c r="B135" s="822" t="s">
        <v>4352</v>
      </c>
      <c r="C135" s="822" t="s">
        <v>4434</v>
      </c>
      <c r="D135" s="822" t="s">
        <v>4449</v>
      </c>
      <c r="E135" s="822" t="s">
        <v>4450</v>
      </c>
      <c r="F135" s="831">
        <v>6</v>
      </c>
      <c r="G135" s="831">
        <v>1491.06</v>
      </c>
      <c r="H135" s="831">
        <v>0.49709953592574813</v>
      </c>
      <c r="I135" s="831">
        <v>248.51</v>
      </c>
      <c r="J135" s="831">
        <v>12</v>
      </c>
      <c r="K135" s="831">
        <v>2999.52</v>
      </c>
      <c r="L135" s="831">
        <v>1</v>
      </c>
      <c r="M135" s="831">
        <v>249.96</v>
      </c>
      <c r="N135" s="831">
        <v>7</v>
      </c>
      <c r="O135" s="831">
        <v>1769.04</v>
      </c>
      <c r="P135" s="827">
        <v>0.58977436389822369</v>
      </c>
      <c r="Q135" s="832">
        <v>252.72</v>
      </c>
    </row>
    <row r="136" spans="1:17" ht="14.45" customHeight="1" x14ac:dyDescent="0.2">
      <c r="A136" s="821" t="s">
        <v>570</v>
      </c>
      <c r="B136" s="822" t="s">
        <v>4352</v>
      </c>
      <c r="C136" s="822" t="s">
        <v>4451</v>
      </c>
      <c r="D136" s="822" t="s">
        <v>4452</v>
      </c>
      <c r="E136" s="822" t="s">
        <v>4453</v>
      </c>
      <c r="F136" s="831"/>
      <c r="G136" s="831"/>
      <c r="H136" s="831"/>
      <c r="I136" s="831"/>
      <c r="J136" s="831"/>
      <c r="K136" s="831"/>
      <c r="L136" s="831"/>
      <c r="M136" s="831"/>
      <c r="N136" s="831">
        <v>8</v>
      </c>
      <c r="O136" s="831">
        <v>2253.52</v>
      </c>
      <c r="P136" s="827"/>
      <c r="Q136" s="832">
        <v>281.69</v>
      </c>
    </row>
    <row r="137" spans="1:17" ht="14.45" customHeight="1" x14ac:dyDescent="0.2">
      <c r="A137" s="821" t="s">
        <v>570</v>
      </c>
      <c r="B137" s="822" t="s">
        <v>4352</v>
      </c>
      <c r="C137" s="822" t="s">
        <v>4451</v>
      </c>
      <c r="D137" s="822" t="s">
        <v>4454</v>
      </c>
      <c r="E137" s="822" t="s">
        <v>4453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370.39</v>
      </c>
      <c r="P137" s="827"/>
      <c r="Q137" s="832">
        <v>370.39</v>
      </c>
    </row>
    <row r="138" spans="1:17" ht="14.45" customHeight="1" x14ac:dyDescent="0.2">
      <c r="A138" s="821" t="s">
        <v>570</v>
      </c>
      <c r="B138" s="822" t="s">
        <v>4352</v>
      </c>
      <c r="C138" s="822" t="s">
        <v>4451</v>
      </c>
      <c r="D138" s="822" t="s">
        <v>4455</v>
      </c>
      <c r="E138" s="822" t="s">
        <v>4456</v>
      </c>
      <c r="F138" s="831"/>
      <c r="G138" s="831"/>
      <c r="H138" s="831"/>
      <c r="I138" s="831"/>
      <c r="J138" s="831"/>
      <c r="K138" s="831"/>
      <c r="L138" s="831"/>
      <c r="M138" s="831"/>
      <c r="N138" s="831">
        <v>0.8</v>
      </c>
      <c r="O138" s="831">
        <v>503.67</v>
      </c>
      <c r="P138" s="827"/>
      <c r="Q138" s="832">
        <v>629.58749999999998</v>
      </c>
    </row>
    <row r="139" spans="1:17" ht="14.45" customHeight="1" x14ac:dyDescent="0.2">
      <c r="A139" s="821" t="s">
        <v>570</v>
      </c>
      <c r="B139" s="822" t="s">
        <v>4352</v>
      </c>
      <c r="C139" s="822" t="s">
        <v>4451</v>
      </c>
      <c r="D139" s="822" t="s">
        <v>4457</v>
      </c>
      <c r="E139" s="822" t="s">
        <v>4458</v>
      </c>
      <c r="F139" s="831"/>
      <c r="G139" s="831"/>
      <c r="H139" s="831"/>
      <c r="I139" s="831"/>
      <c r="J139" s="831"/>
      <c r="K139" s="831"/>
      <c r="L139" s="831"/>
      <c r="M139" s="831"/>
      <c r="N139" s="831">
        <v>2</v>
      </c>
      <c r="O139" s="831">
        <v>117.94</v>
      </c>
      <c r="P139" s="827"/>
      <c r="Q139" s="832">
        <v>58.97</v>
      </c>
    </row>
    <row r="140" spans="1:17" ht="14.45" customHeight="1" x14ac:dyDescent="0.2">
      <c r="A140" s="821" t="s">
        <v>570</v>
      </c>
      <c r="B140" s="822" t="s">
        <v>4352</v>
      </c>
      <c r="C140" s="822" t="s">
        <v>4451</v>
      </c>
      <c r="D140" s="822" t="s">
        <v>4459</v>
      </c>
      <c r="E140" s="822" t="s">
        <v>4460</v>
      </c>
      <c r="F140" s="831">
        <v>4</v>
      </c>
      <c r="G140" s="831">
        <v>6931.2</v>
      </c>
      <c r="H140" s="831">
        <v>4.5591001775965267</v>
      </c>
      <c r="I140" s="831">
        <v>1732.8</v>
      </c>
      <c r="J140" s="831">
        <v>1</v>
      </c>
      <c r="K140" s="831">
        <v>1520.3</v>
      </c>
      <c r="L140" s="831">
        <v>1</v>
      </c>
      <c r="M140" s="831">
        <v>1520.3</v>
      </c>
      <c r="N140" s="831"/>
      <c r="O140" s="831"/>
      <c r="P140" s="827"/>
      <c r="Q140" s="832"/>
    </row>
    <row r="141" spans="1:17" ht="14.45" customHeight="1" x14ac:dyDescent="0.2">
      <c r="A141" s="821" t="s">
        <v>570</v>
      </c>
      <c r="B141" s="822" t="s">
        <v>4352</v>
      </c>
      <c r="C141" s="822" t="s">
        <v>4451</v>
      </c>
      <c r="D141" s="822" t="s">
        <v>4461</v>
      </c>
      <c r="E141" s="822" t="s">
        <v>4462</v>
      </c>
      <c r="F141" s="831"/>
      <c r="G141" s="831"/>
      <c r="H141" s="831"/>
      <c r="I141" s="831"/>
      <c r="J141" s="831"/>
      <c r="K141" s="831"/>
      <c r="L141" s="831"/>
      <c r="M141" s="831"/>
      <c r="N141" s="831">
        <v>1</v>
      </c>
      <c r="O141" s="831">
        <v>789.29</v>
      </c>
      <c r="P141" s="827"/>
      <c r="Q141" s="832">
        <v>789.29</v>
      </c>
    </row>
    <row r="142" spans="1:17" ht="14.45" customHeight="1" x14ac:dyDescent="0.2">
      <c r="A142" s="821" t="s">
        <v>570</v>
      </c>
      <c r="B142" s="822" t="s">
        <v>4352</v>
      </c>
      <c r="C142" s="822" t="s">
        <v>4451</v>
      </c>
      <c r="D142" s="822" t="s">
        <v>4463</v>
      </c>
      <c r="E142" s="822" t="s">
        <v>4464</v>
      </c>
      <c r="F142" s="831">
        <v>1</v>
      </c>
      <c r="G142" s="831">
        <v>7809.52</v>
      </c>
      <c r="H142" s="831"/>
      <c r="I142" s="831">
        <v>7809.52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570</v>
      </c>
      <c r="B143" s="822" t="s">
        <v>4352</v>
      </c>
      <c r="C143" s="822" t="s">
        <v>4451</v>
      </c>
      <c r="D143" s="822" t="s">
        <v>4465</v>
      </c>
      <c r="E143" s="822" t="s">
        <v>4466</v>
      </c>
      <c r="F143" s="831">
        <v>1</v>
      </c>
      <c r="G143" s="831">
        <v>1854.11</v>
      </c>
      <c r="H143" s="831"/>
      <c r="I143" s="831">
        <v>1854.11</v>
      </c>
      <c r="J143" s="831"/>
      <c r="K143" s="831"/>
      <c r="L143" s="831"/>
      <c r="M143" s="831"/>
      <c r="N143" s="831">
        <v>3</v>
      </c>
      <c r="O143" s="831">
        <v>862.5</v>
      </c>
      <c r="P143" s="827"/>
      <c r="Q143" s="832">
        <v>287.5</v>
      </c>
    </row>
    <row r="144" spans="1:17" ht="14.45" customHeight="1" x14ac:dyDescent="0.2">
      <c r="A144" s="821" t="s">
        <v>570</v>
      </c>
      <c r="B144" s="822" t="s">
        <v>4352</v>
      </c>
      <c r="C144" s="822" t="s">
        <v>4451</v>
      </c>
      <c r="D144" s="822" t="s">
        <v>4467</v>
      </c>
      <c r="E144" s="822" t="s">
        <v>4466</v>
      </c>
      <c r="F144" s="831">
        <v>1</v>
      </c>
      <c r="G144" s="831">
        <v>8342.6200000000008</v>
      </c>
      <c r="H144" s="831">
        <v>1</v>
      </c>
      <c r="I144" s="831">
        <v>8342.6200000000008</v>
      </c>
      <c r="J144" s="831">
        <v>1</v>
      </c>
      <c r="K144" s="831">
        <v>8342.6200000000008</v>
      </c>
      <c r="L144" s="831">
        <v>1</v>
      </c>
      <c r="M144" s="831">
        <v>8342.6200000000008</v>
      </c>
      <c r="N144" s="831"/>
      <c r="O144" s="831"/>
      <c r="P144" s="827"/>
      <c r="Q144" s="832"/>
    </row>
    <row r="145" spans="1:17" ht="14.45" customHeight="1" x14ac:dyDescent="0.2">
      <c r="A145" s="821" t="s">
        <v>570</v>
      </c>
      <c r="B145" s="822" t="s">
        <v>4352</v>
      </c>
      <c r="C145" s="822" t="s">
        <v>4451</v>
      </c>
      <c r="D145" s="822" t="s">
        <v>4468</v>
      </c>
      <c r="E145" s="822" t="s">
        <v>4469</v>
      </c>
      <c r="F145" s="831">
        <v>7</v>
      </c>
      <c r="G145" s="831">
        <v>87276</v>
      </c>
      <c r="H145" s="831">
        <v>1.1666666666666667</v>
      </c>
      <c r="I145" s="831">
        <v>12468</v>
      </c>
      <c r="J145" s="831">
        <v>6</v>
      </c>
      <c r="K145" s="831">
        <v>74808</v>
      </c>
      <c r="L145" s="831">
        <v>1</v>
      </c>
      <c r="M145" s="831">
        <v>12468</v>
      </c>
      <c r="N145" s="831">
        <v>1</v>
      </c>
      <c r="O145" s="831">
        <v>12468</v>
      </c>
      <c r="P145" s="827">
        <v>0.16666666666666666</v>
      </c>
      <c r="Q145" s="832">
        <v>12468</v>
      </c>
    </row>
    <row r="146" spans="1:17" ht="14.45" customHeight="1" x14ac:dyDescent="0.2">
      <c r="A146" s="821" t="s">
        <v>570</v>
      </c>
      <c r="B146" s="822" t="s">
        <v>4352</v>
      </c>
      <c r="C146" s="822" t="s">
        <v>4451</v>
      </c>
      <c r="D146" s="822" t="s">
        <v>4470</v>
      </c>
      <c r="E146" s="822" t="s">
        <v>4469</v>
      </c>
      <c r="F146" s="831">
        <v>5</v>
      </c>
      <c r="G146" s="831">
        <v>144750</v>
      </c>
      <c r="H146" s="831">
        <v>0.45454545454545453</v>
      </c>
      <c r="I146" s="831">
        <v>28950</v>
      </c>
      <c r="J146" s="831">
        <v>11</v>
      </c>
      <c r="K146" s="831">
        <v>318450</v>
      </c>
      <c r="L146" s="831">
        <v>1</v>
      </c>
      <c r="M146" s="831">
        <v>28950</v>
      </c>
      <c r="N146" s="831">
        <v>13</v>
      </c>
      <c r="O146" s="831">
        <v>376350</v>
      </c>
      <c r="P146" s="827">
        <v>1.1818181818181819</v>
      </c>
      <c r="Q146" s="832">
        <v>28950</v>
      </c>
    </row>
    <row r="147" spans="1:17" ht="14.45" customHeight="1" x14ac:dyDescent="0.2">
      <c r="A147" s="821" t="s">
        <v>570</v>
      </c>
      <c r="B147" s="822" t="s">
        <v>4352</v>
      </c>
      <c r="C147" s="822" t="s">
        <v>4451</v>
      </c>
      <c r="D147" s="822" t="s">
        <v>4471</v>
      </c>
      <c r="E147" s="822" t="s">
        <v>4469</v>
      </c>
      <c r="F147" s="831">
        <v>43</v>
      </c>
      <c r="G147" s="831">
        <v>1211946.5</v>
      </c>
      <c r="H147" s="831">
        <v>0.79151873745359669</v>
      </c>
      <c r="I147" s="831">
        <v>28184.802325581397</v>
      </c>
      <c r="J147" s="831">
        <v>54</v>
      </c>
      <c r="K147" s="831">
        <v>1531165.9</v>
      </c>
      <c r="L147" s="831">
        <v>1</v>
      </c>
      <c r="M147" s="831">
        <v>28354.924074074072</v>
      </c>
      <c r="N147" s="831">
        <v>28</v>
      </c>
      <c r="O147" s="831">
        <v>784450</v>
      </c>
      <c r="P147" s="827">
        <v>0.5123220155307795</v>
      </c>
      <c r="Q147" s="832">
        <v>28016.071428571428</v>
      </c>
    </row>
    <row r="148" spans="1:17" ht="14.45" customHeight="1" x14ac:dyDescent="0.2">
      <c r="A148" s="821" t="s">
        <v>570</v>
      </c>
      <c r="B148" s="822" t="s">
        <v>4352</v>
      </c>
      <c r="C148" s="822" t="s">
        <v>4451</v>
      </c>
      <c r="D148" s="822" t="s">
        <v>4472</v>
      </c>
      <c r="E148" s="822" t="s">
        <v>4473</v>
      </c>
      <c r="F148" s="831">
        <v>5</v>
      </c>
      <c r="G148" s="831">
        <v>300495</v>
      </c>
      <c r="H148" s="831">
        <v>1.6666666666666667</v>
      </c>
      <c r="I148" s="831">
        <v>60099</v>
      </c>
      <c r="J148" s="831">
        <v>3</v>
      </c>
      <c r="K148" s="831">
        <v>180297</v>
      </c>
      <c r="L148" s="831">
        <v>1</v>
      </c>
      <c r="M148" s="831">
        <v>60099</v>
      </c>
      <c r="N148" s="831"/>
      <c r="O148" s="831"/>
      <c r="P148" s="827"/>
      <c r="Q148" s="832"/>
    </row>
    <row r="149" spans="1:17" ht="14.45" customHeight="1" x14ac:dyDescent="0.2">
      <c r="A149" s="821" t="s">
        <v>570</v>
      </c>
      <c r="B149" s="822" t="s">
        <v>4352</v>
      </c>
      <c r="C149" s="822" t="s">
        <v>4451</v>
      </c>
      <c r="D149" s="822" t="s">
        <v>4474</v>
      </c>
      <c r="E149" s="822" t="s">
        <v>4473</v>
      </c>
      <c r="F149" s="831">
        <v>2</v>
      </c>
      <c r="G149" s="831">
        <v>137156</v>
      </c>
      <c r="H149" s="831">
        <v>0.4</v>
      </c>
      <c r="I149" s="831">
        <v>68578</v>
      </c>
      <c r="J149" s="831">
        <v>5</v>
      </c>
      <c r="K149" s="831">
        <v>342890</v>
      </c>
      <c r="L149" s="831">
        <v>1</v>
      </c>
      <c r="M149" s="831">
        <v>68578</v>
      </c>
      <c r="N149" s="831">
        <v>4</v>
      </c>
      <c r="O149" s="831">
        <v>274312</v>
      </c>
      <c r="P149" s="827">
        <v>0.8</v>
      </c>
      <c r="Q149" s="832">
        <v>68578</v>
      </c>
    </row>
    <row r="150" spans="1:17" ht="14.45" customHeight="1" x14ac:dyDescent="0.2">
      <c r="A150" s="821" t="s">
        <v>570</v>
      </c>
      <c r="B150" s="822" t="s">
        <v>4352</v>
      </c>
      <c r="C150" s="822" t="s">
        <v>4451</v>
      </c>
      <c r="D150" s="822" t="s">
        <v>4475</v>
      </c>
      <c r="E150" s="822" t="s">
        <v>4476</v>
      </c>
      <c r="F150" s="831">
        <v>14</v>
      </c>
      <c r="G150" s="831">
        <v>20449.310000000005</v>
      </c>
      <c r="H150" s="831">
        <v>0.61290715117437888</v>
      </c>
      <c r="I150" s="831">
        <v>1460.6650000000004</v>
      </c>
      <c r="J150" s="831">
        <v>36</v>
      </c>
      <c r="K150" s="831">
        <v>33364.449999999997</v>
      </c>
      <c r="L150" s="831">
        <v>1</v>
      </c>
      <c r="M150" s="831">
        <v>926.79027777777765</v>
      </c>
      <c r="N150" s="831">
        <v>30</v>
      </c>
      <c r="O150" s="831">
        <v>30696.75</v>
      </c>
      <c r="P150" s="827">
        <v>0.92004363926274835</v>
      </c>
      <c r="Q150" s="832">
        <v>1023.225</v>
      </c>
    </row>
    <row r="151" spans="1:17" ht="14.45" customHeight="1" x14ac:dyDescent="0.2">
      <c r="A151" s="821" t="s">
        <v>570</v>
      </c>
      <c r="B151" s="822" t="s">
        <v>4352</v>
      </c>
      <c r="C151" s="822" t="s">
        <v>4451</v>
      </c>
      <c r="D151" s="822" t="s">
        <v>4477</v>
      </c>
      <c r="E151" s="822" t="s">
        <v>4478</v>
      </c>
      <c r="F151" s="831">
        <v>1</v>
      </c>
      <c r="G151" s="831">
        <v>15998.9</v>
      </c>
      <c r="H151" s="831"/>
      <c r="I151" s="831">
        <v>15998.9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570</v>
      </c>
      <c r="B152" s="822" t="s">
        <v>4352</v>
      </c>
      <c r="C152" s="822" t="s">
        <v>4451</v>
      </c>
      <c r="D152" s="822" t="s">
        <v>4479</v>
      </c>
      <c r="E152" s="822" t="s">
        <v>4480</v>
      </c>
      <c r="F152" s="831">
        <v>5</v>
      </c>
      <c r="G152" s="831">
        <v>56007</v>
      </c>
      <c r="H152" s="831">
        <v>5</v>
      </c>
      <c r="I152" s="831">
        <v>11201.4</v>
      </c>
      <c r="J152" s="831">
        <v>1</v>
      </c>
      <c r="K152" s="831">
        <v>11201.4</v>
      </c>
      <c r="L152" s="831">
        <v>1</v>
      </c>
      <c r="M152" s="831">
        <v>11201.4</v>
      </c>
      <c r="N152" s="831">
        <v>4</v>
      </c>
      <c r="O152" s="831">
        <v>44805.599999999999</v>
      </c>
      <c r="P152" s="827">
        <v>4</v>
      </c>
      <c r="Q152" s="832">
        <v>11201.4</v>
      </c>
    </row>
    <row r="153" spans="1:17" ht="14.45" customHeight="1" x14ac:dyDescent="0.2">
      <c r="A153" s="821" t="s">
        <v>570</v>
      </c>
      <c r="B153" s="822" t="s">
        <v>4352</v>
      </c>
      <c r="C153" s="822" t="s">
        <v>4451</v>
      </c>
      <c r="D153" s="822" t="s">
        <v>4481</v>
      </c>
      <c r="E153" s="822" t="s">
        <v>4482</v>
      </c>
      <c r="F153" s="831">
        <v>3</v>
      </c>
      <c r="G153" s="831">
        <v>29103</v>
      </c>
      <c r="H153" s="831">
        <v>0.75</v>
      </c>
      <c r="I153" s="831">
        <v>9701</v>
      </c>
      <c r="J153" s="831">
        <v>4</v>
      </c>
      <c r="K153" s="831">
        <v>38804</v>
      </c>
      <c r="L153" s="831">
        <v>1</v>
      </c>
      <c r="M153" s="831">
        <v>9701</v>
      </c>
      <c r="N153" s="831">
        <v>2</v>
      </c>
      <c r="O153" s="831">
        <v>16769.3</v>
      </c>
      <c r="P153" s="827">
        <v>0.4321539016596227</v>
      </c>
      <c r="Q153" s="832">
        <v>8384.65</v>
      </c>
    </row>
    <row r="154" spans="1:17" ht="14.45" customHeight="1" x14ac:dyDescent="0.2">
      <c r="A154" s="821" t="s">
        <v>570</v>
      </c>
      <c r="B154" s="822" t="s">
        <v>4352</v>
      </c>
      <c r="C154" s="822" t="s">
        <v>4451</v>
      </c>
      <c r="D154" s="822" t="s">
        <v>4483</v>
      </c>
      <c r="E154" s="822" t="s">
        <v>4484</v>
      </c>
      <c r="F154" s="831">
        <v>27</v>
      </c>
      <c r="G154" s="831">
        <v>572680.9</v>
      </c>
      <c r="H154" s="831">
        <v>2.8514895509115163</v>
      </c>
      <c r="I154" s="831">
        <v>21210.403703703705</v>
      </c>
      <c r="J154" s="831">
        <v>11</v>
      </c>
      <c r="K154" s="831">
        <v>200835.7</v>
      </c>
      <c r="L154" s="831">
        <v>1</v>
      </c>
      <c r="M154" s="831">
        <v>18257.790909090909</v>
      </c>
      <c r="N154" s="831">
        <v>17</v>
      </c>
      <c r="O154" s="831">
        <v>313057.00000000006</v>
      </c>
      <c r="P154" s="827">
        <v>1.5587716725661824</v>
      </c>
      <c r="Q154" s="832">
        <v>18415.117647058825</v>
      </c>
    </row>
    <row r="155" spans="1:17" ht="14.45" customHeight="1" x14ac:dyDescent="0.2">
      <c r="A155" s="821" t="s">
        <v>570</v>
      </c>
      <c r="B155" s="822" t="s">
        <v>4352</v>
      </c>
      <c r="C155" s="822" t="s">
        <v>4451</v>
      </c>
      <c r="D155" s="822" t="s">
        <v>4485</v>
      </c>
      <c r="E155" s="822" t="s">
        <v>4486</v>
      </c>
      <c r="F155" s="831"/>
      <c r="G155" s="831"/>
      <c r="H155" s="831"/>
      <c r="I155" s="831"/>
      <c r="J155" s="831"/>
      <c r="K155" s="831"/>
      <c r="L155" s="831"/>
      <c r="M155" s="831"/>
      <c r="N155" s="831">
        <v>1</v>
      </c>
      <c r="O155" s="831">
        <v>223.85</v>
      </c>
      <c r="P155" s="827"/>
      <c r="Q155" s="832">
        <v>223.85</v>
      </c>
    </row>
    <row r="156" spans="1:17" ht="14.45" customHeight="1" x14ac:dyDescent="0.2">
      <c r="A156" s="821" t="s">
        <v>570</v>
      </c>
      <c r="B156" s="822" t="s">
        <v>4352</v>
      </c>
      <c r="C156" s="822" t="s">
        <v>4451</v>
      </c>
      <c r="D156" s="822" t="s">
        <v>4487</v>
      </c>
      <c r="E156" s="822" t="s">
        <v>4488</v>
      </c>
      <c r="F156" s="831"/>
      <c r="G156" s="831"/>
      <c r="H156" s="831"/>
      <c r="I156" s="831"/>
      <c r="J156" s="831">
        <v>1</v>
      </c>
      <c r="K156" s="831">
        <v>904.75</v>
      </c>
      <c r="L156" s="831">
        <v>1</v>
      </c>
      <c r="M156" s="831">
        <v>904.75</v>
      </c>
      <c r="N156" s="831"/>
      <c r="O156" s="831"/>
      <c r="P156" s="827"/>
      <c r="Q156" s="832"/>
    </row>
    <row r="157" spans="1:17" ht="14.45" customHeight="1" x14ac:dyDescent="0.2">
      <c r="A157" s="821" t="s">
        <v>570</v>
      </c>
      <c r="B157" s="822" t="s">
        <v>4352</v>
      </c>
      <c r="C157" s="822" t="s">
        <v>4451</v>
      </c>
      <c r="D157" s="822" t="s">
        <v>4489</v>
      </c>
      <c r="E157" s="822" t="s">
        <v>4490</v>
      </c>
      <c r="F157" s="831">
        <v>5</v>
      </c>
      <c r="G157" s="831">
        <v>7050</v>
      </c>
      <c r="H157" s="831">
        <v>0.35714285714285715</v>
      </c>
      <c r="I157" s="831">
        <v>1410</v>
      </c>
      <c r="J157" s="831">
        <v>14</v>
      </c>
      <c r="K157" s="831">
        <v>19740</v>
      </c>
      <c r="L157" s="831">
        <v>1</v>
      </c>
      <c r="M157" s="831">
        <v>1410</v>
      </c>
      <c r="N157" s="831">
        <v>1</v>
      </c>
      <c r="O157" s="831">
        <v>1410</v>
      </c>
      <c r="P157" s="827">
        <v>7.1428571428571425E-2</v>
      </c>
      <c r="Q157" s="832">
        <v>1410</v>
      </c>
    </row>
    <row r="158" spans="1:17" ht="14.45" customHeight="1" x14ac:dyDescent="0.2">
      <c r="A158" s="821" t="s">
        <v>570</v>
      </c>
      <c r="B158" s="822" t="s">
        <v>4352</v>
      </c>
      <c r="C158" s="822" t="s">
        <v>4451</v>
      </c>
      <c r="D158" s="822" t="s">
        <v>4491</v>
      </c>
      <c r="E158" s="822" t="s">
        <v>4466</v>
      </c>
      <c r="F158" s="831"/>
      <c r="G158" s="831"/>
      <c r="H158" s="831"/>
      <c r="I158" s="831"/>
      <c r="J158" s="831"/>
      <c r="K158" s="831"/>
      <c r="L158" s="831"/>
      <c r="M158" s="831"/>
      <c r="N158" s="831">
        <v>1</v>
      </c>
      <c r="O158" s="831">
        <v>4101.82</v>
      </c>
      <c r="P158" s="827"/>
      <c r="Q158" s="832">
        <v>4101.82</v>
      </c>
    </row>
    <row r="159" spans="1:17" ht="14.45" customHeight="1" x14ac:dyDescent="0.2">
      <c r="A159" s="821" t="s">
        <v>570</v>
      </c>
      <c r="B159" s="822" t="s">
        <v>4352</v>
      </c>
      <c r="C159" s="822" t="s">
        <v>4451</v>
      </c>
      <c r="D159" s="822" t="s">
        <v>4492</v>
      </c>
      <c r="E159" s="822" t="s">
        <v>4493</v>
      </c>
      <c r="F159" s="831">
        <v>14</v>
      </c>
      <c r="G159" s="831">
        <v>25144</v>
      </c>
      <c r="H159" s="831">
        <v>0.83261972551099928</v>
      </c>
      <c r="I159" s="831">
        <v>1796</v>
      </c>
      <c r="J159" s="831">
        <v>21</v>
      </c>
      <c r="K159" s="831">
        <v>30198.660000000007</v>
      </c>
      <c r="L159" s="831">
        <v>1</v>
      </c>
      <c r="M159" s="831">
        <v>1438.0314285714289</v>
      </c>
      <c r="N159" s="831">
        <v>17</v>
      </c>
      <c r="O159" s="831">
        <v>20508.88</v>
      </c>
      <c r="P159" s="827">
        <v>0.67913212043183357</v>
      </c>
      <c r="Q159" s="832">
        <v>1206.404705882353</v>
      </c>
    </row>
    <row r="160" spans="1:17" ht="14.45" customHeight="1" x14ac:dyDescent="0.2">
      <c r="A160" s="821" t="s">
        <v>570</v>
      </c>
      <c r="B160" s="822" t="s">
        <v>4352</v>
      </c>
      <c r="C160" s="822" t="s">
        <v>4451</v>
      </c>
      <c r="D160" s="822" t="s">
        <v>4494</v>
      </c>
      <c r="E160" s="822" t="s">
        <v>4495</v>
      </c>
      <c r="F160" s="831">
        <v>2</v>
      </c>
      <c r="G160" s="831">
        <v>3592</v>
      </c>
      <c r="H160" s="831">
        <v>0.2857142857142857</v>
      </c>
      <c r="I160" s="831">
        <v>1796</v>
      </c>
      <c r="J160" s="831">
        <v>7</v>
      </c>
      <c r="K160" s="831">
        <v>12572</v>
      </c>
      <c r="L160" s="831">
        <v>1</v>
      </c>
      <c r="M160" s="831">
        <v>1796</v>
      </c>
      <c r="N160" s="831">
        <v>2</v>
      </c>
      <c r="O160" s="831">
        <v>3592</v>
      </c>
      <c r="P160" s="827">
        <v>0.2857142857142857</v>
      </c>
      <c r="Q160" s="832">
        <v>1796</v>
      </c>
    </row>
    <row r="161" spans="1:17" ht="14.45" customHeight="1" x14ac:dyDescent="0.2">
      <c r="A161" s="821" t="s">
        <v>570</v>
      </c>
      <c r="B161" s="822" t="s">
        <v>4352</v>
      </c>
      <c r="C161" s="822" t="s">
        <v>4451</v>
      </c>
      <c r="D161" s="822" t="s">
        <v>4496</v>
      </c>
      <c r="E161" s="822" t="s">
        <v>4497</v>
      </c>
      <c r="F161" s="831">
        <v>25</v>
      </c>
      <c r="G161" s="831">
        <v>44900</v>
      </c>
      <c r="H161" s="831">
        <v>1.3729022725966262</v>
      </c>
      <c r="I161" s="831">
        <v>1796</v>
      </c>
      <c r="J161" s="831">
        <v>21</v>
      </c>
      <c r="K161" s="831">
        <v>32704.439999999995</v>
      </c>
      <c r="L161" s="831">
        <v>1</v>
      </c>
      <c r="M161" s="831">
        <v>1557.3542857142854</v>
      </c>
      <c r="N161" s="831">
        <v>10</v>
      </c>
      <c r="O161" s="831">
        <v>12948.439999999999</v>
      </c>
      <c r="P161" s="827">
        <v>0.39592300005748454</v>
      </c>
      <c r="Q161" s="832">
        <v>1294.8439999999998</v>
      </c>
    </row>
    <row r="162" spans="1:17" ht="14.45" customHeight="1" x14ac:dyDescent="0.2">
      <c r="A162" s="821" t="s">
        <v>570</v>
      </c>
      <c r="B162" s="822" t="s">
        <v>4352</v>
      </c>
      <c r="C162" s="822" t="s">
        <v>4451</v>
      </c>
      <c r="D162" s="822" t="s">
        <v>4498</v>
      </c>
      <c r="E162" s="822" t="s">
        <v>4499</v>
      </c>
      <c r="F162" s="831">
        <v>19</v>
      </c>
      <c r="G162" s="831">
        <v>31488.13</v>
      </c>
      <c r="H162" s="831">
        <v>0.48447868290287216</v>
      </c>
      <c r="I162" s="831">
        <v>1657.27</v>
      </c>
      <c r="J162" s="831">
        <v>43</v>
      </c>
      <c r="K162" s="831">
        <v>64993.839999999982</v>
      </c>
      <c r="L162" s="831">
        <v>1</v>
      </c>
      <c r="M162" s="831">
        <v>1511.4846511627902</v>
      </c>
      <c r="N162" s="831">
        <v>33</v>
      </c>
      <c r="O162" s="831">
        <v>34490.540000000008</v>
      </c>
      <c r="P162" s="827">
        <v>0.53067398387293341</v>
      </c>
      <c r="Q162" s="832">
        <v>1045.1678787878791</v>
      </c>
    </row>
    <row r="163" spans="1:17" ht="14.45" customHeight="1" x14ac:dyDescent="0.2">
      <c r="A163" s="821" t="s">
        <v>570</v>
      </c>
      <c r="B163" s="822" t="s">
        <v>4352</v>
      </c>
      <c r="C163" s="822" t="s">
        <v>4451</v>
      </c>
      <c r="D163" s="822" t="s">
        <v>4500</v>
      </c>
      <c r="E163" s="822" t="s">
        <v>4501</v>
      </c>
      <c r="F163" s="831">
        <v>37</v>
      </c>
      <c r="G163" s="831">
        <v>66452</v>
      </c>
      <c r="H163" s="831">
        <v>0.84045070579292758</v>
      </c>
      <c r="I163" s="831">
        <v>1796</v>
      </c>
      <c r="J163" s="831">
        <v>51</v>
      </c>
      <c r="K163" s="831">
        <v>79067.10000000002</v>
      </c>
      <c r="L163" s="831">
        <v>1</v>
      </c>
      <c r="M163" s="831">
        <v>1550.3352941176474</v>
      </c>
      <c r="N163" s="831">
        <v>36</v>
      </c>
      <c r="O163" s="831">
        <v>49621.32</v>
      </c>
      <c r="P163" s="827">
        <v>0.62758492470319494</v>
      </c>
      <c r="Q163" s="832">
        <v>1378.37</v>
      </c>
    </row>
    <row r="164" spans="1:17" ht="14.45" customHeight="1" x14ac:dyDescent="0.2">
      <c r="A164" s="821" t="s">
        <v>570</v>
      </c>
      <c r="B164" s="822" t="s">
        <v>4352</v>
      </c>
      <c r="C164" s="822" t="s">
        <v>4451</v>
      </c>
      <c r="D164" s="822" t="s">
        <v>4502</v>
      </c>
      <c r="E164" s="822" t="s">
        <v>4503</v>
      </c>
      <c r="F164" s="831">
        <v>1</v>
      </c>
      <c r="G164" s="831">
        <v>1796</v>
      </c>
      <c r="H164" s="831">
        <v>1</v>
      </c>
      <c r="I164" s="831">
        <v>1796</v>
      </c>
      <c r="J164" s="831">
        <v>1</v>
      </c>
      <c r="K164" s="831">
        <v>1796</v>
      </c>
      <c r="L164" s="831">
        <v>1</v>
      </c>
      <c r="M164" s="831">
        <v>1796</v>
      </c>
      <c r="N164" s="831"/>
      <c r="O164" s="831"/>
      <c r="P164" s="827"/>
      <c r="Q164" s="832"/>
    </row>
    <row r="165" spans="1:17" ht="14.45" customHeight="1" x14ac:dyDescent="0.2">
      <c r="A165" s="821" t="s">
        <v>570</v>
      </c>
      <c r="B165" s="822" t="s">
        <v>4352</v>
      </c>
      <c r="C165" s="822" t="s">
        <v>4451</v>
      </c>
      <c r="D165" s="822" t="s">
        <v>4504</v>
      </c>
      <c r="E165" s="822" t="s">
        <v>4505</v>
      </c>
      <c r="F165" s="831"/>
      <c r="G165" s="831"/>
      <c r="H165" s="831"/>
      <c r="I165" s="831"/>
      <c r="J165" s="831"/>
      <c r="K165" s="831"/>
      <c r="L165" s="831"/>
      <c r="M165" s="831"/>
      <c r="N165" s="831">
        <v>2</v>
      </c>
      <c r="O165" s="831">
        <v>3592</v>
      </c>
      <c r="P165" s="827"/>
      <c r="Q165" s="832">
        <v>1796</v>
      </c>
    </row>
    <row r="166" spans="1:17" ht="14.45" customHeight="1" x14ac:dyDescent="0.2">
      <c r="A166" s="821" t="s">
        <v>570</v>
      </c>
      <c r="B166" s="822" t="s">
        <v>4352</v>
      </c>
      <c r="C166" s="822" t="s">
        <v>4451</v>
      </c>
      <c r="D166" s="822" t="s">
        <v>4506</v>
      </c>
      <c r="E166" s="822" t="s">
        <v>4507</v>
      </c>
      <c r="F166" s="831"/>
      <c r="G166" s="831"/>
      <c r="H166" s="831"/>
      <c r="I166" s="831"/>
      <c r="J166" s="831">
        <v>2</v>
      </c>
      <c r="K166" s="831">
        <v>6720</v>
      </c>
      <c r="L166" s="831">
        <v>1</v>
      </c>
      <c r="M166" s="831">
        <v>3360</v>
      </c>
      <c r="N166" s="831"/>
      <c r="O166" s="831"/>
      <c r="P166" s="827"/>
      <c r="Q166" s="832"/>
    </row>
    <row r="167" spans="1:17" ht="14.45" customHeight="1" x14ac:dyDescent="0.2">
      <c r="A167" s="821" t="s">
        <v>570</v>
      </c>
      <c r="B167" s="822" t="s">
        <v>4352</v>
      </c>
      <c r="C167" s="822" t="s">
        <v>4451</v>
      </c>
      <c r="D167" s="822" t="s">
        <v>4508</v>
      </c>
      <c r="E167" s="822" t="s">
        <v>4507</v>
      </c>
      <c r="F167" s="831">
        <v>1</v>
      </c>
      <c r="G167" s="831">
        <v>3360</v>
      </c>
      <c r="H167" s="831">
        <v>1.5392791042861591</v>
      </c>
      <c r="I167" s="831">
        <v>3360</v>
      </c>
      <c r="J167" s="831">
        <v>1</v>
      </c>
      <c r="K167" s="831">
        <v>2182.84</v>
      </c>
      <c r="L167" s="831">
        <v>1</v>
      </c>
      <c r="M167" s="831">
        <v>2182.84</v>
      </c>
      <c r="N167" s="831"/>
      <c r="O167" s="831"/>
      <c r="P167" s="827"/>
      <c r="Q167" s="832"/>
    </row>
    <row r="168" spans="1:17" ht="14.45" customHeight="1" x14ac:dyDescent="0.2">
      <c r="A168" s="821" t="s">
        <v>570</v>
      </c>
      <c r="B168" s="822" t="s">
        <v>4352</v>
      </c>
      <c r="C168" s="822" t="s">
        <v>4451</v>
      </c>
      <c r="D168" s="822" t="s">
        <v>4509</v>
      </c>
      <c r="E168" s="822" t="s">
        <v>4507</v>
      </c>
      <c r="F168" s="831">
        <v>11</v>
      </c>
      <c r="G168" s="831">
        <v>36960</v>
      </c>
      <c r="H168" s="831">
        <v>0.6250490433502629</v>
      </c>
      <c r="I168" s="831">
        <v>3360</v>
      </c>
      <c r="J168" s="831">
        <v>19</v>
      </c>
      <c r="K168" s="831">
        <v>59131.360000000001</v>
      </c>
      <c r="L168" s="831">
        <v>1</v>
      </c>
      <c r="M168" s="831">
        <v>3112.1768421052634</v>
      </c>
      <c r="N168" s="831">
        <v>18</v>
      </c>
      <c r="O168" s="831">
        <v>40468.28</v>
      </c>
      <c r="P168" s="827">
        <v>0.68437932088827313</v>
      </c>
      <c r="Q168" s="832">
        <v>2248.2377777777779</v>
      </c>
    </row>
    <row r="169" spans="1:17" ht="14.45" customHeight="1" x14ac:dyDescent="0.2">
      <c r="A169" s="821" t="s">
        <v>570</v>
      </c>
      <c r="B169" s="822" t="s">
        <v>4352</v>
      </c>
      <c r="C169" s="822" t="s">
        <v>4451</v>
      </c>
      <c r="D169" s="822" t="s">
        <v>4510</v>
      </c>
      <c r="E169" s="822" t="s">
        <v>4507</v>
      </c>
      <c r="F169" s="831">
        <v>1</v>
      </c>
      <c r="G169" s="831">
        <v>3360</v>
      </c>
      <c r="H169" s="831">
        <v>0.25</v>
      </c>
      <c r="I169" s="831">
        <v>3360</v>
      </c>
      <c r="J169" s="831">
        <v>4</v>
      </c>
      <c r="K169" s="831">
        <v>13440</v>
      </c>
      <c r="L169" s="831">
        <v>1</v>
      </c>
      <c r="M169" s="831">
        <v>3360</v>
      </c>
      <c r="N169" s="831">
        <v>3</v>
      </c>
      <c r="O169" s="831">
        <v>8902.84</v>
      </c>
      <c r="P169" s="827">
        <v>0.66241369047619048</v>
      </c>
      <c r="Q169" s="832">
        <v>2967.6133333333332</v>
      </c>
    </row>
    <row r="170" spans="1:17" ht="14.45" customHeight="1" x14ac:dyDescent="0.2">
      <c r="A170" s="821" t="s">
        <v>570</v>
      </c>
      <c r="B170" s="822" t="s">
        <v>4352</v>
      </c>
      <c r="C170" s="822" t="s">
        <v>4451</v>
      </c>
      <c r="D170" s="822" t="s">
        <v>4511</v>
      </c>
      <c r="E170" s="822" t="s">
        <v>4507</v>
      </c>
      <c r="F170" s="831">
        <v>4</v>
      </c>
      <c r="G170" s="831">
        <v>13440</v>
      </c>
      <c r="H170" s="831">
        <v>0.86982634538318959</v>
      </c>
      <c r="I170" s="831">
        <v>3360</v>
      </c>
      <c r="J170" s="831">
        <v>6</v>
      </c>
      <c r="K170" s="831">
        <v>15451.36</v>
      </c>
      <c r="L170" s="831">
        <v>1</v>
      </c>
      <c r="M170" s="831">
        <v>2575.2266666666669</v>
      </c>
      <c r="N170" s="831">
        <v>1</v>
      </c>
      <c r="O170" s="831">
        <v>3360</v>
      </c>
      <c r="P170" s="827">
        <v>0.2174565863457974</v>
      </c>
      <c r="Q170" s="832">
        <v>3360</v>
      </c>
    </row>
    <row r="171" spans="1:17" ht="14.45" customHeight="1" x14ac:dyDescent="0.2">
      <c r="A171" s="821" t="s">
        <v>570</v>
      </c>
      <c r="B171" s="822" t="s">
        <v>4352</v>
      </c>
      <c r="C171" s="822" t="s">
        <v>4451</v>
      </c>
      <c r="D171" s="822" t="s">
        <v>4512</v>
      </c>
      <c r="E171" s="822" t="s">
        <v>4513</v>
      </c>
      <c r="F171" s="831"/>
      <c r="G171" s="831"/>
      <c r="H171" s="831"/>
      <c r="I171" s="831"/>
      <c r="J171" s="831">
        <v>2</v>
      </c>
      <c r="K171" s="831">
        <v>4032</v>
      </c>
      <c r="L171" s="831">
        <v>1</v>
      </c>
      <c r="M171" s="831">
        <v>2016</v>
      </c>
      <c r="N171" s="831"/>
      <c r="O171" s="831"/>
      <c r="P171" s="827"/>
      <c r="Q171" s="832"/>
    </row>
    <row r="172" spans="1:17" ht="14.45" customHeight="1" x14ac:dyDescent="0.2">
      <c r="A172" s="821" t="s">
        <v>570</v>
      </c>
      <c r="B172" s="822" t="s">
        <v>4352</v>
      </c>
      <c r="C172" s="822" t="s">
        <v>4451</v>
      </c>
      <c r="D172" s="822" t="s">
        <v>4514</v>
      </c>
      <c r="E172" s="822" t="s">
        <v>4515</v>
      </c>
      <c r="F172" s="831">
        <v>7</v>
      </c>
      <c r="G172" s="831">
        <v>14112</v>
      </c>
      <c r="H172" s="831">
        <v>0.90207915437750019</v>
      </c>
      <c r="I172" s="831">
        <v>2016</v>
      </c>
      <c r="J172" s="831">
        <v>8</v>
      </c>
      <c r="K172" s="831">
        <v>15643.86</v>
      </c>
      <c r="L172" s="831">
        <v>1</v>
      </c>
      <c r="M172" s="831">
        <v>1955.4825000000001</v>
      </c>
      <c r="N172" s="831">
        <v>12</v>
      </c>
      <c r="O172" s="831">
        <v>19350.599999999999</v>
      </c>
      <c r="P172" s="827">
        <v>1.2369453574757123</v>
      </c>
      <c r="Q172" s="832">
        <v>1612.55</v>
      </c>
    </row>
    <row r="173" spans="1:17" ht="14.45" customHeight="1" x14ac:dyDescent="0.2">
      <c r="A173" s="821" t="s">
        <v>570</v>
      </c>
      <c r="B173" s="822" t="s">
        <v>4352</v>
      </c>
      <c r="C173" s="822" t="s">
        <v>4451</v>
      </c>
      <c r="D173" s="822" t="s">
        <v>4516</v>
      </c>
      <c r="E173" s="822" t="s">
        <v>4517</v>
      </c>
      <c r="F173" s="831">
        <v>10</v>
      </c>
      <c r="G173" s="831">
        <v>20160</v>
      </c>
      <c r="H173" s="831">
        <v>3.3333333333333335</v>
      </c>
      <c r="I173" s="831">
        <v>2016</v>
      </c>
      <c r="J173" s="831">
        <v>3</v>
      </c>
      <c r="K173" s="831">
        <v>6048</v>
      </c>
      <c r="L173" s="831">
        <v>1</v>
      </c>
      <c r="M173" s="831">
        <v>2016</v>
      </c>
      <c r="N173" s="831">
        <v>2</v>
      </c>
      <c r="O173" s="831">
        <v>3547.8599999999997</v>
      </c>
      <c r="P173" s="827">
        <v>0.58661706349206344</v>
      </c>
      <c r="Q173" s="832">
        <v>1773.9299999999998</v>
      </c>
    </row>
    <row r="174" spans="1:17" ht="14.45" customHeight="1" x14ac:dyDescent="0.2">
      <c r="A174" s="821" t="s">
        <v>570</v>
      </c>
      <c r="B174" s="822" t="s">
        <v>4352</v>
      </c>
      <c r="C174" s="822" t="s">
        <v>4451</v>
      </c>
      <c r="D174" s="822" t="s">
        <v>4518</v>
      </c>
      <c r="E174" s="822" t="s">
        <v>4519</v>
      </c>
      <c r="F174" s="831">
        <v>2</v>
      </c>
      <c r="G174" s="831">
        <v>5376</v>
      </c>
      <c r="H174" s="831"/>
      <c r="I174" s="831">
        <v>2688</v>
      </c>
      <c r="J174" s="831"/>
      <c r="K174" s="831"/>
      <c r="L174" s="831"/>
      <c r="M174" s="831"/>
      <c r="N174" s="831">
        <v>3</v>
      </c>
      <c r="O174" s="831">
        <v>7338.62</v>
      </c>
      <c r="P174" s="827"/>
      <c r="Q174" s="832">
        <v>2446.2066666666665</v>
      </c>
    </row>
    <row r="175" spans="1:17" ht="14.45" customHeight="1" x14ac:dyDescent="0.2">
      <c r="A175" s="821" t="s">
        <v>570</v>
      </c>
      <c r="B175" s="822" t="s">
        <v>4352</v>
      </c>
      <c r="C175" s="822" t="s">
        <v>4451</v>
      </c>
      <c r="D175" s="822" t="s">
        <v>4520</v>
      </c>
      <c r="E175" s="822" t="s">
        <v>4521</v>
      </c>
      <c r="F175" s="831"/>
      <c r="G175" s="831"/>
      <c r="H175" s="831"/>
      <c r="I175" s="831"/>
      <c r="J175" s="831">
        <v>7</v>
      </c>
      <c r="K175" s="831">
        <v>65821</v>
      </c>
      <c r="L175" s="831">
        <v>1</v>
      </c>
      <c r="M175" s="831">
        <v>9403</v>
      </c>
      <c r="N175" s="831">
        <v>1</v>
      </c>
      <c r="O175" s="831">
        <v>6980.49</v>
      </c>
      <c r="P175" s="827">
        <v>0.10605262758086324</v>
      </c>
      <c r="Q175" s="832">
        <v>6980.49</v>
      </c>
    </row>
    <row r="176" spans="1:17" ht="14.45" customHeight="1" x14ac:dyDescent="0.2">
      <c r="A176" s="821" t="s">
        <v>570</v>
      </c>
      <c r="B176" s="822" t="s">
        <v>4352</v>
      </c>
      <c r="C176" s="822" t="s">
        <v>4451</v>
      </c>
      <c r="D176" s="822" t="s">
        <v>4522</v>
      </c>
      <c r="E176" s="822" t="s">
        <v>4523</v>
      </c>
      <c r="F176" s="831">
        <v>1</v>
      </c>
      <c r="G176" s="831">
        <v>9403</v>
      </c>
      <c r="H176" s="831">
        <v>0.17414417389304182</v>
      </c>
      <c r="I176" s="831">
        <v>9403</v>
      </c>
      <c r="J176" s="831">
        <v>6</v>
      </c>
      <c r="K176" s="831">
        <v>53995.49</v>
      </c>
      <c r="L176" s="831">
        <v>1</v>
      </c>
      <c r="M176" s="831">
        <v>8999.248333333333</v>
      </c>
      <c r="N176" s="831">
        <v>5</v>
      </c>
      <c r="O176" s="831">
        <v>37324.959999999999</v>
      </c>
      <c r="P176" s="827">
        <v>0.69126069603220563</v>
      </c>
      <c r="Q176" s="832">
        <v>7464.9920000000002</v>
      </c>
    </row>
    <row r="177" spans="1:17" ht="14.45" customHeight="1" x14ac:dyDescent="0.2">
      <c r="A177" s="821" t="s">
        <v>570</v>
      </c>
      <c r="B177" s="822" t="s">
        <v>4352</v>
      </c>
      <c r="C177" s="822" t="s">
        <v>4451</v>
      </c>
      <c r="D177" s="822" t="s">
        <v>4524</v>
      </c>
      <c r="E177" s="822" t="s">
        <v>4525</v>
      </c>
      <c r="F177" s="831">
        <v>6</v>
      </c>
      <c r="G177" s="831">
        <v>56418</v>
      </c>
      <c r="H177" s="831">
        <v>2.1878898601554537</v>
      </c>
      <c r="I177" s="831">
        <v>9403</v>
      </c>
      <c r="J177" s="831">
        <v>3</v>
      </c>
      <c r="K177" s="831">
        <v>25786.489999999998</v>
      </c>
      <c r="L177" s="831">
        <v>1</v>
      </c>
      <c r="M177" s="831">
        <v>8595.496666666666</v>
      </c>
      <c r="N177" s="831">
        <v>2</v>
      </c>
      <c r="O177" s="831">
        <v>16383.49</v>
      </c>
      <c r="P177" s="827">
        <v>0.63535168997409108</v>
      </c>
      <c r="Q177" s="832">
        <v>8191.7449999999999</v>
      </c>
    </row>
    <row r="178" spans="1:17" ht="14.45" customHeight="1" x14ac:dyDescent="0.2">
      <c r="A178" s="821" t="s">
        <v>570</v>
      </c>
      <c r="B178" s="822" t="s">
        <v>4352</v>
      </c>
      <c r="C178" s="822" t="s">
        <v>4451</v>
      </c>
      <c r="D178" s="822" t="s">
        <v>4526</v>
      </c>
      <c r="E178" s="822" t="s">
        <v>4527</v>
      </c>
      <c r="F178" s="831">
        <v>3</v>
      </c>
      <c r="G178" s="831">
        <v>28209</v>
      </c>
      <c r="H178" s="831">
        <v>3</v>
      </c>
      <c r="I178" s="831">
        <v>9403</v>
      </c>
      <c r="J178" s="831">
        <v>1</v>
      </c>
      <c r="K178" s="831">
        <v>9403</v>
      </c>
      <c r="L178" s="831">
        <v>1</v>
      </c>
      <c r="M178" s="831">
        <v>9403</v>
      </c>
      <c r="N178" s="831">
        <v>2</v>
      </c>
      <c r="O178" s="831">
        <v>18806</v>
      </c>
      <c r="P178" s="827">
        <v>2</v>
      </c>
      <c r="Q178" s="832">
        <v>9403</v>
      </c>
    </row>
    <row r="179" spans="1:17" ht="14.45" customHeight="1" x14ac:dyDescent="0.2">
      <c r="A179" s="821" t="s">
        <v>570</v>
      </c>
      <c r="B179" s="822" t="s">
        <v>4352</v>
      </c>
      <c r="C179" s="822" t="s">
        <v>4451</v>
      </c>
      <c r="D179" s="822" t="s">
        <v>4528</v>
      </c>
      <c r="E179" s="822" t="s">
        <v>4529</v>
      </c>
      <c r="F179" s="831">
        <v>3</v>
      </c>
      <c r="G179" s="831">
        <v>28209</v>
      </c>
      <c r="H179" s="831">
        <v>0.80163139619244272</v>
      </c>
      <c r="I179" s="831">
        <v>9403</v>
      </c>
      <c r="J179" s="831">
        <v>4</v>
      </c>
      <c r="K179" s="831">
        <v>35189.49</v>
      </c>
      <c r="L179" s="831">
        <v>1</v>
      </c>
      <c r="M179" s="831">
        <v>8797.3724999999995</v>
      </c>
      <c r="N179" s="831">
        <v>2</v>
      </c>
      <c r="O179" s="831">
        <v>18806</v>
      </c>
      <c r="P179" s="827">
        <v>0.53442093079496178</v>
      </c>
      <c r="Q179" s="832">
        <v>9403</v>
      </c>
    </row>
    <row r="180" spans="1:17" ht="14.45" customHeight="1" x14ac:dyDescent="0.2">
      <c r="A180" s="821" t="s">
        <v>570</v>
      </c>
      <c r="B180" s="822" t="s">
        <v>4352</v>
      </c>
      <c r="C180" s="822" t="s">
        <v>4451</v>
      </c>
      <c r="D180" s="822" t="s">
        <v>4530</v>
      </c>
      <c r="E180" s="822" t="s">
        <v>4531</v>
      </c>
      <c r="F180" s="831">
        <v>22</v>
      </c>
      <c r="G180" s="831">
        <v>200200</v>
      </c>
      <c r="H180" s="831">
        <v>1.2222230430069274</v>
      </c>
      <c r="I180" s="831">
        <v>9100</v>
      </c>
      <c r="J180" s="831">
        <v>18</v>
      </c>
      <c r="K180" s="831">
        <v>163799.89000000001</v>
      </c>
      <c r="L180" s="831">
        <v>1</v>
      </c>
      <c r="M180" s="831">
        <v>9099.9938888888901</v>
      </c>
      <c r="N180" s="831">
        <v>14</v>
      </c>
      <c r="O180" s="831">
        <v>125457.45</v>
      </c>
      <c r="P180" s="827">
        <v>0.76591901252192529</v>
      </c>
      <c r="Q180" s="832">
        <v>8961.2464285714286</v>
      </c>
    </row>
    <row r="181" spans="1:17" ht="14.45" customHeight="1" x14ac:dyDescent="0.2">
      <c r="A181" s="821" t="s">
        <v>570</v>
      </c>
      <c r="B181" s="822" t="s">
        <v>4352</v>
      </c>
      <c r="C181" s="822" t="s">
        <v>4451</v>
      </c>
      <c r="D181" s="822" t="s">
        <v>4532</v>
      </c>
      <c r="E181" s="822" t="s">
        <v>4533</v>
      </c>
      <c r="F181" s="831">
        <v>2</v>
      </c>
      <c r="G181" s="831">
        <v>26174.799999999999</v>
      </c>
      <c r="H181" s="831">
        <v>1</v>
      </c>
      <c r="I181" s="831">
        <v>13087.4</v>
      </c>
      <c r="J181" s="831">
        <v>2</v>
      </c>
      <c r="K181" s="831">
        <v>26174.799999999999</v>
      </c>
      <c r="L181" s="831">
        <v>1</v>
      </c>
      <c r="M181" s="831">
        <v>13087.4</v>
      </c>
      <c r="N181" s="831"/>
      <c r="O181" s="831"/>
      <c r="P181" s="827"/>
      <c r="Q181" s="832"/>
    </row>
    <row r="182" spans="1:17" ht="14.45" customHeight="1" x14ac:dyDescent="0.2">
      <c r="A182" s="821" t="s">
        <v>570</v>
      </c>
      <c r="B182" s="822" t="s">
        <v>4352</v>
      </c>
      <c r="C182" s="822" t="s">
        <v>4451</v>
      </c>
      <c r="D182" s="822" t="s">
        <v>4534</v>
      </c>
      <c r="E182" s="822" t="s">
        <v>4535</v>
      </c>
      <c r="F182" s="831"/>
      <c r="G182" s="831"/>
      <c r="H182" s="831"/>
      <c r="I182" s="831"/>
      <c r="J182" s="831"/>
      <c r="K182" s="831"/>
      <c r="L182" s="831"/>
      <c r="M182" s="831"/>
      <c r="N182" s="831">
        <v>0.2</v>
      </c>
      <c r="O182" s="831">
        <v>50.4</v>
      </c>
      <c r="P182" s="827"/>
      <c r="Q182" s="832">
        <v>251.99999999999997</v>
      </c>
    </row>
    <row r="183" spans="1:17" ht="14.45" customHeight="1" x14ac:dyDescent="0.2">
      <c r="A183" s="821" t="s">
        <v>570</v>
      </c>
      <c r="B183" s="822" t="s">
        <v>4352</v>
      </c>
      <c r="C183" s="822" t="s">
        <v>4451</v>
      </c>
      <c r="D183" s="822" t="s">
        <v>4536</v>
      </c>
      <c r="E183" s="822" t="s">
        <v>4535</v>
      </c>
      <c r="F183" s="831"/>
      <c r="G183" s="831"/>
      <c r="H183" s="831"/>
      <c r="I183" s="831"/>
      <c r="J183" s="831"/>
      <c r="K183" s="831"/>
      <c r="L183" s="831"/>
      <c r="M183" s="831"/>
      <c r="N183" s="831">
        <v>4</v>
      </c>
      <c r="O183" s="831">
        <v>1871.44</v>
      </c>
      <c r="P183" s="827"/>
      <c r="Q183" s="832">
        <v>467.86</v>
      </c>
    </row>
    <row r="184" spans="1:17" ht="14.45" customHeight="1" x14ac:dyDescent="0.2">
      <c r="A184" s="821" t="s">
        <v>570</v>
      </c>
      <c r="B184" s="822" t="s">
        <v>4352</v>
      </c>
      <c r="C184" s="822" t="s">
        <v>4451</v>
      </c>
      <c r="D184" s="822" t="s">
        <v>4537</v>
      </c>
      <c r="E184" s="822" t="s">
        <v>4538</v>
      </c>
      <c r="F184" s="831"/>
      <c r="G184" s="831"/>
      <c r="H184" s="831"/>
      <c r="I184" s="831"/>
      <c r="J184" s="831"/>
      <c r="K184" s="831"/>
      <c r="L184" s="831"/>
      <c r="M184" s="831"/>
      <c r="N184" s="831">
        <v>1</v>
      </c>
      <c r="O184" s="831">
        <v>5808.82</v>
      </c>
      <c r="P184" s="827"/>
      <c r="Q184" s="832">
        <v>5808.82</v>
      </c>
    </row>
    <row r="185" spans="1:17" ht="14.45" customHeight="1" x14ac:dyDescent="0.2">
      <c r="A185" s="821" t="s">
        <v>570</v>
      </c>
      <c r="B185" s="822" t="s">
        <v>4352</v>
      </c>
      <c r="C185" s="822" t="s">
        <v>4451</v>
      </c>
      <c r="D185" s="822" t="s">
        <v>4539</v>
      </c>
      <c r="E185" s="822" t="s">
        <v>4540</v>
      </c>
      <c r="F185" s="831"/>
      <c r="G185" s="831"/>
      <c r="H185" s="831"/>
      <c r="I185" s="831"/>
      <c r="J185" s="831"/>
      <c r="K185" s="831"/>
      <c r="L185" s="831"/>
      <c r="M185" s="831"/>
      <c r="N185" s="831">
        <v>1</v>
      </c>
      <c r="O185" s="831">
        <v>2407.9</v>
      </c>
      <c r="P185" s="827"/>
      <c r="Q185" s="832">
        <v>2407.9</v>
      </c>
    </row>
    <row r="186" spans="1:17" ht="14.45" customHeight="1" x14ac:dyDescent="0.2">
      <c r="A186" s="821" t="s">
        <v>570</v>
      </c>
      <c r="B186" s="822" t="s">
        <v>4352</v>
      </c>
      <c r="C186" s="822" t="s">
        <v>4451</v>
      </c>
      <c r="D186" s="822" t="s">
        <v>4541</v>
      </c>
      <c r="E186" s="822" t="s">
        <v>4542</v>
      </c>
      <c r="F186" s="831"/>
      <c r="G186" s="831"/>
      <c r="H186" s="831"/>
      <c r="I186" s="831"/>
      <c r="J186" s="831"/>
      <c r="K186" s="831"/>
      <c r="L186" s="831"/>
      <c r="M186" s="831"/>
      <c r="N186" s="831">
        <v>1</v>
      </c>
      <c r="O186" s="831">
        <v>5957.37</v>
      </c>
      <c r="P186" s="827"/>
      <c r="Q186" s="832">
        <v>5957.37</v>
      </c>
    </row>
    <row r="187" spans="1:17" ht="14.45" customHeight="1" x14ac:dyDescent="0.2">
      <c r="A187" s="821" t="s">
        <v>570</v>
      </c>
      <c r="B187" s="822" t="s">
        <v>4352</v>
      </c>
      <c r="C187" s="822" t="s">
        <v>4451</v>
      </c>
      <c r="D187" s="822" t="s">
        <v>4543</v>
      </c>
      <c r="E187" s="822" t="s">
        <v>4544</v>
      </c>
      <c r="F187" s="831"/>
      <c r="G187" s="831"/>
      <c r="H187" s="831"/>
      <c r="I187" s="831"/>
      <c r="J187" s="831"/>
      <c r="K187" s="831"/>
      <c r="L187" s="831"/>
      <c r="M187" s="831"/>
      <c r="N187" s="831">
        <v>1</v>
      </c>
      <c r="O187" s="831">
        <v>1783.48</v>
      </c>
      <c r="P187" s="827"/>
      <c r="Q187" s="832">
        <v>1783.48</v>
      </c>
    </row>
    <row r="188" spans="1:17" ht="14.45" customHeight="1" x14ac:dyDescent="0.2">
      <c r="A188" s="821" t="s">
        <v>570</v>
      </c>
      <c r="B188" s="822" t="s">
        <v>4352</v>
      </c>
      <c r="C188" s="822" t="s">
        <v>4451</v>
      </c>
      <c r="D188" s="822" t="s">
        <v>4545</v>
      </c>
      <c r="E188" s="822" t="s">
        <v>4546</v>
      </c>
      <c r="F188" s="831">
        <v>8</v>
      </c>
      <c r="G188" s="831">
        <v>611462.5</v>
      </c>
      <c r="H188" s="831">
        <v>0.57143064074713878</v>
      </c>
      <c r="I188" s="831">
        <v>76432.8125</v>
      </c>
      <c r="J188" s="831">
        <v>14</v>
      </c>
      <c r="K188" s="831">
        <v>1070055.5</v>
      </c>
      <c r="L188" s="831">
        <v>1</v>
      </c>
      <c r="M188" s="831">
        <v>76432.53571428571</v>
      </c>
      <c r="N188" s="831">
        <v>12</v>
      </c>
      <c r="O188" s="831">
        <v>917190.9</v>
      </c>
      <c r="P188" s="827">
        <v>0.85714329770745534</v>
      </c>
      <c r="Q188" s="832">
        <v>76432.574999999997</v>
      </c>
    </row>
    <row r="189" spans="1:17" ht="14.45" customHeight="1" x14ac:dyDescent="0.2">
      <c r="A189" s="821" t="s">
        <v>570</v>
      </c>
      <c r="B189" s="822" t="s">
        <v>4352</v>
      </c>
      <c r="C189" s="822" t="s">
        <v>4451</v>
      </c>
      <c r="D189" s="822" t="s">
        <v>4547</v>
      </c>
      <c r="E189" s="822" t="s">
        <v>4548</v>
      </c>
      <c r="F189" s="831">
        <v>3</v>
      </c>
      <c r="G189" s="831">
        <v>13887.21</v>
      </c>
      <c r="H189" s="831"/>
      <c r="I189" s="831">
        <v>4629.07</v>
      </c>
      <c r="J189" s="831"/>
      <c r="K189" s="831"/>
      <c r="L189" s="831"/>
      <c r="M189" s="831"/>
      <c r="N189" s="831">
        <v>1</v>
      </c>
      <c r="O189" s="831">
        <v>4629.07</v>
      </c>
      <c r="P189" s="827"/>
      <c r="Q189" s="832">
        <v>4629.07</v>
      </c>
    </row>
    <row r="190" spans="1:17" ht="14.45" customHeight="1" x14ac:dyDescent="0.2">
      <c r="A190" s="821" t="s">
        <v>570</v>
      </c>
      <c r="B190" s="822" t="s">
        <v>4352</v>
      </c>
      <c r="C190" s="822" t="s">
        <v>4451</v>
      </c>
      <c r="D190" s="822" t="s">
        <v>4549</v>
      </c>
      <c r="E190" s="822" t="s">
        <v>4550</v>
      </c>
      <c r="F190" s="831">
        <v>1</v>
      </c>
      <c r="G190" s="831">
        <v>563</v>
      </c>
      <c r="H190" s="831"/>
      <c r="I190" s="831">
        <v>563</v>
      </c>
      <c r="J190" s="831"/>
      <c r="K190" s="831"/>
      <c r="L190" s="831"/>
      <c r="M190" s="831"/>
      <c r="N190" s="831">
        <v>1</v>
      </c>
      <c r="O190" s="831">
        <v>388.2</v>
      </c>
      <c r="P190" s="827"/>
      <c r="Q190" s="832">
        <v>388.2</v>
      </c>
    </row>
    <row r="191" spans="1:17" ht="14.45" customHeight="1" x14ac:dyDescent="0.2">
      <c r="A191" s="821" t="s">
        <v>570</v>
      </c>
      <c r="B191" s="822" t="s">
        <v>4352</v>
      </c>
      <c r="C191" s="822" t="s">
        <v>4451</v>
      </c>
      <c r="D191" s="822" t="s">
        <v>4551</v>
      </c>
      <c r="E191" s="822" t="s">
        <v>4552</v>
      </c>
      <c r="F191" s="831">
        <v>2</v>
      </c>
      <c r="G191" s="831">
        <v>1320</v>
      </c>
      <c r="H191" s="831">
        <v>0.66666666666666663</v>
      </c>
      <c r="I191" s="831">
        <v>660</v>
      </c>
      <c r="J191" s="831">
        <v>3</v>
      </c>
      <c r="K191" s="831">
        <v>1980</v>
      </c>
      <c r="L191" s="831">
        <v>1</v>
      </c>
      <c r="M191" s="831">
        <v>660</v>
      </c>
      <c r="N191" s="831">
        <v>10</v>
      </c>
      <c r="O191" s="831">
        <v>6599.19</v>
      </c>
      <c r="P191" s="827">
        <v>3.3329242424242422</v>
      </c>
      <c r="Q191" s="832">
        <v>659.91899999999998</v>
      </c>
    </row>
    <row r="192" spans="1:17" ht="14.45" customHeight="1" x14ac:dyDescent="0.2">
      <c r="A192" s="821" t="s">
        <v>570</v>
      </c>
      <c r="B192" s="822" t="s">
        <v>4352</v>
      </c>
      <c r="C192" s="822" t="s">
        <v>4451</v>
      </c>
      <c r="D192" s="822" t="s">
        <v>4553</v>
      </c>
      <c r="E192" s="822" t="s">
        <v>4552</v>
      </c>
      <c r="F192" s="831">
        <v>1</v>
      </c>
      <c r="G192" s="831">
        <v>352.36</v>
      </c>
      <c r="H192" s="831">
        <v>1</v>
      </c>
      <c r="I192" s="831">
        <v>352.36</v>
      </c>
      <c r="J192" s="831">
        <v>1</v>
      </c>
      <c r="K192" s="831">
        <v>352.36</v>
      </c>
      <c r="L192" s="831">
        <v>1</v>
      </c>
      <c r="M192" s="831">
        <v>352.36</v>
      </c>
      <c r="N192" s="831">
        <v>20</v>
      </c>
      <c r="O192" s="831">
        <v>7045.7599999999975</v>
      </c>
      <c r="P192" s="827">
        <v>19.995913270518781</v>
      </c>
      <c r="Q192" s="832">
        <v>352.2879999999999</v>
      </c>
    </row>
    <row r="193" spans="1:17" ht="14.45" customHeight="1" x14ac:dyDescent="0.2">
      <c r="A193" s="821" t="s">
        <v>570</v>
      </c>
      <c r="B193" s="822" t="s">
        <v>4352</v>
      </c>
      <c r="C193" s="822" t="s">
        <v>4451</v>
      </c>
      <c r="D193" s="822" t="s">
        <v>4554</v>
      </c>
      <c r="E193" s="822" t="s">
        <v>4555</v>
      </c>
      <c r="F193" s="831">
        <v>3</v>
      </c>
      <c r="G193" s="831">
        <v>32134.5</v>
      </c>
      <c r="H193" s="831">
        <v>3</v>
      </c>
      <c r="I193" s="831">
        <v>10711.5</v>
      </c>
      <c r="J193" s="831">
        <v>1</v>
      </c>
      <c r="K193" s="831">
        <v>10711.5</v>
      </c>
      <c r="L193" s="831">
        <v>1</v>
      </c>
      <c r="M193" s="831">
        <v>10711.5</v>
      </c>
      <c r="N193" s="831"/>
      <c r="O193" s="831"/>
      <c r="P193" s="827"/>
      <c r="Q193" s="832"/>
    </row>
    <row r="194" spans="1:17" ht="14.45" customHeight="1" x14ac:dyDescent="0.2">
      <c r="A194" s="821" t="s">
        <v>570</v>
      </c>
      <c r="B194" s="822" t="s">
        <v>4352</v>
      </c>
      <c r="C194" s="822" t="s">
        <v>4451</v>
      </c>
      <c r="D194" s="822" t="s">
        <v>4556</v>
      </c>
      <c r="E194" s="822" t="s">
        <v>4557</v>
      </c>
      <c r="F194" s="831"/>
      <c r="G194" s="831"/>
      <c r="H194" s="831"/>
      <c r="I194" s="831"/>
      <c r="J194" s="831">
        <v>17</v>
      </c>
      <c r="K194" s="831">
        <v>13128.499999999998</v>
      </c>
      <c r="L194" s="831">
        <v>1</v>
      </c>
      <c r="M194" s="831">
        <v>772.26470588235281</v>
      </c>
      <c r="N194" s="831">
        <v>5</v>
      </c>
      <c r="O194" s="831">
        <v>4066.79</v>
      </c>
      <c r="P194" s="827">
        <v>0.3097680618501733</v>
      </c>
      <c r="Q194" s="832">
        <v>813.35799999999995</v>
      </c>
    </row>
    <row r="195" spans="1:17" ht="14.45" customHeight="1" x14ac:dyDescent="0.2">
      <c r="A195" s="821" t="s">
        <v>570</v>
      </c>
      <c r="B195" s="822" t="s">
        <v>4352</v>
      </c>
      <c r="C195" s="822" t="s">
        <v>4451</v>
      </c>
      <c r="D195" s="822" t="s">
        <v>4558</v>
      </c>
      <c r="E195" s="822" t="s">
        <v>4559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784.08</v>
      </c>
      <c r="P195" s="827"/>
      <c r="Q195" s="832">
        <v>784.08</v>
      </c>
    </row>
    <row r="196" spans="1:17" ht="14.45" customHeight="1" x14ac:dyDescent="0.2">
      <c r="A196" s="821" t="s">
        <v>570</v>
      </c>
      <c r="B196" s="822" t="s">
        <v>4352</v>
      </c>
      <c r="C196" s="822" t="s">
        <v>4451</v>
      </c>
      <c r="D196" s="822" t="s">
        <v>4560</v>
      </c>
      <c r="E196" s="822" t="s">
        <v>4561</v>
      </c>
      <c r="F196" s="831"/>
      <c r="G196" s="831"/>
      <c r="H196" s="831"/>
      <c r="I196" s="831"/>
      <c r="J196" s="831"/>
      <c r="K196" s="831"/>
      <c r="L196" s="831"/>
      <c r="M196" s="831"/>
      <c r="N196" s="831">
        <v>1</v>
      </c>
      <c r="O196" s="831">
        <v>10399.299999999999</v>
      </c>
      <c r="P196" s="827"/>
      <c r="Q196" s="832">
        <v>10399.299999999999</v>
      </c>
    </row>
    <row r="197" spans="1:17" ht="14.45" customHeight="1" x14ac:dyDescent="0.2">
      <c r="A197" s="821" t="s">
        <v>570</v>
      </c>
      <c r="B197" s="822" t="s">
        <v>4352</v>
      </c>
      <c r="C197" s="822" t="s">
        <v>4451</v>
      </c>
      <c r="D197" s="822" t="s">
        <v>4562</v>
      </c>
      <c r="E197" s="822" t="s">
        <v>4563</v>
      </c>
      <c r="F197" s="831"/>
      <c r="G197" s="831"/>
      <c r="H197" s="831"/>
      <c r="I197" s="831"/>
      <c r="J197" s="831">
        <v>7</v>
      </c>
      <c r="K197" s="831">
        <v>8768.9399999999987</v>
      </c>
      <c r="L197" s="831">
        <v>1</v>
      </c>
      <c r="M197" s="831">
        <v>1252.7057142857141</v>
      </c>
      <c r="N197" s="831">
        <v>1</v>
      </c>
      <c r="O197" s="831">
        <v>1359.71</v>
      </c>
      <c r="P197" s="827">
        <v>0.15505979057902097</v>
      </c>
      <c r="Q197" s="832">
        <v>1359.71</v>
      </c>
    </row>
    <row r="198" spans="1:17" ht="14.45" customHeight="1" x14ac:dyDescent="0.2">
      <c r="A198" s="821" t="s">
        <v>570</v>
      </c>
      <c r="B198" s="822" t="s">
        <v>4352</v>
      </c>
      <c r="C198" s="822" t="s">
        <v>4451</v>
      </c>
      <c r="D198" s="822" t="s">
        <v>4564</v>
      </c>
      <c r="E198" s="822" t="s">
        <v>4546</v>
      </c>
      <c r="F198" s="831">
        <v>1</v>
      </c>
      <c r="G198" s="831">
        <v>103778</v>
      </c>
      <c r="H198" s="831">
        <v>0.33333333333333331</v>
      </c>
      <c r="I198" s="831">
        <v>103778</v>
      </c>
      <c r="J198" s="831">
        <v>3</v>
      </c>
      <c r="K198" s="831">
        <v>311334</v>
      </c>
      <c r="L198" s="831">
        <v>1</v>
      </c>
      <c r="M198" s="831">
        <v>103778</v>
      </c>
      <c r="N198" s="831">
        <v>4</v>
      </c>
      <c r="O198" s="831">
        <v>404744.5</v>
      </c>
      <c r="P198" s="827">
        <v>1.3000330834409348</v>
      </c>
      <c r="Q198" s="832">
        <v>101186.125</v>
      </c>
    </row>
    <row r="199" spans="1:17" ht="14.45" customHeight="1" x14ac:dyDescent="0.2">
      <c r="A199" s="821" t="s">
        <v>570</v>
      </c>
      <c r="B199" s="822" t="s">
        <v>4352</v>
      </c>
      <c r="C199" s="822" t="s">
        <v>4451</v>
      </c>
      <c r="D199" s="822" t="s">
        <v>4565</v>
      </c>
      <c r="E199" s="822" t="s">
        <v>4566</v>
      </c>
      <c r="F199" s="831">
        <v>1</v>
      </c>
      <c r="G199" s="831">
        <v>22505.200000000001</v>
      </c>
      <c r="H199" s="831">
        <v>1</v>
      </c>
      <c r="I199" s="831">
        <v>22505.200000000001</v>
      </c>
      <c r="J199" s="831">
        <v>1</v>
      </c>
      <c r="K199" s="831">
        <v>22505.200000000001</v>
      </c>
      <c r="L199" s="831">
        <v>1</v>
      </c>
      <c r="M199" s="831">
        <v>22505.200000000001</v>
      </c>
      <c r="N199" s="831">
        <v>1</v>
      </c>
      <c r="O199" s="831">
        <v>22505.200000000001</v>
      </c>
      <c r="P199" s="827">
        <v>1</v>
      </c>
      <c r="Q199" s="832">
        <v>22505.200000000001</v>
      </c>
    </row>
    <row r="200" spans="1:17" ht="14.45" customHeight="1" x14ac:dyDescent="0.2">
      <c r="A200" s="821" t="s">
        <v>570</v>
      </c>
      <c r="B200" s="822" t="s">
        <v>4352</v>
      </c>
      <c r="C200" s="822" t="s">
        <v>4451</v>
      </c>
      <c r="D200" s="822" t="s">
        <v>4567</v>
      </c>
      <c r="E200" s="822" t="s">
        <v>4568</v>
      </c>
      <c r="F200" s="831">
        <v>1</v>
      </c>
      <c r="G200" s="831">
        <v>4952.58</v>
      </c>
      <c r="H200" s="831">
        <v>1</v>
      </c>
      <c r="I200" s="831">
        <v>4952.58</v>
      </c>
      <c r="J200" s="831">
        <v>1</v>
      </c>
      <c r="K200" s="831">
        <v>4952.58</v>
      </c>
      <c r="L200" s="831">
        <v>1</v>
      </c>
      <c r="M200" s="831">
        <v>4952.58</v>
      </c>
      <c r="N200" s="831">
        <v>1</v>
      </c>
      <c r="O200" s="831">
        <v>4952.58</v>
      </c>
      <c r="P200" s="827">
        <v>1</v>
      </c>
      <c r="Q200" s="832">
        <v>4952.58</v>
      </c>
    </row>
    <row r="201" spans="1:17" ht="14.45" customHeight="1" x14ac:dyDescent="0.2">
      <c r="A201" s="821" t="s">
        <v>570</v>
      </c>
      <c r="B201" s="822" t="s">
        <v>4352</v>
      </c>
      <c r="C201" s="822" t="s">
        <v>4451</v>
      </c>
      <c r="D201" s="822" t="s">
        <v>4569</v>
      </c>
      <c r="E201" s="822" t="s">
        <v>4570</v>
      </c>
      <c r="F201" s="831">
        <v>2</v>
      </c>
      <c r="G201" s="831">
        <v>20067.599999999999</v>
      </c>
      <c r="H201" s="831">
        <v>0.66666666666666663</v>
      </c>
      <c r="I201" s="831">
        <v>10033.799999999999</v>
      </c>
      <c r="J201" s="831">
        <v>3</v>
      </c>
      <c r="K201" s="831">
        <v>30101.399999999998</v>
      </c>
      <c r="L201" s="831">
        <v>1</v>
      </c>
      <c r="M201" s="831">
        <v>10033.799999999999</v>
      </c>
      <c r="N201" s="831"/>
      <c r="O201" s="831"/>
      <c r="P201" s="827"/>
      <c r="Q201" s="832"/>
    </row>
    <row r="202" spans="1:17" ht="14.45" customHeight="1" x14ac:dyDescent="0.2">
      <c r="A202" s="821" t="s">
        <v>570</v>
      </c>
      <c r="B202" s="822" t="s">
        <v>4352</v>
      </c>
      <c r="C202" s="822" t="s">
        <v>4451</v>
      </c>
      <c r="D202" s="822" t="s">
        <v>4571</v>
      </c>
      <c r="E202" s="822" t="s">
        <v>4572</v>
      </c>
      <c r="F202" s="831">
        <v>2</v>
      </c>
      <c r="G202" s="831">
        <v>2151.5</v>
      </c>
      <c r="H202" s="831">
        <v>0.34149167499960315</v>
      </c>
      <c r="I202" s="831">
        <v>1075.75</v>
      </c>
      <c r="J202" s="831">
        <v>7</v>
      </c>
      <c r="K202" s="831">
        <v>6300.3000000000011</v>
      </c>
      <c r="L202" s="831">
        <v>1</v>
      </c>
      <c r="M202" s="831">
        <v>900.04285714285732</v>
      </c>
      <c r="N202" s="831">
        <v>4</v>
      </c>
      <c r="O202" s="831">
        <v>3315.64</v>
      </c>
      <c r="P202" s="827">
        <v>0.52626700315857966</v>
      </c>
      <c r="Q202" s="832">
        <v>828.91</v>
      </c>
    </row>
    <row r="203" spans="1:17" ht="14.45" customHeight="1" x14ac:dyDescent="0.2">
      <c r="A203" s="821" t="s">
        <v>570</v>
      </c>
      <c r="B203" s="822" t="s">
        <v>4352</v>
      </c>
      <c r="C203" s="822" t="s">
        <v>4451</v>
      </c>
      <c r="D203" s="822" t="s">
        <v>4573</v>
      </c>
      <c r="E203" s="822" t="s">
        <v>4574</v>
      </c>
      <c r="F203" s="831"/>
      <c r="G203" s="831"/>
      <c r="H203" s="831"/>
      <c r="I203" s="831"/>
      <c r="J203" s="831">
        <v>4</v>
      </c>
      <c r="K203" s="831">
        <v>5857.9400000000005</v>
      </c>
      <c r="L203" s="831">
        <v>1</v>
      </c>
      <c r="M203" s="831">
        <v>1464.4850000000001</v>
      </c>
      <c r="N203" s="831">
        <v>1</v>
      </c>
      <c r="O203" s="831">
        <v>1311.49</v>
      </c>
      <c r="P203" s="827">
        <v>0.22388245697292902</v>
      </c>
      <c r="Q203" s="832">
        <v>1311.49</v>
      </c>
    </row>
    <row r="204" spans="1:17" ht="14.45" customHeight="1" x14ac:dyDescent="0.2">
      <c r="A204" s="821" t="s">
        <v>570</v>
      </c>
      <c r="B204" s="822" t="s">
        <v>4352</v>
      </c>
      <c r="C204" s="822" t="s">
        <v>4451</v>
      </c>
      <c r="D204" s="822" t="s">
        <v>4575</v>
      </c>
      <c r="E204" s="822" t="s">
        <v>4576</v>
      </c>
      <c r="F204" s="831">
        <v>2</v>
      </c>
      <c r="G204" s="831">
        <v>11143.08</v>
      </c>
      <c r="H204" s="831">
        <v>0.66666666666666674</v>
      </c>
      <c r="I204" s="831">
        <v>5571.54</v>
      </c>
      <c r="J204" s="831">
        <v>3</v>
      </c>
      <c r="K204" s="831">
        <v>16714.62</v>
      </c>
      <c r="L204" s="831">
        <v>1</v>
      </c>
      <c r="M204" s="831">
        <v>5571.54</v>
      </c>
      <c r="N204" s="831">
        <v>2</v>
      </c>
      <c r="O204" s="831">
        <v>11143.08</v>
      </c>
      <c r="P204" s="827">
        <v>0.66666666666666674</v>
      </c>
      <c r="Q204" s="832">
        <v>5571.54</v>
      </c>
    </row>
    <row r="205" spans="1:17" ht="14.45" customHeight="1" x14ac:dyDescent="0.2">
      <c r="A205" s="821" t="s">
        <v>570</v>
      </c>
      <c r="B205" s="822" t="s">
        <v>4352</v>
      </c>
      <c r="C205" s="822" t="s">
        <v>4451</v>
      </c>
      <c r="D205" s="822" t="s">
        <v>4577</v>
      </c>
      <c r="E205" s="822" t="s">
        <v>4578</v>
      </c>
      <c r="F205" s="831"/>
      <c r="G205" s="831"/>
      <c r="H205" s="831"/>
      <c r="I205" s="831"/>
      <c r="J205" s="831">
        <v>3</v>
      </c>
      <c r="K205" s="831">
        <v>3733.62</v>
      </c>
      <c r="L205" s="831">
        <v>1</v>
      </c>
      <c r="M205" s="831">
        <v>1244.54</v>
      </c>
      <c r="N205" s="831"/>
      <c r="O205" s="831"/>
      <c r="P205" s="827"/>
      <c r="Q205" s="832"/>
    </row>
    <row r="206" spans="1:17" ht="14.45" customHeight="1" x14ac:dyDescent="0.2">
      <c r="A206" s="821" t="s">
        <v>570</v>
      </c>
      <c r="B206" s="822" t="s">
        <v>4352</v>
      </c>
      <c r="C206" s="822" t="s">
        <v>4451</v>
      </c>
      <c r="D206" s="822" t="s">
        <v>4579</v>
      </c>
      <c r="E206" s="822" t="s">
        <v>4580</v>
      </c>
      <c r="F206" s="831"/>
      <c r="G206" s="831"/>
      <c r="H206" s="831"/>
      <c r="I206" s="831"/>
      <c r="J206" s="831"/>
      <c r="K206" s="831"/>
      <c r="L206" s="831"/>
      <c r="M206" s="831"/>
      <c r="N206" s="831">
        <v>1</v>
      </c>
      <c r="O206" s="831">
        <v>71000</v>
      </c>
      <c r="P206" s="827"/>
      <c r="Q206" s="832">
        <v>71000</v>
      </c>
    </row>
    <row r="207" spans="1:17" ht="14.45" customHeight="1" x14ac:dyDescent="0.2">
      <c r="A207" s="821" t="s">
        <v>570</v>
      </c>
      <c r="B207" s="822" t="s">
        <v>4352</v>
      </c>
      <c r="C207" s="822" t="s">
        <v>4451</v>
      </c>
      <c r="D207" s="822" t="s">
        <v>4581</v>
      </c>
      <c r="E207" s="822" t="s">
        <v>4580</v>
      </c>
      <c r="F207" s="831"/>
      <c r="G207" s="831"/>
      <c r="H207" s="831"/>
      <c r="I207" s="831"/>
      <c r="J207" s="831"/>
      <c r="K207" s="831"/>
      <c r="L207" s="831"/>
      <c r="M207" s="831"/>
      <c r="N207" s="831">
        <v>2</v>
      </c>
      <c r="O207" s="831">
        <v>150000</v>
      </c>
      <c r="P207" s="827"/>
      <c r="Q207" s="832">
        <v>75000</v>
      </c>
    </row>
    <row r="208" spans="1:17" ht="14.45" customHeight="1" x14ac:dyDescent="0.2">
      <c r="A208" s="821" t="s">
        <v>570</v>
      </c>
      <c r="B208" s="822" t="s">
        <v>4352</v>
      </c>
      <c r="C208" s="822" t="s">
        <v>4451</v>
      </c>
      <c r="D208" s="822" t="s">
        <v>4582</v>
      </c>
      <c r="E208" s="822" t="s">
        <v>4583</v>
      </c>
      <c r="F208" s="831">
        <v>1</v>
      </c>
      <c r="G208" s="831">
        <v>5899.74</v>
      </c>
      <c r="H208" s="831"/>
      <c r="I208" s="831">
        <v>5899.74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570</v>
      </c>
      <c r="B209" s="822" t="s">
        <v>4352</v>
      </c>
      <c r="C209" s="822" t="s">
        <v>4451</v>
      </c>
      <c r="D209" s="822" t="s">
        <v>4584</v>
      </c>
      <c r="E209" s="822" t="s">
        <v>4548</v>
      </c>
      <c r="F209" s="831">
        <v>1</v>
      </c>
      <c r="G209" s="831">
        <v>4964.9799999999996</v>
      </c>
      <c r="H209" s="831">
        <v>0.5</v>
      </c>
      <c r="I209" s="831">
        <v>4964.9799999999996</v>
      </c>
      <c r="J209" s="831">
        <v>2</v>
      </c>
      <c r="K209" s="831">
        <v>9929.9599999999991</v>
      </c>
      <c r="L209" s="831">
        <v>1</v>
      </c>
      <c r="M209" s="831">
        <v>4964.9799999999996</v>
      </c>
      <c r="N209" s="831"/>
      <c r="O209" s="831"/>
      <c r="P209" s="827"/>
      <c r="Q209" s="832"/>
    </row>
    <row r="210" spans="1:17" ht="14.45" customHeight="1" x14ac:dyDescent="0.2">
      <c r="A210" s="821" t="s">
        <v>570</v>
      </c>
      <c r="B210" s="822" t="s">
        <v>4352</v>
      </c>
      <c r="C210" s="822" t="s">
        <v>4451</v>
      </c>
      <c r="D210" s="822" t="s">
        <v>4585</v>
      </c>
      <c r="E210" s="822" t="s">
        <v>4546</v>
      </c>
      <c r="F210" s="831">
        <v>7</v>
      </c>
      <c r="G210" s="831">
        <v>650342</v>
      </c>
      <c r="H210" s="831">
        <v>1.0000096873045721</v>
      </c>
      <c r="I210" s="831">
        <v>92906</v>
      </c>
      <c r="J210" s="831">
        <v>7</v>
      </c>
      <c r="K210" s="831">
        <v>650335.69999999995</v>
      </c>
      <c r="L210" s="831">
        <v>1</v>
      </c>
      <c r="M210" s="831">
        <v>92905.099999999991</v>
      </c>
      <c r="N210" s="831">
        <v>11</v>
      </c>
      <c r="O210" s="831">
        <v>1021959.7000000001</v>
      </c>
      <c r="P210" s="827">
        <v>1.5714341070311844</v>
      </c>
      <c r="Q210" s="832">
        <v>92905.427272727276</v>
      </c>
    </row>
    <row r="211" spans="1:17" ht="14.45" customHeight="1" x14ac:dyDescent="0.2">
      <c r="A211" s="821" t="s">
        <v>570</v>
      </c>
      <c r="B211" s="822" t="s">
        <v>4352</v>
      </c>
      <c r="C211" s="822" t="s">
        <v>4451</v>
      </c>
      <c r="D211" s="822" t="s">
        <v>4586</v>
      </c>
      <c r="E211" s="822" t="s">
        <v>4587</v>
      </c>
      <c r="F211" s="831">
        <v>1</v>
      </c>
      <c r="G211" s="831">
        <v>9327.27</v>
      </c>
      <c r="H211" s="831"/>
      <c r="I211" s="831">
        <v>9327.27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570</v>
      </c>
      <c r="B212" s="822" t="s">
        <v>4352</v>
      </c>
      <c r="C212" s="822" t="s">
        <v>4451</v>
      </c>
      <c r="D212" s="822" t="s">
        <v>4588</v>
      </c>
      <c r="E212" s="822" t="s">
        <v>4589</v>
      </c>
      <c r="F212" s="831"/>
      <c r="G212" s="831"/>
      <c r="H212" s="831"/>
      <c r="I212" s="831"/>
      <c r="J212" s="831">
        <v>5</v>
      </c>
      <c r="K212" s="831">
        <v>1130.5</v>
      </c>
      <c r="L212" s="831">
        <v>1</v>
      </c>
      <c r="M212" s="831">
        <v>226.1</v>
      </c>
      <c r="N212" s="831">
        <v>3</v>
      </c>
      <c r="O212" s="831">
        <v>678.3</v>
      </c>
      <c r="P212" s="827">
        <v>0.6</v>
      </c>
      <c r="Q212" s="832">
        <v>226.1</v>
      </c>
    </row>
    <row r="213" spans="1:17" ht="14.45" customHeight="1" x14ac:dyDescent="0.2">
      <c r="A213" s="821" t="s">
        <v>570</v>
      </c>
      <c r="B213" s="822" t="s">
        <v>4352</v>
      </c>
      <c r="C213" s="822" t="s">
        <v>4451</v>
      </c>
      <c r="D213" s="822" t="s">
        <v>4590</v>
      </c>
      <c r="E213" s="822" t="s">
        <v>4591</v>
      </c>
      <c r="F213" s="831">
        <v>6</v>
      </c>
      <c r="G213" s="831">
        <v>260552.25</v>
      </c>
      <c r="H213" s="831">
        <v>0.54545320374317308</v>
      </c>
      <c r="I213" s="831">
        <v>43425.375</v>
      </c>
      <c r="J213" s="831">
        <v>11</v>
      </c>
      <c r="K213" s="831">
        <v>477680.29999999993</v>
      </c>
      <c r="L213" s="831">
        <v>1</v>
      </c>
      <c r="M213" s="831">
        <v>43425.481818181812</v>
      </c>
      <c r="N213" s="831">
        <v>5</v>
      </c>
      <c r="O213" s="831">
        <v>212846.9</v>
      </c>
      <c r="P213" s="827">
        <v>0.44558442121226272</v>
      </c>
      <c r="Q213" s="832">
        <v>42569.38</v>
      </c>
    </row>
    <row r="214" spans="1:17" ht="14.45" customHeight="1" x14ac:dyDescent="0.2">
      <c r="A214" s="821" t="s">
        <v>570</v>
      </c>
      <c r="B214" s="822" t="s">
        <v>4352</v>
      </c>
      <c r="C214" s="822" t="s">
        <v>4451</v>
      </c>
      <c r="D214" s="822" t="s">
        <v>4592</v>
      </c>
      <c r="E214" s="822" t="s">
        <v>4593</v>
      </c>
      <c r="F214" s="831">
        <v>7</v>
      </c>
      <c r="G214" s="831">
        <v>363965</v>
      </c>
      <c r="H214" s="831">
        <v>0.7</v>
      </c>
      <c r="I214" s="831">
        <v>51995</v>
      </c>
      <c r="J214" s="831">
        <v>10</v>
      </c>
      <c r="K214" s="831">
        <v>519950</v>
      </c>
      <c r="L214" s="831">
        <v>1</v>
      </c>
      <c r="M214" s="831">
        <v>51995</v>
      </c>
      <c r="N214" s="831">
        <v>13</v>
      </c>
      <c r="O214" s="831">
        <v>660330.5</v>
      </c>
      <c r="P214" s="827">
        <v>1.2699884604288874</v>
      </c>
      <c r="Q214" s="832">
        <v>50794.653846153844</v>
      </c>
    </row>
    <row r="215" spans="1:17" ht="14.45" customHeight="1" x14ac:dyDescent="0.2">
      <c r="A215" s="821" t="s">
        <v>570</v>
      </c>
      <c r="B215" s="822" t="s">
        <v>4352</v>
      </c>
      <c r="C215" s="822" t="s">
        <v>4451</v>
      </c>
      <c r="D215" s="822" t="s">
        <v>4594</v>
      </c>
      <c r="E215" s="822" t="s">
        <v>4595</v>
      </c>
      <c r="F215" s="831">
        <v>4</v>
      </c>
      <c r="G215" s="831">
        <v>274312</v>
      </c>
      <c r="H215" s="831">
        <v>4</v>
      </c>
      <c r="I215" s="831">
        <v>68578</v>
      </c>
      <c r="J215" s="831">
        <v>1</v>
      </c>
      <c r="K215" s="831">
        <v>68578</v>
      </c>
      <c r="L215" s="831">
        <v>1</v>
      </c>
      <c r="M215" s="831">
        <v>68578</v>
      </c>
      <c r="N215" s="831"/>
      <c r="O215" s="831"/>
      <c r="P215" s="827"/>
      <c r="Q215" s="832"/>
    </row>
    <row r="216" spans="1:17" ht="14.45" customHeight="1" x14ac:dyDescent="0.2">
      <c r="A216" s="821" t="s">
        <v>570</v>
      </c>
      <c r="B216" s="822" t="s">
        <v>4352</v>
      </c>
      <c r="C216" s="822" t="s">
        <v>4451</v>
      </c>
      <c r="D216" s="822" t="s">
        <v>4596</v>
      </c>
      <c r="E216" s="822" t="s">
        <v>4546</v>
      </c>
      <c r="F216" s="831">
        <v>3</v>
      </c>
      <c r="G216" s="831">
        <v>297990</v>
      </c>
      <c r="H216" s="831"/>
      <c r="I216" s="831">
        <v>99330</v>
      </c>
      <c r="J216" s="831"/>
      <c r="K216" s="831"/>
      <c r="L216" s="831"/>
      <c r="M216" s="831"/>
      <c r="N216" s="831">
        <v>4</v>
      </c>
      <c r="O216" s="831">
        <v>397320</v>
      </c>
      <c r="P216" s="827"/>
      <c r="Q216" s="832">
        <v>99330</v>
      </c>
    </row>
    <row r="217" spans="1:17" ht="14.45" customHeight="1" x14ac:dyDescent="0.2">
      <c r="A217" s="821" t="s">
        <v>570</v>
      </c>
      <c r="B217" s="822" t="s">
        <v>4352</v>
      </c>
      <c r="C217" s="822" t="s">
        <v>4451</v>
      </c>
      <c r="D217" s="822" t="s">
        <v>4597</v>
      </c>
      <c r="E217" s="822" t="s">
        <v>4580</v>
      </c>
      <c r="F217" s="831"/>
      <c r="G217" s="831"/>
      <c r="H217" s="831"/>
      <c r="I217" s="831"/>
      <c r="J217" s="831">
        <v>1</v>
      </c>
      <c r="K217" s="831">
        <v>64000</v>
      </c>
      <c r="L217" s="831">
        <v>1</v>
      </c>
      <c r="M217" s="831">
        <v>64000</v>
      </c>
      <c r="N217" s="831"/>
      <c r="O217" s="831"/>
      <c r="P217" s="827"/>
      <c r="Q217" s="832"/>
    </row>
    <row r="218" spans="1:17" ht="14.45" customHeight="1" x14ac:dyDescent="0.2">
      <c r="A218" s="821" t="s">
        <v>570</v>
      </c>
      <c r="B218" s="822" t="s">
        <v>4352</v>
      </c>
      <c r="C218" s="822" t="s">
        <v>4451</v>
      </c>
      <c r="D218" s="822" t="s">
        <v>4598</v>
      </c>
      <c r="E218" s="822" t="s">
        <v>4599</v>
      </c>
      <c r="F218" s="831">
        <v>4</v>
      </c>
      <c r="G218" s="831">
        <v>197520</v>
      </c>
      <c r="H218" s="831">
        <v>0.5714285714285714</v>
      </c>
      <c r="I218" s="831">
        <v>49380</v>
      </c>
      <c r="J218" s="831">
        <v>7</v>
      </c>
      <c r="K218" s="831">
        <v>345660</v>
      </c>
      <c r="L218" s="831">
        <v>1</v>
      </c>
      <c r="M218" s="831">
        <v>49380</v>
      </c>
      <c r="N218" s="831">
        <v>5</v>
      </c>
      <c r="O218" s="831">
        <v>227078</v>
      </c>
      <c r="P218" s="827">
        <v>0.6569403460047446</v>
      </c>
      <c r="Q218" s="832">
        <v>45415.6</v>
      </c>
    </row>
    <row r="219" spans="1:17" ht="14.45" customHeight="1" x14ac:dyDescent="0.2">
      <c r="A219" s="821" t="s">
        <v>570</v>
      </c>
      <c r="B219" s="822" t="s">
        <v>4352</v>
      </c>
      <c r="C219" s="822" t="s">
        <v>4451</v>
      </c>
      <c r="D219" s="822" t="s">
        <v>4600</v>
      </c>
      <c r="E219" s="822" t="s">
        <v>4601</v>
      </c>
      <c r="F219" s="831">
        <v>3</v>
      </c>
      <c r="G219" s="831">
        <v>136905</v>
      </c>
      <c r="H219" s="831">
        <v>3</v>
      </c>
      <c r="I219" s="831">
        <v>45635</v>
      </c>
      <c r="J219" s="831">
        <v>1</v>
      </c>
      <c r="K219" s="831">
        <v>45635</v>
      </c>
      <c r="L219" s="831">
        <v>1</v>
      </c>
      <c r="M219" s="831">
        <v>45635</v>
      </c>
      <c r="N219" s="831">
        <v>2</v>
      </c>
      <c r="O219" s="831">
        <v>91270</v>
      </c>
      <c r="P219" s="827">
        <v>2</v>
      </c>
      <c r="Q219" s="832">
        <v>45635</v>
      </c>
    </row>
    <row r="220" spans="1:17" ht="14.45" customHeight="1" x14ac:dyDescent="0.2">
      <c r="A220" s="821" t="s">
        <v>570</v>
      </c>
      <c r="B220" s="822" t="s">
        <v>4352</v>
      </c>
      <c r="C220" s="822" t="s">
        <v>4451</v>
      </c>
      <c r="D220" s="822" t="s">
        <v>4602</v>
      </c>
      <c r="E220" s="822" t="s">
        <v>4552</v>
      </c>
      <c r="F220" s="831"/>
      <c r="G220" s="831"/>
      <c r="H220" s="831"/>
      <c r="I220" s="831"/>
      <c r="J220" s="831"/>
      <c r="K220" s="831"/>
      <c r="L220" s="831"/>
      <c r="M220" s="831"/>
      <c r="N220" s="831">
        <v>2</v>
      </c>
      <c r="O220" s="831">
        <v>538.9</v>
      </c>
      <c r="P220" s="827"/>
      <c r="Q220" s="832">
        <v>269.45</v>
      </c>
    </row>
    <row r="221" spans="1:17" ht="14.45" customHeight="1" x14ac:dyDescent="0.2">
      <c r="A221" s="821" t="s">
        <v>570</v>
      </c>
      <c r="B221" s="822" t="s">
        <v>4352</v>
      </c>
      <c r="C221" s="822" t="s">
        <v>4451</v>
      </c>
      <c r="D221" s="822" t="s">
        <v>4603</v>
      </c>
      <c r="E221" s="822" t="s">
        <v>4604</v>
      </c>
      <c r="F221" s="831">
        <v>15</v>
      </c>
      <c r="G221" s="831">
        <v>7350</v>
      </c>
      <c r="H221" s="831">
        <v>1.875</v>
      </c>
      <c r="I221" s="831">
        <v>490</v>
      </c>
      <c r="J221" s="831">
        <v>8</v>
      </c>
      <c r="K221" s="831">
        <v>3920</v>
      </c>
      <c r="L221" s="831">
        <v>1</v>
      </c>
      <c r="M221" s="831">
        <v>490</v>
      </c>
      <c r="N221" s="831">
        <v>10</v>
      </c>
      <c r="O221" s="831">
        <v>4900</v>
      </c>
      <c r="P221" s="827">
        <v>1.25</v>
      </c>
      <c r="Q221" s="832">
        <v>490</v>
      </c>
    </row>
    <row r="222" spans="1:17" ht="14.45" customHeight="1" x14ac:dyDescent="0.2">
      <c r="A222" s="821" t="s">
        <v>570</v>
      </c>
      <c r="B222" s="822" t="s">
        <v>4352</v>
      </c>
      <c r="C222" s="822" t="s">
        <v>4451</v>
      </c>
      <c r="D222" s="822" t="s">
        <v>4605</v>
      </c>
      <c r="E222" s="822" t="s">
        <v>4578</v>
      </c>
      <c r="F222" s="831"/>
      <c r="G222" s="831"/>
      <c r="H222" s="831"/>
      <c r="I222" s="831"/>
      <c r="J222" s="831">
        <v>3</v>
      </c>
      <c r="K222" s="831">
        <v>3092.7000000000003</v>
      </c>
      <c r="L222" s="831">
        <v>1</v>
      </c>
      <c r="M222" s="831">
        <v>1030.9000000000001</v>
      </c>
      <c r="N222" s="831"/>
      <c r="O222" s="831"/>
      <c r="P222" s="827"/>
      <c r="Q222" s="832"/>
    </row>
    <row r="223" spans="1:17" ht="14.45" customHeight="1" x14ac:dyDescent="0.2">
      <c r="A223" s="821" t="s">
        <v>570</v>
      </c>
      <c r="B223" s="822" t="s">
        <v>4352</v>
      </c>
      <c r="C223" s="822" t="s">
        <v>4451</v>
      </c>
      <c r="D223" s="822" t="s">
        <v>4606</v>
      </c>
      <c r="E223" s="822" t="s">
        <v>4607</v>
      </c>
      <c r="F223" s="831"/>
      <c r="G223" s="831"/>
      <c r="H223" s="831"/>
      <c r="I223" s="831"/>
      <c r="J223" s="831">
        <v>1</v>
      </c>
      <c r="K223" s="831">
        <v>5860</v>
      </c>
      <c r="L223" s="831">
        <v>1</v>
      </c>
      <c r="M223" s="831">
        <v>5860</v>
      </c>
      <c r="N223" s="831">
        <v>1</v>
      </c>
      <c r="O223" s="831">
        <v>5860</v>
      </c>
      <c r="P223" s="827">
        <v>1</v>
      </c>
      <c r="Q223" s="832">
        <v>5860</v>
      </c>
    </row>
    <row r="224" spans="1:17" ht="14.45" customHeight="1" x14ac:dyDescent="0.2">
      <c r="A224" s="821" t="s">
        <v>570</v>
      </c>
      <c r="B224" s="822" t="s">
        <v>4352</v>
      </c>
      <c r="C224" s="822" t="s">
        <v>4451</v>
      </c>
      <c r="D224" s="822" t="s">
        <v>4608</v>
      </c>
      <c r="E224" s="822" t="s">
        <v>4609</v>
      </c>
      <c r="F224" s="831">
        <v>1</v>
      </c>
      <c r="G224" s="831">
        <v>25318.2</v>
      </c>
      <c r="H224" s="831">
        <v>1</v>
      </c>
      <c r="I224" s="831">
        <v>25318.2</v>
      </c>
      <c r="J224" s="831">
        <v>1</v>
      </c>
      <c r="K224" s="831">
        <v>25318.2</v>
      </c>
      <c r="L224" s="831">
        <v>1</v>
      </c>
      <c r="M224" s="831">
        <v>25318.2</v>
      </c>
      <c r="N224" s="831">
        <v>2</v>
      </c>
      <c r="O224" s="831">
        <v>50636.4</v>
      </c>
      <c r="P224" s="827">
        <v>2</v>
      </c>
      <c r="Q224" s="832">
        <v>25318.2</v>
      </c>
    </row>
    <row r="225" spans="1:17" ht="14.45" customHeight="1" x14ac:dyDescent="0.2">
      <c r="A225" s="821" t="s">
        <v>570</v>
      </c>
      <c r="B225" s="822" t="s">
        <v>4352</v>
      </c>
      <c r="C225" s="822" t="s">
        <v>4451</v>
      </c>
      <c r="D225" s="822" t="s">
        <v>4610</v>
      </c>
      <c r="E225" s="822" t="s">
        <v>4611</v>
      </c>
      <c r="F225" s="831"/>
      <c r="G225" s="831"/>
      <c r="H225" s="831"/>
      <c r="I225" s="831"/>
      <c r="J225" s="831">
        <v>1</v>
      </c>
      <c r="K225" s="831">
        <v>7923.85</v>
      </c>
      <c r="L225" s="831">
        <v>1</v>
      </c>
      <c r="M225" s="831">
        <v>7923.85</v>
      </c>
      <c r="N225" s="831"/>
      <c r="O225" s="831"/>
      <c r="P225" s="827"/>
      <c r="Q225" s="832"/>
    </row>
    <row r="226" spans="1:17" ht="14.45" customHeight="1" x14ac:dyDescent="0.2">
      <c r="A226" s="821" t="s">
        <v>570</v>
      </c>
      <c r="B226" s="822" t="s">
        <v>4352</v>
      </c>
      <c r="C226" s="822" t="s">
        <v>4451</v>
      </c>
      <c r="D226" s="822" t="s">
        <v>4612</v>
      </c>
      <c r="E226" s="822" t="s">
        <v>4613</v>
      </c>
      <c r="F226" s="831"/>
      <c r="G226" s="831"/>
      <c r="H226" s="831"/>
      <c r="I226" s="831"/>
      <c r="J226" s="831">
        <v>1</v>
      </c>
      <c r="K226" s="831">
        <v>43150</v>
      </c>
      <c r="L226" s="831">
        <v>1</v>
      </c>
      <c r="M226" s="831">
        <v>43150</v>
      </c>
      <c r="N226" s="831"/>
      <c r="O226" s="831"/>
      <c r="P226" s="827"/>
      <c r="Q226" s="832"/>
    </row>
    <row r="227" spans="1:17" ht="14.45" customHeight="1" x14ac:dyDescent="0.2">
      <c r="A227" s="821" t="s">
        <v>570</v>
      </c>
      <c r="B227" s="822" t="s">
        <v>4352</v>
      </c>
      <c r="C227" s="822" t="s">
        <v>4451</v>
      </c>
      <c r="D227" s="822" t="s">
        <v>4614</v>
      </c>
      <c r="E227" s="822" t="s">
        <v>4615</v>
      </c>
      <c r="F227" s="831"/>
      <c r="G227" s="831"/>
      <c r="H227" s="831"/>
      <c r="I227" s="831"/>
      <c r="J227" s="831">
        <v>1</v>
      </c>
      <c r="K227" s="831">
        <v>6000</v>
      </c>
      <c r="L227" s="831">
        <v>1</v>
      </c>
      <c r="M227" s="831">
        <v>6000</v>
      </c>
      <c r="N227" s="831">
        <v>3</v>
      </c>
      <c r="O227" s="831">
        <v>18000</v>
      </c>
      <c r="P227" s="827">
        <v>3</v>
      </c>
      <c r="Q227" s="832">
        <v>6000</v>
      </c>
    </row>
    <row r="228" spans="1:17" ht="14.45" customHeight="1" x14ac:dyDescent="0.2">
      <c r="A228" s="821" t="s">
        <v>570</v>
      </c>
      <c r="B228" s="822" t="s">
        <v>4352</v>
      </c>
      <c r="C228" s="822" t="s">
        <v>4451</v>
      </c>
      <c r="D228" s="822" t="s">
        <v>4616</v>
      </c>
      <c r="E228" s="822" t="s">
        <v>4548</v>
      </c>
      <c r="F228" s="831"/>
      <c r="G228" s="831"/>
      <c r="H228" s="831"/>
      <c r="I228" s="831"/>
      <c r="J228" s="831">
        <v>2</v>
      </c>
      <c r="K228" s="831">
        <v>9258.14</v>
      </c>
      <c r="L228" s="831">
        <v>1</v>
      </c>
      <c r="M228" s="831">
        <v>4629.07</v>
      </c>
      <c r="N228" s="831">
        <v>3</v>
      </c>
      <c r="O228" s="831">
        <v>13887.21</v>
      </c>
      <c r="P228" s="827">
        <v>1.5</v>
      </c>
      <c r="Q228" s="832">
        <v>4629.07</v>
      </c>
    </row>
    <row r="229" spans="1:17" ht="14.45" customHeight="1" x14ac:dyDescent="0.2">
      <c r="A229" s="821" t="s">
        <v>570</v>
      </c>
      <c r="B229" s="822" t="s">
        <v>4352</v>
      </c>
      <c r="C229" s="822" t="s">
        <v>4451</v>
      </c>
      <c r="D229" s="822" t="s">
        <v>4617</v>
      </c>
      <c r="E229" s="822" t="s">
        <v>4618</v>
      </c>
      <c r="F229" s="831"/>
      <c r="G229" s="831"/>
      <c r="H229" s="831"/>
      <c r="I229" s="831"/>
      <c r="J229" s="831"/>
      <c r="K229" s="831"/>
      <c r="L229" s="831"/>
      <c r="M229" s="831"/>
      <c r="N229" s="831">
        <v>1</v>
      </c>
      <c r="O229" s="831">
        <v>6039</v>
      </c>
      <c r="P229" s="827"/>
      <c r="Q229" s="832">
        <v>6039</v>
      </c>
    </row>
    <row r="230" spans="1:17" ht="14.45" customHeight="1" x14ac:dyDescent="0.2">
      <c r="A230" s="821" t="s">
        <v>570</v>
      </c>
      <c r="B230" s="822" t="s">
        <v>4352</v>
      </c>
      <c r="C230" s="822" t="s">
        <v>4451</v>
      </c>
      <c r="D230" s="822" t="s">
        <v>4619</v>
      </c>
      <c r="E230" s="822" t="s">
        <v>4620</v>
      </c>
      <c r="F230" s="831"/>
      <c r="G230" s="831"/>
      <c r="H230" s="831"/>
      <c r="I230" s="831"/>
      <c r="J230" s="831"/>
      <c r="K230" s="831"/>
      <c r="L230" s="831"/>
      <c r="M230" s="831"/>
      <c r="N230" s="831">
        <v>1</v>
      </c>
      <c r="O230" s="831">
        <v>43150</v>
      </c>
      <c r="P230" s="827"/>
      <c r="Q230" s="832">
        <v>43150</v>
      </c>
    </row>
    <row r="231" spans="1:17" ht="14.45" customHeight="1" x14ac:dyDescent="0.2">
      <c r="A231" s="821" t="s">
        <v>570</v>
      </c>
      <c r="B231" s="822" t="s">
        <v>4352</v>
      </c>
      <c r="C231" s="822" t="s">
        <v>4451</v>
      </c>
      <c r="D231" s="822" t="s">
        <v>4621</v>
      </c>
      <c r="E231" s="822" t="s">
        <v>4622</v>
      </c>
      <c r="F231" s="831">
        <v>2</v>
      </c>
      <c r="G231" s="831">
        <v>47823.8</v>
      </c>
      <c r="H231" s="831"/>
      <c r="I231" s="831">
        <v>23911.9</v>
      </c>
      <c r="J231" s="831"/>
      <c r="K231" s="831"/>
      <c r="L231" s="831"/>
      <c r="M231" s="831"/>
      <c r="N231" s="831">
        <v>1</v>
      </c>
      <c r="O231" s="831">
        <v>23911.9</v>
      </c>
      <c r="P231" s="827"/>
      <c r="Q231" s="832">
        <v>23911.9</v>
      </c>
    </row>
    <row r="232" spans="1:17" ht="14.45" customHeight="1" x14ac:dyDescent="0.2">
      <c r="A232" s="821" t="s">
        <v>570</v>
      </c>
      <c r="B232" s="822" t="s">
        <v>4352</v>
      </c>
      <c r="C232" s="822" t="s">
        <v>4451</v>
      </c>
      <c r="D232" s="822" t="s">
        <v>4623</v>
      </c>
      <c r="E232" s="822" t="s">
        <v>4624</v>
      </c>
      <c r="F232" s="831"/>
      <c r="G232" s="831"/>
      <c r="H232" s="831"/>
      <c r="I232" s="831"/>
      <c r="J232" s="831"/>
      <c r="K232" s="831"/>
      <c r="L232" s="831"/>
      <c r="M232" s="831"/>
      <c r="N232" s="831">
        <v>1</v>
      </c>
      <c r="O232" s="831">
        <v>3233.45</v>
      </c>
      <c r="P232" s="827"/>
      <c r="Q232" s="832">
        <v>3233.45</v>
      </c>
    </row>
    <row r="233" spans="1:17" ht="14.45" customHeight="1" x14ac:dyDescent="0.2">
      <c r="A233" s="821" t="s">
        <v>570</v>
      </c>
      <c r="B233" s="822" t="s">
        <v>4352</v>
      </c>
      <c r="C233" s="822" t="s">
        <v>4451</v>
      </c>
      <c r="D233" s="822" t="s">
        <v>4625</v>
      </c>
      <c r="E233" s="822" t="s">
        <v>4626</v>
      </c>
      <c r="F233" s="831"/>
      <c r="G233" s="831"/>
      <c r="H233" s="831"/>
      <c r="I233" s="831"/>
      <c r="J233" s="831"/>
      <c r="K233" s="831"/>
      <c r="L233" s="831"/>
      <c r="M233" s="831"/>
      <c r="N233" s="831">
        <v>1</v>
      </c>
      <c r="O233" s="831">
        <v>6601.1</v>
      </c>
      <c r="P233" s="827"/>
      <c r="Q233" s="832">
        <v>6601.1</v>
      </c>
    </row>
    <row r="234" spans="1:17" ht="14.45" customHeight="1" x14ac:dyDescent="0.2">
      <c r="A234" s="821" t="s">
        <v>570</v>
      </c>
      <c r="B234" s="822" t="s">
        <v>4352</v>
      </c>
      <c r="C234" s="822" t="s">
        <v>4451</v>
      </c>
      <c r="D234" s="822" t="s">
        <v>4627</v>
      </c>
      <c r="E234" s="822" t="s">
        <v>4628</v>
      </c>
      <c r="F234" s="831"/>
      <c r="G234" s="831"/>
      <c r="H234" s="831"/>
      <c r="I234" s="831"/>
      <c r="J234" s="831">
        <v>2</v>
      </c>
      <c r="K234" s="831">
        <v>68680.600000000006</v>
      </c>
      <c r="L234" s="831">
        <v>1</v>
      </c>
      <c r="M234" s="831">
        <v>34340.300000000003</v>
      </c>
      <c r="N234" s="831"/>
      <c r="O234" s="831"/>
      <c r="P234" s="827"/>
      <c r="Q234" s="832"/>
    </row>
    <row r="235" spans="1:17" ht="14.45" customHeight="1" x14ac:dyDescent="0.2">
      <c r="A235" s="821" t="s">
        <v>570</v>
      </c>
      <c r="B235" s="822" t="s">
        <v>4352</v>
      </c>
      <c r="C235" s="822" t="s">
        <v>4451</v>
      </c>
      <c r="D235" s="822" t="s">
        <v>4629</v>
      </c>
      <c r="E235" s="822" t="s">
        <v>4630</v>
      </c>
      <c r="F235" s="831"/>
      <c r="G235" s="831"/>
      <c r="H235" s="831"/>
      <c r="I235" s="831"/>
      <c r="J235" s="831"/>
      <c r="K235" s="831"/>
      <c r="L235" s="831"/>
      <c r="M235" s="831"/>
      <c r="N235" s="831">
        <v>1</v>
      </c>
      <c r="O235" s="831">
        <v>26714.5</v>
      </c>
      <c r="P235" s="827"/>
      <c r="Q235" s="832">
        <v>26714.5</v>
      </c>
    </row>
    <row r="236" spans="1:17" ht="14.45" customHeight="1" x14ac:dyDescent="0.2">
      <c r="A236" s="821" t="s">
        <v>570</v>
      </c>
      <c r="B236" s="822" t="s">
        <v>4352</v>
      </c>
      <c r="C236" s="822" t="s">
        <v>4451</v>
      </c>
      <c r="D236" s="822" t="s">
        <v>4631</v>
      </c>
      <c r="E236" s="822" t="s">
        <v>4632</v>
      </c>
      <c r="F236" s="831"/>
      <c r="G236" s="831"/>
      <c r="H236" s="831"/>
      <c r="I236" s="831"/>
      <c r="J236" s="831"/>
      <c r="K236" s="831"/>
      <c r="L236" s="831"/>
      <c r="M236" s="831"/>
      <c r="N236" s="831">
        <v>1</v>
      </c>
      <c r="O236" s="831">
        <v>2751.55</v>
      </c>
      <c r="P236" s="827"/>
      <c r="Q236" s="832">
        <v>2751.55</v>
      </c>
    </row>
    <row r="237" spans="1:17" ht="14.45" customHeight="1" x14ac:dyDescent="0.2">
      <c r="A237" s="821" t="s">
        <v>570</v>
      </c>
      <c r="B237" s="822" t="s">
        <v>4352</v>
      </c>
      <c r="C237" s="822" t="s">
        <v>4451</v>
      </c>
      <c r="D237" s="822" t="s">
        <v>4633</v>
      </c>
      <c r="E237" s="822" t="s">
        <v>4634</v>
      </c>
      <c r="F237" s="831"/>
      <c r="G237" s="831"/>
      <c r="H237" s="831"/>
      <c r="I237" s="831"/>
      <c r="J237" s="831"/>
      <c r="K237" s="831"/>
      <c r="L237" s="831"/>
      <c r="M237" s="831"/>
      <c r="N237" s="831">
        <v>1</v>
      </c>
      <c r="O237" s="831">
        <v>23608.2</v>
      </c>
      <c r="P237" s="827"/>
      <c r="Q237" s="832">
        <v>23608.2</v>
      </c>
    </row>
    <row r="238" spans="1:17" ht="14.45" customHeight="1" x14ac:dyDescent="0.2">
      <c r="A238" s="821" t="s">
        <v>570</v>
      </c>
      <c r="B238" s="822" t="s">
        <v>4352</v>
      </c>
      <c r="C238" s="822" t="s">
        <v>4451</v>
      </c>
      <c r="D238" s="822" t="s">
        <v>4635</v>
      </c>
      <c r="E238" s="822" t="s">
        <v>4636</v>
      </c>
      <c r="F238" s="831"/>
      <c r="G238" s="831"/>
      <c r="H238" s="831"/>
      <c r="I238" s="831"/>
      <c r="J238" s="831">
        <v>1</v>
      </c>
      <c r="K238" s="831">
        <v>2287.3000000000002</v>
      </c>
      <c r="L238" s="831">
        <v>1</v>
      </c>
      <c r="M238" s="831">
        <v>2287.3000000000002</v>
      </c>
      <c r="N238" s="831"/>
      <c r="O238" s="831"/>
      <c r="P238" s="827"/>
      <c r="Q238" s="832"/>
    </row>
    <row r="239" spans="1:17" ht="14.45" customHeight="1" x14ac:dyDescent="0.2">
      <c r="A239" s="821" t="s">
        <v>570</v>
      </c>
      <c r="B239" s="822" t="s">
        <v>4352</v>
      </c>
      <c r="C239" s="822" t="s">
        <v>4451</v>
      </c>
      <c r="D239" s="822" t="s">
        <v>4637</v>
      </c>
      <c r="E239" s="822" t="s">
        <v>4638</v>
      </c>
      <c r="F239" s="831"/>
      <c r="G239" s="831"/>
      <c r="H239" s="831"/>
      <c r="I239" s="831"/>
      <c r="J239" s="831"/>
      <c r="K239" s="831"/>
      <c r="L239" s="831"/>
      <c r="M239" s="831"/>
      <c r="N239" s="831">
        <v>1</v>
      </c>
      <c r="O239" s="831">
        <v>36797.129999999997</v>
      </c>
      <c r="P239" s="827"/>
      <c r="Q239" s="832">
        <v>36797.129999999997</v>
      </c>
    </row>
    <row r="240" spans="1:17" ht="14.45" customHeight="1" x14ac:dyDescent="0.2">
      <c r="A240" s="821" t="s">
        <v>570</v>
      </c>
      <c r="B240" s="822" t="s">
        <v>4352</v>
      </c>
      <c r="C240" s="822" t="s">
        <v>4451</v>
      </c>
      <c r="D240" s="822" t="s">
        <v>4639</v>
      </c>
      <c r="E240" s="822" t="s">
        <v>4640</v>
      </c>
      <c r="F240" s="831">
        <v>1</v>
      </c>
      <c r="G240" s="831">
        <v>28303.8</v>
      </c>
      <c r="H240" s="831"/>
      <c r="I240" s="831">
        <v>28303.8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570</v>
      </c>
      <c r="B241" s="822" t="s">
        <v>4352</v>
      </c>
      <c r="C241" s="822" t="s">
        <v>4451</v>
      </c>
      <c r="D241" s="822" t="s">
        <v>4641</v>
      </c>
      <c r="E241" s="822" t="s">
        <v>4642</v>
      </c>
      <c r="F241" s="831"/>
      <c r="G241" s="831"/>
      <c r="H241" s="831"/>
      <c r="I241" s="831"/>
      <c r="J241" s="831"/>
      <c r="K241" s="831"/>
      <c r="L241" s="831"/>
      <c r="M241" s="831"/>
      <c r="N241" s="831">
        <v>1</v>
      </c>
      <c r="O241" s="831">
        <v>10033.799999999999</v>
      </c>
      <c r="P241" s="827"/>
      <c r="Q241" s="832">
        <v>10033.799999999999</v>
      </c>
    </row>
    <row r="242" spans="1:17" ht="14.45" customHeight="1" x14ac:dyDescent="0.2">
      <c r="A242" s="821" t="s">
        <v>570</v>
      </c>
      <c r="B242" s="822" t="s">
        <v>4352</v>
      </c>
      <c r="C242" s="822" t="s">
        <v>4451</v>
      </c>
      <c r="D242" s="822" t="s">
        <v>4643</v>
      </c>
      <c r="E242" s="822" t="s">
        <v>4613</v>
      </c>
      <c r="F242" s="831"/>
      <c r="G242" s="831"/>
      <c r="H242" s="831"/>
      <c r="I242" s="831"/>
      <c r="J242" s="831">
        <v>1</v>
      </c>
      <c r="K242" s="831">
        <v>43150</v>
      </c>
      <c r="L242" s="831">
        <v>1</v>
      </c>
      <c r="M242" s="831">
        <v>43150</v>
      </c>
      <c r="N242" s="831"/>
      <c r="O242" s="831"/>
      <c r="P242" s="827"/>
      <c r="Q242" s="832"/>
    </row>
    <row r="243" spans="1:17" ht="14.45" customHeight="1" x14ac:dyDescent="0.2">
      <c r="A243" s="821" t="s">
        <v>570</v>
      </c>
      <c r="B243" s="822" t="s">
        <v>4352</v>
      </c>
      <c r="C243" s="822" t="s">
        <v>4451</v>
      </c>
      <c r="D243" s="822" t="s">
        <v>4644</v>
      </c>
      <c r="E243" s="822" t="s">
        <v>4645</v>
      </c>
      <c r="F243" s="831"/>
      <c r="G243" s="831"/>
      <c r="H243" s="831"/>
      <c r="I243" s="831"/>
      <c r="J243" s="831">
        <v>1</v>
      </c>
      <c r="K243" s="831">
        <v>728.15</v>
      </c>
      <c r="L243" s="831">
        <v>1</v>
      </c>
      <c r="M243" s="831">
        <v>728.15</v>
      </c>
      <c r="N243" s="831"/>
      <c r="O243" s="831"/>
      <c r="P243" s="827"/>
      <c r="Q243" s="832"/>
    </row>
    <row r="244" spans="1:17" ht="14.45" customHeight="1" x14ac:dyDescent="0.2">
      <c r="A244" s="821" t="s">
        <v>570</v>
      </c>
      <c r="B244" s="822" t="s">
        <v>4352</v>
      </c>
      <c r="C244" s="822" t="s">
        <v>4182</v>
      </c>
      <c r="D244" s="822" t="s">
        <v>4227</v>
      </c>
      <c r="E244" s="822" t="s">
        <v>4228</v>
      </c>
      <c r="F244" s="831">
        <v>28</v>
      </c>
      <c r="G244" s="831">
        <v>5488</v>
      </c>
      <c r="H244" s="831">
        <v>0.56281407035175879</v>
      </c>
      <c r="I244" s="831">
        <v>196</v>
      </c>
      <c r="J244" s="831">
        <v>49</v>
      </c>
      <c r="K244" s="831">
        <v>9751</v>
      </c>
      <c r="L244" s="831">
        <v>1</v>
      </c>
      <c r="M244" s="831">
        <v>199</v>
      </c>
      <c r="N244" s="831">
        <v>21</v>
      </c>
      <c r="O244" s="831">
        <v>4221</v>
      </c>
      <c r="P244" s="827">
        <v>0.43287867910983491</v>
      </c>
      <c r="Q244" s="832">
        <v>201</v>
      </c>
    </row>
    <row r="245" spans="1:17" ht="14.45" customHeight="1" x14ac:dyDescent="0.2">
      <c r="A245" s="821" t="s">
        <v>570</v>
      </c>
      <c r="B245" s="822" t="s">
        <v>4352</v>
      </c>
      <c r="C245" s="822" t="s">
        <v>4182</v>
      </c>
      <c r="D245" s="822" t="s">
        <v>4646</v>
      </c>
      <c r="E245" s="822" t="s">
        <v>4647</v>
      </c>
      <c r="F245" s="831">
        <v>20</v>
      </c>
      <c r="G245" s="831">
        <v>7820</v>
      </c>
      <c r="H245" s="831">
        <v>2.2165532879818595</v>
      </c>
      <c r="I245" s="831">
        <v>391</v>
      </c>
      <c r="J245" s="831">
        <v>9</v>
      </c>
      <c r="K245" s="831">
        <v>3528</v>
      </c>
      <c r="L245" s="831">
        <v>1</v>
      </c>
      <c r="M245" s="831">
        <v>392</v>
      </c>
      <c r="N245" s="831">
        <v>27</v>
      </c>
      <c r="O245" s="831">
        <v>10611</v>
      </c>
      <c r="P245" s="827">
        <v>3.0076530612244898</v>
      </c>
      <c r="Q245" s="832">
        <v>393</v>
      </c>
    </row>
    <row r="246" spans="1:17" ht="14.45" customHeight="1" x14ac:dyDescent="0.2">
      <c r="A246" s="821" t="s">
        <v>570</v>
      </c>
      <c r="B246" s="822" t="s">
        <v>4352</v>
      </c>
      <c r="C246" s="822" t="s">
        <v>4182</v>
      </c>
      <c r="D246" s="822" t="s">
        <v>4353</v>
      </c>
      <c r="E246" s="822" t="s">
        <v>4354</v>
      </c>
      <c r="F246" s="831">
        <v>31</v>
      </c>
      <c r="G246" s="831">
        <v>60977</v>
      </c>
      <c r="H246" s="831">
        <v>0.71801000883132171</v>
      </c>
      <c r="I246" s="831">
        <v>1967</v>
      </c>
      <c r="J246" s="831">
        <v>43</v>
      </c>
      <c r="K246" s="831">
        <v>84925</v>
      </c>
      <c r="L246" s="831">
        <v>1</v>
      </c>
      <c r="M246" s="831">
        <v>1975</v>
      </c>
      <c r="N246" s="831">
        <v>32</v>
      </c>
      <c r="O246" s="831">
        <v>63456</v>
      </c>
      <c r="P246" s="827">
        <v>0.74720047100382692</v>
      </c>
      <c r="Q246" s="832">
        <v>1983</v>
      </c>
    </row>
    <row r="247" spans="1:17" ht="14.45" customHeight="1" x14ac:dyDescent="0.2">
      <c r="A247" s="821" t="s">
        <v>570</v>
      </c>
      <c r="B247" s="822" t="s">
        <v>4352</v>
      </c>
      <c r="C247" s="822" t="s">
        <v>4182</v>
      </c>
      <c r="D247" s="822" t="s">
        <v>4237</v>
      </c>
      <c r="E247" s="822" t="s">
        <v>4238</v>
      </c>
      <c r="F247" s="831">
        <v>1499</v>
      </c>
      <c r="G247" s="831">
        <v>377748</v>
      </c>
      <c r="H247" s="831">
        <v>0.9894855957376586</v>
      </c>
      <c r="I247" s="831">
        <v>252</v>
      </c>
      <c r="J247" s="831">
        <v>1503</v>
      </c>
      <c r="K247" s="831">
        <v>381762</v>
      </c>
      <c r="L247" s="831">
        <v>1</v>
      </c>
      <c r="M247" s="831">
        <v>254</v>
      </c>
      <c r="N247" s="831">
        <v>1135</v>
      </c>
      <c r="O247" s="831">
        <v>289425</v>
      </c>
      <c r="P247" s="827">
        <v>0.75812941047039784</v>
      </c>
      <c r="Q247" s="832">
        <v>255</v>
      </c>
    </row>
    <row r="248" spans="1:17" ht="14.45" customHeight="1" x14ac:dyDescent="0.2">
      <c r="A248" s="821" t="s">
        <v>570</v>
      </c>
      <c r="B248" s="822" t="s">
        <v>4352</v>
      </c>
      <c r="C248" s="822" t="s">
        <v>4182</v>
      </c>
      <c r="D248" s="822" t="s">
        <v>4648</v>
      </c>
      <c r="E248" s="822" t="s">
        <v>4649</v>
      </c>
      <c r="F248" s="831">
        <v>4</v>
      </c>
      <c r="G248" s="831">
        <v>5376</v>
      </c>
      <c r="H248" s="831">
        <v>0.38813082087935891</v>
      </c>
      <c r="I248" s="831">
        <v>1344</v>
      </c>
      <c r="J248" s="831">
        <v>9</v>
      </c>
      <c r="K248" s="831">
        <v>13851</v>
      </c>
      <c r="L248" s="831">
        <v>1</v>
      </c>
      <c r="M248" s="831">
        <v>1539</v>
      </c>
      <c r="N248" s="831">
        <v>5</v>
      </c>
      <c r="O248" s="831">
        <v>7730</v>
      </c>
      <c r="P248" s="827">
        <v>0.55808244892065551</v>
      </c>
      <c r="Q248" s="832">
        <v>1546</v>
      </c>
    </row>
    <row r="249" spans="1:17" ht="14.45" customHeight="1" x14ac:dyDescent="0.2">
      <c r="A249" s="821" t="s">
        <v>570</v>
      </c>
      <c r="B249" s="822" t="s">
        <v>4352</v>
      </c>
      <c r="C249" s="822" t="s">
        <v>4182</v>
      </c>
      <c r="D249" s="822" t="s">
        <v>4650</v>
      </c>
      <c r="E249" s="822" t="s">
        <v>4651</v>
      </c>
      <c r="F249" s="831"/>
      <c r="G249" s="831"/>
      <c r="H249" s="831"/>
      <c r="I249" s="831"/>
      <c r="J249" s="831">
        <v>1</v>
      </c>
      <c r="K249" s="831">
        <v>3122</v>
      </c>
      <c r="L249" s="831">
        <v>1</v>
      </c>
      <c r="M249" s="831">
        <v>3122</v>
      </c>
      <c r="N249" s="831"/>
      <c r="O249" s="831"/>
      <c r="P249" s="827"/>
      <c r="Q249" s="832"/>
    </row>
    <row r="250" spans="1:17" ht="14.45" customHeight="1" x14ac:dyDescent="0.2">
      <c r="A250" s="821" t="s">
        <v>570</v>
      </c>
      <c r="B250" s="822" t="s">
        <v>4352</v>
      </c>
      <c r="C250" s="822" t="s">
        <v>4182</v>
      </c>
      <c r="D250" s="822" t="s">
        <v>4652</v>
      </c>
      <c r="E250" s="822" t="s">
        <v>4653</v>
      </c>
      <c r="F250" s="831">
        <v>1</v>
      </c>
      <c r="G250" s="831">
        <v>2774</v>
      </c>
      <c r="H250" s="831"/>
      <c r="I250" s="831">
        <v>2774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570</v>
      </c>
      <c r="B251" s="822" t="s">
        <v>4352</v>
      </c>
      <c r="C251" s="822" t="s">
        <v>4182</v>
      </c>
      <c r="D251" s="822" t="s">
        <v>4654</v>
      </c>
      <c r="E251" s="822" t="s">
        <v>4655</v>
      </c>
      <c r="F251" s="831">
        <v>1</v>
      </c>
      <c r="G251" s="831">
        <v>2150</v>
      </c>
      <c r="H251" s="831">
        <v>0.99490976399814901</v>
      </c>
      <c r="I251" s="831">
        <v>2150</v>
      </c>
      <c r="J251" s="831">
        <v>1</v>
      </c>
      <c r="K251" s="831">
        <v>2161</v>
      </c>
      <c r="L251" s="831">
        <v>1</v>
      </c>
      <c r="M251" s="831">
        <v>2161</v>
      </c>
      <c r="N251" s="831">
        <v>1</v>
      </c>
      <c r="O251" s="831">
        <v>2171</v>
      </c>
      <c r="P251" s="827">
        <v>1.0046274872744101</v>
      </c>
      <c r="Q251" s="832">
        <v>2171</v>
      </c>
    </row>
    <row r="252" spans="1:17" ht="14.45" customHeight="1" x14ac:dyDescent="0.2">
      <c r="A252" s="821" t="s">
        <v>570</v>
      </c>
      <c r="B252" s="822" t="s">
        <v>4352</v>
      </c>
      <c r="C252" s="822" t="s">
        <v>4182</v>
      </c>
      <c r="D252" s="822" t="s">
        <v>4656</v>
      </c>
      <c r="E252" s="822" t="s">
        <v>4657</v>
      </c>
      <c r="F252" s="831">
        <v>1</v>
      </c>
      <c r="G252" s="831">
        <v>1681</v>
      </c>
      <c r="H252" s="831"/>
      <c r="I252" s="831">
        <v>1681</v>
      </c>
      <c r="J252" s="831"/>
      <c r="K252" s="831"/>
      <c r="L252" s="831"/>
      <c r="M252" s="831"/>
      <c r="N252" s="831"/>
      <c r="O252" s="831"/>
      <c r="P252" s="827"/>
      <c r="Q252" s="832"/>
    </row>
    <row r="253" spans="1:17" ht="14.45" customHeight="1" x14ac:dyDescent="0.2">
      <c r="A253" s="821" t="s">
        <v>570</v>
      </c>
      <c r="B253" s="822" t="s">
        <v>4352</v>
      </c>
      <c r="C253" s="822" t="s">
        <v>4182</v>
      </c>
      <c r="D253" s="822" t="s">
        <v>4658</v>
      </c>
      <c r="E253" s="822" t="s">
        <v>4659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2340</v>
      </c>
      <c r="P253" s="827"/>
      <c r="Q253" s="832">
        <v>2340</v>
      </c>
    </row>
    <row r="254" spans="1:17" ht="14.45" customHeight="1" x14ac:dyDescent="0.2">
      <c r="A254" s="821" t="s">
        <v>570</v>
      </c>
      <c r="B254" s="822" t="s">
        <v>4352</v>
      </c>
      <c r="C254" s="822" t="s">
        <v>4182</v>
      </c>
      <c r="D254" s="822" t="s">
        <v>4660</v>
      </c>
      <c r="E254" s="822" t="s">
        <v>4661</v>
      </c>
      <c r="F254" s="831"/>
      <c r="G254" s="831"/>
      <c r="H254" s="831"/>
      <c r="I254" s="831"/>
      <c r="J254" s="831">
        <v>1</v>
      </c>
      <c r="K254" s="831">
        <v>2785</v>
      </c>
      <c r="L254" s="831">
        <v>1</v>
      </c>
      <c r="M254" s="831">
        <v>2785</v>
      </c>
      <c r="N254" s="831"/>
      <c r="O254" s="831"/>
      <c r="P254" s="827"/>
      <c r="Q254" s="832"/>
    </row>
    <row r="255" spans="1:17" ht="14.45" customHeight="1" x14ac:dyDescent="0.2">
      <c r="A255" s="821" t="s">
        <v>570</v>
      </c>
      <c r="B255" s="822" t="s">
        <v>4352</v>
      </c>
      <c r="C255" s="822" t="s">
        <v>4182</v>
      </c>
      <c r="D255" s="822" t="s">
        <v>4662</v>
      </c>
      <c r="E255" s="822" t="s">
        <v>4663</v>
      </c>
      <c r="F255" s="831">
        <v>2</v>
      </c>
      <c r="G255" s="831">
        <v>10296</v>
      </c>
      <c r="H255" s="831">
        <v>1</v>
      </c>
      <c r="I255" s="831">
        <v>5148</v>
      </c>
      <c r="J255" s="831">
        <v>2</v>
      </c>
      <c r="K255" s="831">
        <v>10296</v>
      </c>
      <c r="L255" s="831">
        <v>1</v>
      </c>
      <c r="M255" s="831">
        <v>5148</v>
      </c>
      <c r="N255" s="831"/>
      <c r="O255" s="831"/>
      <c r="P255" s="827"/>
      <c r="Q255" s="832"/>
    </row>
    <row r="256" spans="1:17" ht="14.45" customHeight="1" x14ac:dyDescent="0.2">
      <c r="A256" s="821" t="s">
        <v>570</v>
      </c>
      <c r="B256" s="822" t="s">
        <v>4352</v>
      </c>
      <c r="C256" s="822" t="s">
        <v>4182</v>
      </c>
      <c r="D256" s="822" t="s">
        <v>4664</v>
      </c>
      <c r="E256" s="822" t="s">
        <v>4665</v>
      </c>
      <c r="F256" s="831">
        <v>2</v>
      </c>
      <c r="G256" s="831">
        <v>1424</v>
      </c>
      <c r="H256" s="831">
        <v>0.24074387151310228</v>
      </c>
      <c r="I256" s="831">
        <v>712</v>
      </c>
      <c r="J256" s="831">
        <v>7</v>
      </c>
      <c r="K256" s="831">
        <v>5915</v>
      </c>
      <c r="L256" s="831">
        <v>1</v>
      </c>
      <c r="M256" s="831">
        <v>845</v>
      </c>
      <c r="N256" s="831">
        <v>3</v>
      </c>
      <c r="O256" s="831">
        <v>2556</v>
      </c>
      <c r="P256" s="827">
        <v>0.43212172442941676</v>
      </c>
      <c r="Q256" s="832">
        <v>852</v>
      </c>
    </row>
    <row r="257" spans="1:17" ht="14.45" customHeight="1" x14ac:dyDescent="0.2">
      <c r="A257" s="821" t="s">
        <v>570</v>
      </c>
      <c r="B257" s="822" t="s">
        <v>4352</v>
      </c>
      <c r="C257" s="822" t="s">
        <v>4182</v>
      </c>
      <c r="D257" s="822" t="s">
        <v>4666</v>
      </c>
      <c r="E257" s="822" t="s">
        <v>4667</v>
      </c>
      <c r="F257" s="831"/>
      <c r="G257" s="831"/>
      <c r="H257" s="831"/>
      <c r="I257" s="831"/>
      <c r="J257" s="831"/>
      <c r="K257" s="831"/>
      <c r="L257" s="831"/>
      <c r="M257" s="831"/>
      <c r="N257" s="831">
        <v>1</v>
      </c>
      <c r="O257" s="831">
        <v>385</v>
      </c>
      <c r="P257" s="827"/>
      <c r="Q257" s="832">
        <v>385</v>
      </c>
    </row>
    <row r="258" spans="1:17" ht="14.45" customHeight="1" x14ac:dyDescent="0.2">
      <c r="A258" s="821" t="s">
        <v>570</v>
      </c>
      <c r="B258" s="822" t="s">
        <v>4352</v>
      </c>
      <c r="C258" s="822" t="s">
        <v>4182</v>
      </c>
      <c r="D258" s="822" t="s">
        <v>4668</v>
      </c>
      <c r="E258" s="822" t="s">
        <v>4669</v>
      </c>
      <c r="F258" s="831"/>
      <c r="G258" s="831"/>
      <c r="H258" s="831"/>
      <c r="I258" s="831"/>
      <c r="J258" s="831"/>
      <c r="K258" s="831"/>
      <c r="L258" s="831"/>
      <c r="M258" s="831"/>
      <c r="N258" s="831">
        <v>1</v>
      </c>
      <c r="O258" s="831">
        <v>9379</v>
      </c>
      <c r="P258" s="827"/>
      <c r="Q258" s="832">
        <v>9379</v>
      </c>
    </row>
    <row r="259" spans="1:17" ht="14.45" customHeight="1" x14ac:dyDescent="0.2">
      <c r="A259" s="821" t="s">
        <v>570</v>
      </c>
      <c r="B259" s="822" t="s">
        <v>4352</v>
      </c>
      <c r="C259" s="822" t="s">
        <v>4182</v>
      </c>
      <c r="D259" s="822" t="s">
        <v>4670</v>
      </c>
      <c r="E259" s="822" t="s">
        <v>4671</v>
      </c>
      <c r="F259" s="831"/>
      <c r="G259" s="831"/>
      <c r="H259" s="831"/>
      <c r="I259" s="831"/>
      <c r="J259" s="831"/>
      <c r="K259" s="831"/>
      <c r="L259" s="831"/>
      <c r="M259" s="831"/>
      <c r="N259" s="831">
        <v>1</v>
      </c>
      <c r="O259" s="831">
        <v>5811</v>
      </c>
      <c r="P259" s="827"/>
      <c r="Q259" s="832">
        <v>5811</v>
      </c>
    </row>
    <row r="260" spans="1:17" ht="14.45" customHeight="1" x14ac:dyDescent="0.2">
      <c r="A260" s="821" t="s">
        <v>570</v>
      </c>
      <c r="B260" s="822" t="s">
        <v>4352</v>
      </c>
      <c r="C260" s="822" t="s">
        <v>4182</v>
      </c>
      <c r="D260" s="822" t="s">
        <v>4672</v>
      </c>
      <c r="E260" s="822" t="s">
        <v>4673</v>
      </c>
      <c r="F260" s="831">
        <v>161</v>
      </c>
      <c r="G260" s="831">
        <v>412602</v>
      </c>
      <c r="H260" s="831">
        <v>1.0396087502078704</v>
      </c>
      <c r="I260" s="831">
        <v>2562.7453416149069</v>
      </c>
      <c r="J260" s="831">
        <v>153</v>
      </c>
      <c r="K260" s="831">
        <v>396882</v>
      </c>
      <c r="L260" s="831">
        <v>1</v>
      </c>
      <c r="M260" s="831">
        <v>2594</v>
      </c>
      <c r="N260" s="831">
        <v>225</v>
      </c>
      <c r="O260" s="831">
        <v>590175</v>
      </c>
      <c r="P260" s="827">
        <v>1.487028890199102</v>
      </c>
      <c r="Q260" s="832">
        <v>2623</v>
      </c>
    </row>
    <row r="261" spans="1:17" ht="14.45" customHeight="1" x14ac:dyDescent="0.2">
      <c r="A261" s="821" t="s">
        <v>570</v>
      </c>
      <c r="B261" s="822" t="s">
        <v>4352</v>
      </c>
      <c r="C261" s="822" t="s">
        <v>4182</v>
      </c>
      <c r="D261" s="822" t="s">
        <v>4674</v>
      </c>
      <c r="E261" s="822" t="s">
        <v>4675</v>
      </c>
      <c r="F261" s="831"/>
      <c r="G261" s="831"/>
      <c r="H261" s="831"/>
      <c r="I261" s="831"/>
      <c r="J261" s="831">
        <v>1</v>
      </c>
      <c r="K261" s="831">
        <v>504</v>
      </c>
      <c r="L261" s="831">
        <v>1</v>
      </c>
      <c r="M261" s="831">
        <v>504</v>
      </c>
      <c r="N261" s="831"/>
      <c r="O261" s="831"/>
      <c r="P261" s="827"/>
      <c r="Q261" s="832"/>
    </row>
    <row r="262" spans="1:17" ht="14.45" customHeight="1" x14ac:dyDescent="0.2">
      <c r="A262" s="821" t="s">
        <v>570</v>
      </c>
      <c r="B262" s="822" t="s">
        <v>4352</v>
      </c>
      <c r="C262" s="822" t="s">
        <v>4182</v>
      </c>
      <c r="D262" s="822" t="s">
        <v>4244</v>
      </c>
      <c r="E262" s="822" t="s">
        <v>4245</v>
      </c>
      <c r="F262" s="831">
        <v>1</v>
      </c>
      <c r="G262" s="831">
        <v>680</v>
      </c>
      <c r="H262" s="831">
        <v>0.33090024330900242</v>
      </c>
      <c r="I262" s="831">
        <v>680</v>
      </c>
      <c r="J262" s="831">
        <v>3</v>
      </c>
      <c r="K262" s="831">
        <v>2055</v>
      </c>
      <c r="L262" s="831">
        <v>1</v>
      </c>
      <c r="M262" s="831">
        <v>685</v>
      </c>
      <c r="N262" s="831">
        <v>1</v>
      </c>
      <c r="O262" s="831">
        <v>688</v>
      </c>
      <c r="P262" s="827">
        <v>0.3347931873479319</v>
      </c>
      <c r="Q262" s="832">
        <v>688</v>
      </c>
    </row>
    <row r="263" spans="1:17" ht="14.45" customHeight="1" x14ac:dyDescent="0.2">
      <c r="A263" s="821" t="s">
        <v>570</v>
      </c>
      <c r="B263" s="822" t="s">
        <v>4352</v>
      </c>
      <c r="C263" s="822" t="s">
        <v>4182</v>
      </c>
      <c r="D263" s="822" t="s">
        <v>4676</v>
      </c>
      <c r="E263" s="822" t="s">
        <v>4677</v>
      </c>
      <c r="F263" s="831"/>
      <c r="G263" s="831"/>
      <c r="H263" s="831"/>
      <c r="I263" s="831"/>
      <c r="J263" s="831"/>
      <c r="K263" s="831"/>
      <c r="L263" s="831"/>
      <c r="M263" s="831"/>
      <c r="N263" s="831">
        <v>2</v>
      </c>
      <c r="O263" s="831">
        <v>2090</v>
      </c>
      <c r="P263" s="827"/>
      <c r="Q263" s="832">
        <v>1045</v>
      </c>
    </row>
    <row r="264" spans="1:17" ht="14.45" customHeight="1" x14ac:dyDescent="0.2">
      <c r="A264" s="821" t="s">
        <v>570</v>
      </c>
      <c r="B264" s="822" t="s">
        <v>4352</v>
      </c>
      <c r="C264" s="822" t="s">
        <v>4182</v>
      </c>
      <c r="D264" s="822" t="s">
        <v>4678</v>
      </c>
      <c r="E264" s="822" t="s">
        <v>4679</v>
      </c>
      <c r="F264" s="831"/>
      <c r="G264" s="831"/>
      <c r="H264" s="831"/>
      <c r="I264" s="831"/>
      <c r="J264" s="831"/>
      <c r="K264" s="831"/>
      <c r="L264" s="831"/>
      <c r="M264" s="831"/>
      <c r="N264" s="831">
        <v>1</v>
      </c>
      <c r="O264" s="831">
        <v>5712</v>
      </c>
      <c r="P264" s="827"/>
      <c r="Q264" s="832">
        <v>5712</v>
      </c>
    </row>
    <row r="265" spans="1:17" ht="14.45" customHeight="1" x14ac:dyDescent="0.2">
      <c r="A265" s="821" t="s">
        <v>570</v>
      </c>
      <c r="B265" s="822" t="s">
        <v>4352</v>
      </c>
      <c r="C265" s="822" t="s">
        <v>4182</v>
      </c>
      <c r="D265" s="822" t="s">
        <v>4680</v>
      </c>
      <c r="E265" s="822" t="s">
        <v>4681</v>
      </c>
      <c r="F265" s="831"/>
      <c r="G265" s="831"/>
      <c r="H265" s="831"/>
      <c r="I265" s="831"/>
      <c r="J265" s="831"/>
      <c r="K265" s="831"/>
      <c r="L265" s="831"/>
      <c r="M265" s="831"/>
      <c r="N265" s="831">
        <v>1</v>
      </c>
      <c r="O265" s="831">
        <v>2357</v>
      </c>
      <c r="P265" s="827"/>
      <c r="Q265" s="832">
        <v>2357</v>
      </c>
    </row>
    <row r="266" spans="1:17" ht="14.45" customHeight="1" x14ac:dyDescent="0.2">
      <c r="A266" s="821" t="s">
        <v>570</v>
      </c>
      <c r="B266" s="822" t="s">
        <v>4352</v>
      </c>
      <c r="C266" s="822" t="s">
        <v>4182</v>
      </c>
      <c r="D266" s="822" t="s">
        <v>4246</v>
      </c>
      <c r="E266" s="822" t="s">
        <v>4247</v>
      </c>
      <c r="F266" s="831"/>
      <c r="G266" s="831"/>
      <c r="H266" s="831"/>
      <c r="I266" s="831"/>
      <c r="J266" s="831"/>
      <c r="K266" s="831"/>
      <c r="L266" s="831"/>
      <c r="M266" s="831"/>
      <c r="N266" s="831">
        <v>1</v>
      </c>
      <c r="O266" s="831">
        <v>222</v>
      </c>
      <c r="P266" s="827"/>
      <c r="Q266" s="832">
        <v>222</v>
      </c>
    </row>
    <row r="267" spans="1:17" ht="14.45" customHeight="1" x14ac:dyDescent="0.2">
      <c r="A267" s="821" t="s">
        <v>570</v>
      </c>
      <c r="B267" s="822" t="s">
        <v>4352</v>
      </c>
      <c r="C267" s="822" t="s">
        <v>4182</v>
      </c>
      <c r="D267" s="822" t="s">
        <v>4682</v>
      </c>
      <c r="E267" s="822" t="s">
        <v>4683</v>
      </c>
      <c r="F267" s="831"/>
      <c r="G267" s="831"/>
      <c r="H267" s="831"/>
      <c r="I267" s="831"/>
      <c r="J267" s="831"/>
      <c r="K267" s="831"/>
      <c r="L267" s="831"/>
      <c r="M267" s="831"/>
      <c r="N267" s="831">
        <v>1</v>
      </c>
      <c r="O267" s="831">
        <v>4325</v>
      </c>
      <c r="P267" s="827"/>
      <c r="Q267" s="832">
        <v>4325</v>
      </c>
    </row>
    <row r="268" spans="1:17" ht="14.45" customHeight="1" x14ac:dyDescent="0.2">
      <c r="A268" s="821" t="s">
        <v>570</v>
      </c>
      <c r="B268" s="822" t="s">
        <v>4352</v>
      </c>
      <c r="C268" s="822" t="s">
        <v>4182</v>
      </c>
      <c r="D268" s="822" t="s">
        <v>4684</v>
      </c>
      <c r="E268" s="822" t="s">
        <v>4685</v>
      </c>
      <c r="F268" s="831"/>
      <c r="G268" s="831"/>
      <c r="H268" s="831"/>
      <c r="I268" s="831"/>
      <c r="J268" s="831"/>
      <c r="K268" s="831"/>
      <c r="L268" s="831"/>
      <c r="M268" s="831"/>
      <c r="N268" s="831">
        <v>1</v>
      </c>
      <c r="O268" s="831">
        <v>2762</v>
      </c>
      <c r="P268" s="827"/>
      <c r="Q268" s="832">
        <v>2762</v>
      </c>
    </row>
    <row r="269" spans="1:17" ht="14.45" customHeight="1" x14ac:dyDescent="0.2">
      <c r="A269" s="821" t="s">
        <v>570</v>
      </c>
      <c r="B269" s="822" t="s">
        <v>4352</v>
      </c>
      <c r="C269" s="822" t="s">
        <v>4182</v>
      </c>
      <c r="D269" s="822" t="s">
        <v>4686</v>
      </c>
      <c r="E269" s="822" t="s">
        <v>4687</v>
      </c>
      <c r="F269" s="831">
        <v>13</v>
      </c>
      <c r="G269" s="831">
        <v>32578</v>
      </c>
      <c r="H269" s="831">
        <v>1.6146907216494846</v>
      </c>
      <c r="I269" s="831">
        <v>2506</v>
      </c>
      <c r="J269" s="831">
        <v>8</v>
      </c>
      <c r="K269" s="831">
        <v>20176</v>
      </c>
      <c r="L269" s="831">
        <v>1</v>
      </c>
      <c r="M269" s="831">
        <v>2522</v>
      </c>
      <c r="N269" s="831">
        <v>5</v>
      </c>
      <c r="O269" s="831">
        <v>12680</v>
      </c>
      <c r="P269" s="827">
        <v>0.62846946867565423</v>
      </c>
      <c r="Q269" s="832">
        <v>2536</v>
      </c>
    </row>
    <row r="270" spans="1:17" ht="14.45" customHeight="1" x14ac:dyDescent="0.2">
      <c r="A270" s="821" t="s">
        <v>570</v>
      </c>
      <c r="B270" s="822" t="s">
        <v>4352</v>
      </c>
      <c r="C270" s="822" t="s">
        <v>4182</v>
      </c>
      <c r="D270" s="822" t="s">
        <v>4688</v>
      </c>
      <c r="E270" s="822" t="s">
        <v>4689</v>
      </c>
      <c r="F270" s="831">
        <v>6</v>
      </c>
      <c r="G270" s="831">
        <v>21324</v>
      </c>
      <c r="H270" s="831">
        <v>1.4891061452513967</v>
      </c>
      <c r="I270" s="831">
        <v>3554</v>
      </c>
      <c r="J270" s="831">
        <v>4</v>
      </c>
      <c r="K270" s="831">
        <v>14320</v>
      </c>
      <c r="L270" s="831">
        <v>1</v>
      </c>
      <c r="M270" s="831">
        <v>3580</v>
      </c>
      <c r="N270" s="831">
        <v>4</v>
      </c>
      <c r="O270" s="831">
        <v>14408</v>
      </c>
      <c r="P270" s="827">
        <v>1.006145251396648</v>
      </c>
      <c r="Q270" s="832">
        <v>3602</v>
      </c>
    </row>
    <row r="271" spans="1:17" ht="14.45" customHeight="1" x14ac:dyDescent="0.2">
      <c r="A271" s="821" t="s">
        <v>570</v>
      </c>
      <c r="B271" s="822" t="s">
        <v>4352</v>
      </c>
      <c r="C271" s="822" t="s">
        <v>4182</v>
      </c>
      <c r="D271" s="822" t="s">
        <v>4690</v>
      </c>
      <c r="E271" s="822" t="s">
        <v>4691</v>
      </c>
      <c r="F271" s="831">
        <v>1</v>
      </c>
      <c r="G271" s="831">
        <v>4067</v>
      </c>
      <c r="H271" s="831">
        <v>0.33153990380696174</v>
      </c>
      <c r="I271" s="831">
        <v>4067</v>
      </c>
      <c r="J271" s="831">
        <v>3</v>
      </c>
      <c r="K271" s="831">
        <v>12267</v>
      </c>
      <c r="L271" s="831">
        <v>1</v>
      </c>
      <c r="M271" s="831">
        <v>4089</v>
      </c>
      <c r="N271" s="831">
        <v>2</v>
      </c>
      <c r="O271" s="831">
        <v>8216</v>
      </c>
      <c r="P271" s="827">
        <v>0.66976440857585395</v>
      </c>
      <c r="Q271" s="832">
        <v>4108</v>
      </c>
    </row>
    <row r="272" spans="1:17" ht="14.45" customHeight="1" x14ac:dyDescent="0.2">
      <c r="A272" s="821" t="s">
        <v>570</v>
      </c>
      <c r="B272" s="822" t="s">
        <v>4352</v>
      </c>
      <c r="C272" s="822" t="s">
        <v>4182</v>
      </c>
      <c r="D272" s="822" t="s">
        <v>4692</v>
      </c>
      <c r="E272" s="822" t="s">
        <v>4693</v>
      </c>
      <c r="F272" s="831">
        <v>0</v>
      </c>
      <c r="G272" s="831">
        <v>0</v>
      </c>
      <c r="H272" s="831"/>
      <c r="I272" s="831"/>
      <c r="J272" s="831">
        <v>0</v>
      </c>
      <c r="K272" s="831">
        <v>0</v>
      </c>
      <c r="L272" s="831"/>
      <c r="M272" s="831"/>
      <c r="N272" s="831">
        <v>0</v>
      </c>
      <c r="O272" s="831">
        <v>0</v>
      </c>
      <c r="P272" s="827"/>
      <c r="Q272" s="832"/>
    </row>
    <row r="273" spans="1:17" ht="14.45" customHeight="1" x14ac:dyDescent="0.2">
      <c r="A273" s="821" t="s">
        <v>570</v>
      </c>
      <c r="B273" s="822" t="s">
        <v>4352</v>
      </c>
      <c r="C273" s="822" t="s">
        <v>4182</v>
      </c>
      <c r="D273" s="822" t="s">
        <v>4694</v>
      </c>
      <c r="E273" s="822" t="s">
        <v>4695</v>
      </c>
      <c r="F273" s="831">
        <v>1499</v>
      </c>
      <c r="G273" s="831">
        <v>0</v>
      </c>
      <c r="H273" s="831"/>
      <c r="I273" s="831">
        <v>0</v>
      </c>
      <c r="J273" s="831">
        <v>1668</v>
      </c>
      <c r="K273" s="831">
        <v>0</v>
      </c>
      <c r="L273" s="831"/>
      <c r="M273" s="831">
        <v>0</v>
      </c>
      <c r="N273" s="831">
        <v>1300</v>
      </c>
      <c r="O273" s="831">
        <v>0</v>
      </c>
      <c r="P273" s="827"/>
      <c r="Q273" s="832">
        <v>0</v>
      </c>
    </row>
    <row r="274" spans="1:17" ht="14.45" customHeight="1" x14ac:dyDescent="0.2">
      <c r="A274" s="821" t="s">
        <v>570</v>
      </c>
      <c r="B274" s="822" t="s">
        <v>4352</v>
      </c>
      <c r="C274" s="822" t="s">
        <v>4182</v>
      </c>
      <c r="D274" s="822" t="s">
        <v>4696</v>
      </c>
      <c r="E274" s="822" t="s">
        <v>4697</v>
      </c>
      <c r="F274" s="831">
        <v>3</v>
      </c>
      <c r="G274" s="831">
        <v>0</v>
      </c>
      <c r="H274" s="831"/>
      <c r="I274" s="831">
        <v>0</v>
      </c>
      <c r="J274" s="831">
        <v>1</v>
      </c>
      <c r="K274" s="831">
        <v>0</v>
      </c>
      <c r="L274" s="831"/>
      <c r="M274" s="831">
        <v>0</v>
      </c>
      <c r="N274" s="831">
        <v>1</v>
      </c>
      <c r="O274" s="831">
        <v>0</v>
      </c>
      <c r="P274" s="827"/>
      <c r="Q274" s="832">
        <v>0</v>
      </c>
    </row>
    <row r="275" spans="1:17" ht="14.45" customHeight="1" x14ac:dyDescent="0.2">
      <c r="A275" s="821" t="s">
        <v>570</v>
      </c>
      <c r="B275" s="822" t="s">
        <v>4352</v>
      </c>
      <c r="C275" s="822" t="s">
        <v>4182</v>
      </c>
      <c r="D275" s="822" t="s">
        <v>4698</v>
      </c>
      <c r="E275" s="822" t="s">
        <v>4699</v>
      </c>
      <c r="F275" s="831"/>
      <c r="G275" s="831"/>
      <c r="H275" s="831"/>
      <c r="I275" s="831"/>
      <c r="J275" s="831">
        <v>1</v>
      </c>
      <c r="K275" s="831">
        <v>0</v>
      </c>
      <c r="L275" s="831"/>
      <c r="M275" s="831">
        <v>0</v>
      </c>
      <c r="N275" s="831">
        <v>1</v>
      </c>
      <c r="O275" s="831">
        <v>0</v>
      </c>
      <c r="P275" s="827"/>
      <c r="Q275" s="832">
        <v>0</v>
      </c>
    </row>
    <row r="276" spans="1:17" ht="14.45" customHeight="1" x14ac:dyDescent="0.2">
      <c r="A276" s="821" t="s">
        <v>570</v>
      </c>
      <c r="B276" s="822" t="s">
        <v>4352</v>
      </c>
      <c r="C276" s="822" t="s">
        <v>4182</v>
      </c>
      <c r="D276" s="822" t="s">
        <v>4700</v>
      </c>
      <c r="E276" s="822" t="s">
        <v>4701</v>
      </c>
      <c r="F276" s="831">
        <v>2</v>
      </c>
      <c r="G276" s="831">
        <v>0</v>
      </c>
      <c r="H276" s="831"/>
      <c r="I276" s="831">
        <v>0</v>
      </c>
      <c r="J276" s="831">
        <v>2</v>
      </c>
      <c r="K276" s="831">
        <v>0</v>
      </c>
      <c r="L276" s="831"/>
      <c r="M276" s="831">
        <v>0</v>
      </c>
      <c r="N276" s="831"/>
      <c r="O276" s="831"/>
      <c r="P276" s="827"/>
      <c r="Q276" s="832"/>
    </row>
    <row r="277" spans="1:17" ht="14.45" customHeight="1" x14ac:dyDescent="0.2">
      <c r="A277" s="821" t="s">
        <v>570</v>
      </c>
      <c r="B277" s="822" t="s">
        <v>4352</v>
      </c>
      <c r="C277" s="822" t="s">
        <v>4182</v>
      </c>
      <c r="D277" s="822" t="s">
        <v>4702</v>
      </c>
      <c r="E277" s="822" t="s">
        <v>4703</v>
      </c>
      <c r="F277" s="831">
        <v>637</v>
      </c>
      <c r="G277" s="831">
        <v>0</v>
      </c>
      <c r="H277" s="831"/>
      <c r="I277" s="831">
        <v>0</v>
      </c>
      <c r="J277" s="831">
        <v>666</v>
      </c>
      <c r="K277" s="831">
        <v>0</v>
      </c>
      <c r="L277" s="831"/>
      <c r="M277" s="831">
        <v>0</v>
      </c>
      <c r="N277" s="831">
        <v>472</v>
      </c>
      <c r="O277" s="831">
        <v>0</v>
      </c>
      <c r="P277" s="827"/>
      <c r="Q277" s="832">
        <v>0</v>
      </c>
    </row>
    <row r="278" spans="1:17" ht="14.45" customHeight="1" x14ac:dyDescent="0.2">
      <c r="A278" s="821" t="s">
        <v>570</v>
      </c>
      <c r="B278" s="822" t="s">
        <v>4352</v>
      </c>
      <c r="C278" s="822" t="s">
        <v>4182</v>
      </c>
      <c r="D278" s="822" t="s">
        <v>4704</v>
      </c>
      <c r="E278" s="822" t="s">
        <v>4705</v>
      </c>
      <c r="F278" s="831">
        <v>5</v>
      </c>
      <c r="G278" s="831">
        <v>0</v>
      </c>
      <c r="H278" s="831"/>
      <c r="I278" s="831">
        <v>0</v>
      </c>
      <c r="J278" s="831">
        <v>5</v>
      </c>
      <c r="K278" s="831">
        <v>0</v>
      </c>
      <c r="L278" s="831"/>
      <c r="M278" s="831">
        <v>0</v>
      </c>
      <c r="N278" s="831">
        <v>8</v>
      </c>
      <c r="O278" s="831">
        <v>0</v>
      </c>
      <c r="P278" s="827"/>
      <c r="Q278" s="832">
        <v>0</v>
      </c>
    </row>
    <row r="279" spans="1:17" ht="14.45" customHeight="1" x14ac:dyDescent="0.2">
      <c r="A279" s="821" t="s">
        <v>570</v>
      </c>
      <c r="B279" s="822" t="s">
        <v>4352</v>
      </c>
      <c r="C279" s="822" t="s">
        <v>4182</v>
      </c>
      <c r="D279" s="822" t="s">
        <v>4706</v>
      </c>
      <c r="E279" s="822" t="s">
        <v>4707</v>
      </c>
      <c r="F279" s="831">
        <v>5</v>
      </c>
      <c r="G279" s="831">
        <v>0</v>
      </c>
      <c r="H279" s="831"/>
      <c r="I279" s="831">
        <v>0</v>
      </c>
      <c r="J279" s="831">
        <v>9</v>
      </c>
      <c r="K279" s="831">
        <v>0</v>
      </c>
      <c r="L279" s="831"/>
      <c r="M279" s="831">
        <v>0</v>
      </c>
      <c r="N279" s="831">
        <v>10</v>
      </c>
      <c r="O279" s="831">
        <v>0</v>
      </c>
      <c r="P279" s="827"/>
      <c r="Q279" s="832">
        <v>0</v>
      </c>
    </row>
    <row r="280" spans="1:17" ht="14.45" customHeight="1" x14ac:dyDescent="0.2">
      <c r="A280" s="821" t="s">
        <v>570</v>
      </c>
      <c r="B280" s="822" t="s">
        <v>4352</v>
      </c>
      <c r="C280" s="822" t="s">
        <v>4182</v>
      </c>
      <c r="D280" s="822" t="s">
        <v>4708</v>
      </c>
      <c r="E280" s="822" t="s">
        <v>4709</v>
      </c>
      <c r="F280" s="831">
        <v>13</v>
      </c>
      <c r="G280" s="831">
        <v>0</v>
      </c>
      <c r="H280" s="831"/>
      <c r="I280" s="831">
        <v>0</v>
      </c>
      <c r="J280" s="831">
        <v>12</v>
      </c>
      <c r="K280" s="831">
        <v>0</v>
      </c>
      <c r="L280" s="831"/>
      <c r="M280" s="831">
        <v>0</v>
      </c>
      <c r="N280" s="831">
        <v>14</v>
      </c>
      <c r="O280" s="831">
        <v>0</v>
      </c>
      <c r="P280" s="827"/>
      <c r="Q280" s="832">
        <v>0</v>
      </c>
    </row>
    <row r="281" spans="1:17" ht="14.45" customHeight="1" x14ac:dyDescent="0.2">
      <c r="A281" s="821" t="s">
        <v>570</v>
      </c>
      <c r="B281" s="822" t="s">
        <v>4352</v>
      </c>
      <c r="C281" s="822" t="s">
        <v>4182</v>
      </c>
      <c r="D281" s="822" t="s">
        <v>4710</v>
      </c>
      <c r="E281" s="822" t="s">
        <v>4711</v>
      </c>
      <c r="F281" s="831">
        <v>117</v>
      </c>
      <c r="G281" s="831">
        <v>0</v>
      </c>
      <c r="H281" s="831"/>
      <c r="I281" s="831">
        <v>0</v>
      </c>
      <c r="J281" s="831">
        <v>112</v>
      </c>
      <c r="K281" s="831">
        <v>0</v>
      </c>
      <c r="L281" s="831"/>
      <c r="M281" s="831">
        <v>0</v>
      </c>
      <c r="N281" s="831">
        <v>115</v>
      </c>
      <c r="O281" s="831">
        <v>0</v>
      </c>
      <c r="P281" s="827"/>
      <c r="Q281" s="832">
        <v>0</v>
      </c>
    </row>
    <row r="282" spans="1:17" ht="14.45" customHeight="1" x14ac:dyDescent="0.2">
      <c r="A282" s="821" t="s">
        <v>570</v>
      </c>
      <c r="B282" s="822" t="s">
        <v>4352</v>
      </c>
      <c r="C282" s="822" t="s">
        <v>4182</v>
      </c>
      <c r="D282" s="822" t="s">
        <v>4712</v>
      </c>
      <c r="E282" s="822" t="s">
        <v>4713</v>
      </c>
      <c r="F282" s="831">
        <v>22</v>
      </c>
      <c r="G282" s="831">
        <v>0</v>
      </c>
      <c r="H282" s="831"/>
      <c r="I282" s="831">
        <v>0</v>
      </c>
      <c r="J282" s="831">
        <v>56</v>
      </c>
      <c r="K282" s="831">
        <v>0</v>
      </c>
      <c r="L282" s="831"/>
      <c r="M282" s="831">
        <v>0</v>
      </c>
      <c r="N282" s="831">
        <v>30</v>
      </c>
      <c r="O282" s="831">
        <v>0</v>
      </c>
      <c r="P282" s="827"/>
      <c r="Q282" s="832">
        <v>0</v>
      </c>
    </row>
    <row r="283" spans="1:17" ht="14.45" customHeight="1" x14ac:dyDescent="0.2">
      <c r="A283" s="821" t="s">
        <v>570</v>
      </c>
      <c r="B283" s="822" t="s">
        <v>4352</v>
      </c>
      <c r="C283" s="822" t="s">
        <v>4182</v>
      </c>
      <c r="D283" s="822" t="s">
        <v>4714</v>
      </c>
      <c r="E283" s="822" t="s">
        <v>4715</v>
      </c>
      <c r="F283" s="831">
        <v>20</v>
      </c>
      <c r="G283" s="831">
        <v>0</v>
      </c>
      <c r="H283" s="831"/>
      <c r="I283" s="831">
        <v>0</v>
      </c>
      <c r="J283" s="831">
        <v>19</v>
      </c>
      <c r="K283" s="831">
        <v>0</v>
      </c>
      <c r="L283" s="831"/>
      <c r="M283" s="831">
        <v>0</v>
      </c>
      <c r="N283" s="831">
        <v>16</v>
      </c>
      <c r="O283" s="831">
        <v>0</v>
      </c>
      <c r="P283" s="827"/>
      <c r="Q283" s="832">
        <v>0</v>
      </c>
    </row>
    <row r="284" spans="1:17" ht="14.45" customHeight="1" x14ac:dyDescent="0.2">
      <c r="A284" s="821" t="s">
        <v>570</v>
      </c>
      <c r="B284" s="822" t="s">
        <v>4352</v>
      </c>
      <c r="C284" s="822" t="s">
        <v>4182</v>
      </c>
      <c r="D284" s="822" t="s">
        <v>4716</v>
      </c>
      <c r="E284" s="822" t="s">
        <v>4717</v>
      </c>
      <c r="F284" s="831">
        <v>54</v>
      </c>
      <c r="G284" s="831">
        <v>0</v>
      </c>
      <c r="H284" s="831"/>
      <c r="I284" s="831">
        <v>0</v>
      </c>
      <c r="J284" s="831">
        <v>71</v>
      </c>
      <c r="K284" s="831">
        <v>0</v>
      </c>
      <c r="L284" s="831"/>
      <c r="M284" s="831">
        <v>0</v>
      </c>
      <c r="N284" s="831">
        <v>60</v>
      </c>
      <c r="O284" s="831">
        <v>0</v>
      </c>
      <c r="P284" s="827"/>
      <c r="Q284" s="832">
        <v>0</v>
      </c>
    </row>
    <row r="285" spans="1:17" ht="14.45" customHeight="1" x14ac:dyDescent="0.2">
      <c r="A285" s="821" t="s">
        <v>570</v>
      </c>
      <c r="B285" s="822" t="s">
        <v>4352</v>
      </c>
      <c r="C285" s="822" t="s">
        <v>4182</v>
      </c>
      <c r="D285" s="822" t="s">
        <v>4718</v>
      </c>
      <c r="E285" s="822" t="s">
        <v>4719</v>
      </c>
      <c r="F285" s="831">
        <v>25</v>
      </c>
      <c r="G285" s="831">
        <v>0</v>
      </c>
      <c r="H285" s="831"/>
      <c r="I285" s="831">
        <v>0</v>
      </c>
      <c r="J285" s="831">
        <v>8</v>
      </c>
      <c r="K285" s="831">
        <v>0</v>
      </c>
      <c r="L285" s="831"/>
      <c r="M285" s="831">
        <v>0</v>
      </c>
      <c r="N285" s="831">
        <v>21</v>
      </c>
      <c r="O285" s="831">
        <v>0</v>
      </c>
      <c r="P285" s="827"/>
      <c r="Q285" s="832">
        <v>0</v>
      </c>
    </row>
    <row r="286" spans="1:17" ht="14.45" customHeight="1" x14ac:dyDescent="0.2">
      <c r="A286" s="821" t="s">
        <v>570</v>
      </c>
      <c r="B286" s="822" t="s">
        <v>4352</v>
      </c>
      <c r="C286" s="822" t="s">
        <v>4182</v>
      </c>
      <c r="D286" s="822" t="s">
        <v>4720</v>
      </c>
      <c r="E286" s="822" t="s">
        <v>4721</v>
      </c>
      <c r="F286" s="831">
        <v>11</v>
      </c>
      <c r="G286" s="831">
        <v>0</v>
      </c>
      <c r="H286" s="831"/>
      <c r="I286" s="831">
        <v>0</v>
      </c>
      <c r="J286" s="831">
        <v>13</v>
      </c>
      <c r="K286" s="831">
        <v>0</v>
      </c>
      <c r="L286" s="831"/>
      <c r="M286" s="831">
        <v>0</v>
      </c>
      <c r="N286" s="831">
        <v>13</v>
      </c>
      <c r="O286" s="831">
        <v>0</v>
      </c>
      <c r="P286" s="827"/>
      <c r="Q286" s="832">
        <v>0</v>
      </c>
    </row>
    <row r="287" spans="1:17" ht="14.45" customHeight="1" x14ac:dyDescent="0.2">
      <c r="A287" s="821" t="s">
        <v>570</v>
      </c>
      <c r="B287" s="822" t="s">
        <v>4352</v>
      </c>
      <c r="C287" s="822" t="s">
        <v>4182</v>
      </c>
      <c r="D287" s="822" t="s">
        <v>4722</v>
      </c>
      <c r="E287" s="822" t="s">
        <v>4723</v>
      </c>
      <c r="F287" s="831">
        <v>16</v>
      </c>
      <c r="G287" s="831">
        <v>0</v>
      </c>
      <c r="H287" s="831"/>
      <c r="I287" s="831">
        <v>0</v>
      </c>
      <c r="J287" s="831">
        <v>34</v>
      </c>
      <c r="K287" s="831">
        <v>0</v>
      </c>
      <c r="L287" s="831"/>
      <c r="M287" s="831">
        <v>0</v>
      </c>
      <c r="N287" s="831">
        <v>29</v>
      </c>
      <c r="O287" s="831">
        <v>0</v>
      </c>
      <c r="P287" s="827"/>
      <c r="Q287" s="832">
        <v>0</v>
      </c>
    </row>
    <row r="288" spans="1:17" ht="14.45" customHeight="1" x14ac:dyDescent="0.2">
      <c r="A288" s="821" t="s">
        <v>570</v>
      </c>
      <c r="B288" s="822" t="s">
        <v>4352</v>
      </c>
      <c r="C288" s="822" t="s">
        <v>4182</v>
      </c>
      <c r="D288" s="822" t="s">
        <v>4724</v>
      </c>
      <c r="E288" s="822" t="s">
        <v>4725</v>
      </c>
      <c r="F288" s="831">
        <v>24</v>
      </c>
      <c r="G288" s="831">
        <v>0</v>
      </c>
      <c r="H288" s="831"/>
      <c r="I288" s="831">
        <v>0</v>
      </c>
      <c r="J288" s="831">
        <v>30</v>
      </c>
      <c r="K288" s="831">
        <v>0</v>
      </c>
      <c r="L288" s="831"/>
      <c r="M288" s="831">
        <v>0</v>
      </c>
      <c r="N288" s="831">
        <v>21</v>
      </c>
      <c r="O288" s="831">
        <v>0</v>
      </c>
      <c r="P288" s="827"/>
      <c r="Q288" s="832">
        <v>0</v>
      </c>
    </row>
    <row r="289" spans="1:17" ht="14.45" customHeight="1" x14ac:dyDescent="0.2">
      <c r="A289" s="821" t="s">
        <v>570</v>
      </c>
      <c r="B289" s="822" t="s">
        <v>4352</v>
      </c>
      <c r="C289" s="822" t="s">
        <v>4182</v>
      </c>
      <c r="D289" s="822" t="s">
        <v>4726</v>
      </c>
      <c r="E289" s="822" t="s">
        <v>4727</v>
      </c>
      <c r="F289" s="831">
        <v>63</v>
      </c>
      <c r="G289" s="831">
        <v>0</v>
      </c>
      <c r="H289" s="831"/>
      <c r="I289" s="831">
        <v>0</v>
      </c>
      <c r="J289" s="831">
        <v>24</v>
      </c>
      <c r="K289" s="831">
        <v>0</v>
      </c>
      <c r="L289" s="831"/>
      <c r="M289" s="831">
        <v>0</v>
      </c>
      <c r="N289" s="831">
        <v>37</v>
      </c>
      <c r="O289" s="831">
        <v>0</v>
      </c>
      <c r="P289" s="827"/>
      <c r="Q289" s="832">
        <v>0</v>
      </c>
    </row>
    <row r="290" spans="1:17" ht="14.45" customHeight="1" x14ac:dyDescent="0.2">
      <c r="A290" s="821" t="s">
        <v>570</v>
      </c>
      <c r="B290" s="822" t="s">
        <v>4352</v>
      </c>
      <c r="C290" s="822" t="s">
        <v>4182</v>
      </c>
      <c r="D290" s="822" t="s">
        <v>4728</v>
      </c>
      <c r="E290" s="822" t="s">
        <v>4729</v>
      </c>
      <c r="F290" s="831">
        <v>1</v>
      </c>
      <c r="G290" s="831">
        <v>0</v>
      </c>
      <c r="H290" s="831"/>
      <c r="I290" s="831">
        <v>0</v>
      </c>
      <c r="J290" s="831">
        <v>4</v>
      </c>
      <c r="K290" s="831">
        <v>0</v>
      </c>
      <c r="L290" s="831"/>
      <c r="M290" s="831">
        <v>0</v>
      </c>
      <c r="N290" s="831">
        <v>3</v>
      </c>
      <c r="O290" s="831">
        <v>0</v>
      </c>
      <c r="P290" s="827"/>
      <c r="Q290" s="832">
        <v>0</v>
      </c>
    </row>
    <row r="291" spans="1:17" ht="14.45" customHeight="1" x14ac:dyDescent="0.2">
      <c r="A291" s="821" t="s">
        <v>570</v>
      </c>
      <c r="B291" s="822" t="s">
        <v>4352</v>
      </c>
      <c r="C291" s="822" t="s">
        <v>4182</v>
      </c>
      <c r="D291" s="822" t="s">
        <v>4730</v>
      </c>
      <c r="E291" s="822" t="s">
        <v>4731</v>
      </c>
      <c r="F291" s="831">
        <v>100</v>
      </c>
      <c r="G291" s="831">
        <v>0</v>
      </c>
      <c r="H291" s="831"/>
      <c r="I291" s="831">
        <v>0</v>
      </c>
      <c r="J291" s="831">
        <v>93</v>
      </c>
      <c r="K291" s="831">
        <v>0</v>
      </c>
      <c r="L291" s="831"/>
      <c r="M291" s="831">
        <v>0</v>
      </c>
      <c r="N291" s="831">
        <v>36</v>
      </c>
      <c r="O291" s="831">
        <v>0</v>
      </c>
      <c r="P291" s="827"/>
      <c r="Q291" s="832">
        <v>0</v>
      </c>
    </row>
    <row r="292" spans="1:17" ht="14.45" customHeight="1" x14ac:dyDescent="0.2">
      <c r="A292" s="821" t="s">
        <v>570</v>
      </c>
      <c r="B292" s="822" t="s">
        <v>4352</v>
      </c>
      <c r="C292" s="822" t="s">
        <v>4182</v>
      </c>
      <c r="D292" s="822" t="s">
        <v>4732</v>
      </c>
      <c r="E292" s="822" t="s">
        <v>4733</v>
      </c>
      <c r="F292" s="831">
        <v>20</v>
      </c>
      <c r="G292" s="831">
        <v>0</v>
      </c>
      <c r="H292" s="831"/>
      <c r="I292" s="831">
        <v>0</v>
      </c>
      <c r="J292" s="831">
        <v>10</v>
      </c>
      <c r="K292" s="831">
        <v>0</v>
      </c>
      <c r="L292" s="831"/>
      <c r="M292" s="831">
        <v>0</v>
      </c>
      <c r="N292" s="831">
        <v>3</v>
      </c>
      <c r="O292" s="831">
        <v>0</v>
      </c>
      <c r="P292" s="827"/>
      <c r="Q292" s="832">
        <v>0</v>
      </c>
    </row>
    <row r="293" spans="1:17" ht="14.45" customHeight="1" x14ac:dyDescent="0.2">
      <c r="A293" s="821" t="s">
        <v>570</v>
      </c>
      <c r="B293" s="822" t="s">
        <v>4352</v>
      </c>
      <c r="C293" s="822" t="s">
        <v>4182</v>
      </c>
      <c r="D293" s="822" t="s">
        <v>4734</v>
      </c>
      <c r="E293" s="822" t="s">
        <v>4735</v>
      </c>
      <c r="F293" s="831">
        <v>16</v>
      </c>
      <c r="G293" s="831">
        <v>0</v>
      </c>
      <c r="H293" s="831"/>
      <c r="I293" s="831">
        <v>0</v>
      </c>
      <c r="J293" s="831">
        <v>8</v>
      </c>
      <c r="K293" s="831">
        <v>0</v>
      </c>
      <c r="L293" s="831"/>
      <c r="M293" s="831">
        <v>0</v>
      </c>
      <c r="N293" s="831">
        <v>18</v>
      </c>
      <c r="O293" s="831">
        <v>0</v>
      </c>
      <c r="P293" s="827"/>
      <c r="Q293" s="832">
        <v>0</v>
      </c>
    </row>
    <row r="294" spans="1:17" ht="14.45" customHeight="1" x14ac:dyDescent="0.2">
      <c r="A294" s="821" t="s">
        <v>570</v>
      </c>
      <c r="B294" s="822" t="s">
        <v>4352</v>
      </c>
      <c r="C294" s="822" t="s">
        <v>4182</v>
      </c>
      <c r="D294" s="822" t="s">
        <v>4736</v>
      </c>
      <c r="E294" s="822" t="s">
        <v>4737</v>
      </c>
      <c r="F294" s="831">
        <v>2</v>
      </c>
      <c r="G294" s="831">
        <v>0</v>
      </c>
      <c r="H294" s="831"/>
      <c r="I294" s="831">
        <v>0</v>
      </c>
      <c r="J294" s="831">
        <v>10</v>
      </c>
      <c r="K294" s="831">
        <v>0</v>
      </c>
      <c r="L294" s="831"/>
      <c r="M294" s="831">
        <v>0</v>
      </c>
      <c r="N294" s="831">
        <v>7</v>
      </c>
      <c r="O294" s="831">
        <v>0</v>
      </c>
      <c r="P294" s="827"/>
      <c r="Q294" s="832">
        <v>0</v>
      </c>
    </row>
    <row r="295" spans="1:17" ht="14.45" customHeight="1" x14ac:dyDescent="0.2">
      <c r="A295" s="821" t="s">
        <v>570</v>
      </c>
      <c r="B295" s="822" t="s">
        <v>4352</v>
      </c>
      <c r="C295" s="822" t="s">
        <v>4182</v>
      </c>
      <c r="D295" s="822" t="s">
        <v>4738</v>
      </c>
      <c r="E295" s="822" t="s">
        <v>4739</v>
      </c>
      <c r="F295" s="831">
        <v>83</v>
      </c>
      <c r="G295" s="831">
        <v>0</v>
      </c>
      <c r="H295" s="831"/>
      <c r="I295" s="831">
        <v>0</v>
      </c>
      <c r="J295" s="831">
        <v>67</v>
      </c>
      <c r="K295" s="831">
        <v>0</v>
      </c>
      <c r="L295" s="831"/>
      <c r="M295" s="831">
        <v>0</v>
      </c>
      <c r="N295" s="831">
        <v>60</v>
      </c>
      <c r="O295" s="831">
        <v>0</v>
      </c>
      <c r="P295" s="827"/>
      <c r="Q295" s="832">
        <v>0</v>
      </c>
    </row>
    <row r="296" spans="1:17" ht="14.45" customHeight="1" x14ac:dyDescent="0.2">
      <c r="A296" s="821" t="s">
        <v>570</v>
      </c>
      <c r="B296" s="822" t="s">
        <v>4352</v>
      </c>
      <c r="C296" s="822" t="s">
        <v>4182</v>
      </c>
      <c r="D296" s="822" t="s">
        <v>4740</v>
      </c>
      <c r="E296" s="822" t="s">
        <v>4741</v>
      </c>
      <c r="F296" s="831">
        <v>90</v>
      </c>
      <c r="G296" s="831">
        <v>0</v>
      </c>
      <c r="H296" s="831"/>
      <c r="I296" s="831">
        <v>0</v>
      </c>
      <c r="J296" s="831">
        <v>86</v>
      </c>
      <c r="K296" s="831">
        <v>0</v>
      </c>
      <c r="L296" s="831"/>
      <c r="M296" s="831">
        <v>0</v>
      </c>
      <c r="N296" s="831">
        <v>78</v>
      </c>
      <c r="O296" s="831">
        <v>0</v>
      </c>
      <c r="P296" s="827"/>
      <c r="Q296" s="832">
        <v>0</v>
      </c>
    </row>
    <row r="297" spans="1:17" ht="14.45" customHeight="1" x14ac:dyDescent="0.2">
      <c r="A297" s="821" t="s">
        <v>570</v>
      </c>
      <c r="B297" s="822" t="s">
        <v>4352</v>
      </c>
      <c r="C297" s="822" t="s">
        <v>4182</v>
      </c>
      <c r="D297" s="822" t="s">
        <v>4742</v>
      </c>
      <c r="E297" s="822" t="s">
        <v>4743</v>
      </c>
      <c r="F297" s="831">
        <v>4</v>
      </c>
      <c r="G297" s="831">
        <v>0</v>
      </c>
      <c r="H297" s="831"/>
      <c r="I297" s="831">
        <v>0</v>
      </c>
      <c r="J297" s="831">
        <v>4</v>
      </c>
      <c r="K297" s="831">
        <v>0</v>
      </c>
      <c r="L297" s="831"/>
      <c r="M297" s="831">
        <v>0</v>
      </c>
      <c r="N297" s="831">
        <v>6</v>
      </c>
      <c r="O297" s="831">
        <v>0</v>
      </c>
      <c r="P297" s="827"/>
      <c r="Q297" s="832">
        <v>0</v>
      </c>
    </row>
    <row r="298" spans="1:17" ht="14.45" customHeight="1" x14ac:dyDescent="0.2">
      <c r="A298" s="821" t="s">
        <v>570</v>
      </c>
      <c r="B298" s="822" t="s">
        <v>4352</v>
      </c>
      <c r="C298" s="822" t="s">
        <v>4182</v>
      </c>
      <c r="D298" s="822" t="s">
        <v>4744</v>
      </c>
      <c r="E298" s="822" t="s">
        <v>4745</v>
      </c>
      <c r="F298" s="831">
        <v>4</v>
      </c>
      <c r="G298" s="831">
        <v>0</v>
      </c>
      <c r="H298" s="831"/>
      <c r="I298" s="831">
        <v>0</v>
      </c>
      <c r="J298" s="831">
        <v>3</v>
      </c>
      <c r="K298" s="831">
        <v>0</v>
      </c>
      <c r="L298" s="831"/>
      <c r="M298" s="831">
        <v>0</v>
      </c>
      <c r="N298" s="831">
        <v>2</v>
      </c>
      <c r="O298" s="831">
        <v>0</v>
      </c>
      <c r="P298" s="827"/>
      <c r="Q298" s="832">
        <v>0</v>
      </c>
    </row>
    <row r="299" spans="1:17" ht="14.45" customHeight="1" x14ac:dyDescent="0.2">
      <c r="A299" s="821" t="s">
        <v>570</v>
      </c>
      <c r="B299" s="822" t="s">
        <v>4352</v>
      </c>
      <c r="C299" s="822" t="s">
        <v>4182</v>
      </c>
      <c r="D299" s="822" t="s">
        <v>4746</v>
      </c>
      <c r="E299" s="822" t="s">
        <v>4747</v>
      </c>
      <c r="F299" s="831">
        <v>2</v>
      </c>
      <c r="G299" s="831">
        <v>0</v>
      </c>
      <c r="H299" s="831"/>
      <c r="I299" s="831">
        <v>0</v>
      </c>
      <c r="J299" s="831">
        <v>1</v>
      </c>
      <c r="K299" s="831">
        <v>0</v>
      </c>
      <c r="L299" s="831"/>
      <c r="M299" s="831">
        <v>0</v>
      </c>
      <c r="N299" s="831">
        <v>1</v>
      </c>
      <c r="O299" s="831">
        <v>0</v>
      </c>
      <c r="P299" s="827"/>
      <c r="Q299" s="832">
        <v>0</v>
      </c>
    </row>
    <row r="300" spans="1:17" ht="14.45" customHeight="1" x14ac:dyDescent="0.2">
      <c r="A300" s="821" t="s">
        <v>570</v>
      </c>
      <c r="B300" s="822" t="s">
        <v>4352</v>
      </c>
      <c r="C300" s="822" t="s">
        <v>4182</v>
      </c>
      <c r="D300" s="822" t="s">
        <v>4748</v>
      </c>
      <c r="E300" s="822" t="s">
        <v>4749</v>
      </c>
      <c r="F300" s="831">
        <v>6</v>
      </c>
      <c r="G300" s="831">
        <v>0</v>
      </c>
      <c r="H300" s="831"/>
      <c r="I300" s="831">
        <v>0</v>
      </c>
      <c r="J300" s="831">
        <v>3</v>
      </c>
      <c r="K300" s="831">
        <v>0</v>
      </c>
      <c r="L300" s="831"/>
      <c r="M300" s="831">
        <v>0</v>
      </c>
      <c r="N300" s="831">
        <v>4</v>
      </c>
      <c r="O300" s="831">
        <v>0</v>
      </c>
      <c r="P300" s="827"/>
      <c r="Q300" s="832">
        <v>0</v>
      </c>
    </row>
    <row r="301" spans="1:17" ht="14.45" customHeight="1" x14ac:dyDescent="0.2">
      <c r="A301" s="821" t="s">
        <v>570</v>
      </c>
      <c r="B301" s="822" t="s">
        <v>4352</v>
      </c>
      <c r="C301" s="822" t="s">
        <v>4182</v>
      </c>
      <c r="D301" s="822" t="s">
        <v>4750</v>
      </c>
      <c r="E301" s="822" t="s">
        <v>4751</v>
      </c>
      <c r="F301" s="831">
        <v>1</v>
      </c>
      <c r="G301" s="831">
        <v>0</v>
      </c>
      <c r="H301" s="831"/>
      <c r="I301" s="831">
        <v>0</v>
      </c>
      <c r="J301" s="831">
        <v>1</v>
      </c>
      <c r="K301" s="831">
        <v>0</v>
      </c>
      <c r="L301" s="831"/>
      <c r="M301" s="831">
        <v>0</v>
      </c>
      <c r="N301" s="831"/>
      <c r="O301" s="831"/>
      <c r="P301" s="827"/>
      <c r="Q301" s="832"/>
    </row>
    <row r="302" spans="1:17" ht="14.45" customHeight="1" x14ac:dyDescent="0.2">
      <c r="A302" s="821" t="s">
        <v>570</v>
      </c>
      <c r="B302" s="822" t="s">
        <v>4352</v>
      </c>
      <c r="C302" s="822" t="s">
        <v>4182</v>
      </c>
      <c r="D302" s="822" t="s">
        <v>4752</v>
      </c>
      <c r="E302" s="822" t="s">
        <v>4753</v>
      </c>
      <c r="F302" s="831">
        <v>1</v>
      </c>
      <c r="G302" s="831">
        <v>0</v>
      </c>
      <c r="H302" s="831"/>
      <c r="I302" s="831">
        <v>0</v>
      </c>
      <c r="J302" s="831">
        <v>5</v>
      </c>
      <c r="K302" s="831">
        <v>0</v>
      </c>
      <c r="L302" s="831"/>
      <c r="M302" s="831">
        <v>0</v>
      </c>
      <c r="N302" s="831">
        <v>3</v>
      </c>
      <c r="O302" s="831">
        <v>0</v>
      </c>
      <c r="P302" s="827"/>
      <c r="Q302" s="832">
        <v>0</v>
      </c>
    </row>
    <row r="303" spans="1:17" ht="14.45" customHeight="1" x14ac:dyDescent="0.2">
      <c r="A303" s="821" t="s">
        <v>570</v>
      </c>
      <c r="B303" s="822" t="s">
        <v>4352</v>
      </c>
      <c r="C303" s="822" t="s">
        <v>4182</v>
      </c>
      <c r="D303" s="822" t="s">
        <v>4754</v>
      </c>
      <c r="E303" s="822" t="s">
        <v>4755</v>
      </c>
      <c r="F303" s="831">
        <v>8</v>
      </c>
      <c r="G303" s="831">
        <v>0</v>
      </c>
      <c r="H303" s="831"/>
      <c r="I303" s="831">
        <v>0</v>
      </c>
      <c r="J303" s="831">
        <v>19</v>
      </c>
      <c r="K303" s="831">
        <v>0</v>
      </c>
      <c r="L303" s="831"/>
      <c r="M303" s="831">
        <v>0</v>
      </c>
      <c r="N303" s="831">
        <v>23</v>
      </c>
      <c r="O303" s="831">
        <v>0</v>
      </c>
      <c r="P303" s="827"/>
      <c r="Q303" s="832">
        <v>0</v>
      </c>
    </row>
    <row r="304" spans="1:17" ht="14.45" customHeight="1" x14ac:dyDescent="0.2">
      <c r="A304" s="821" t="s">
        <v>570</v>
      </c>
      <c r="B304" s="822" t="s">
        <v>4352</v>
      </c>
      <c r="C304" s="822" t="s">
        <v>4182</v>
      </c>
      <c r="D304" s="822" t="s">
        <v>4756</v>
      </c>
      <c r="E304" s="822" t="s">
        <v>4757</v>
      </c>
      <c r="F304" s="831"/>
      <c r="G304" s="831"/>
      <c r="H304" s="831"/>
      <c r="I304" s="831"/>
      <c r="J304" s="831">
        <v>1</v>
      </c>
      <c r="K304" s="831">
        <v>0</v>
      </c>
      <c r="L304" s="831"/>
      <c r="M304" s="831">
        <v>0</v>
      </c>
      <c r="N304" s="831">
        <v>2</v>
      </c>
      <c r="O304" s="831">
        <v>0</v>
      </c>
      <c r="P304" s="827"/>
      <c r="Q304" s="832">
        <v>0</v>
      </c>
    </row>
    <row r="305" spans="1:17" ht="14.45" customHeight="1" x14ac:dyDescent="0.2">
      <c r="A305" s="821" t="s">
        <v>570</v>
      </c>
      <c r="B305" s="822" t="s">
        <v>4352</v>
      </c>
      <c r="C305" s="822" t="s">
        <v>4182</v>
      </c>
      <c r="D305" s="822" t="s">
        <v>4758</v>
      </c>
      <c r="E305" s="822" t="s">
        <v>4759</v>
      </c>
      <c r="F305" s="831">
        <v>13</v>
      </c>
      <c r="G305" s="831">
        <v>0</v>
      </c>
      <c r="H305" s="831"/>
      <c r="I305" s="831">
        <v>0</v>
      </c>
      <c r="J305" s="831">
        <v>28</v>
      </c>
      <c r="K305" s="831">
        <v>0</v>
      </c>
      <c r="L305" s="831"/>
      <c r="M305" s="831">
        <v>0</v>
      </c>
      <c r="N305" s="831">
        <v>8</v>
      </c>
      <c r="O305" s="831">
        <v>0</v>
      </c>
      <c r="P305" s="827"/>
      <c r="Q305" s="832">
        <v>0</v>
      </c>
    </row>
    <row r="306" spans="1:17" ht="14.45" customHeight="1" x14ac:dyDescent="0.2">
      <c r="A306" s="821" t="s">
        <v>570</v>
      </c>
      <c r="B306" s="822" t="s">
        <v>4352</v>
      </c>
      <c r="C306" s="822" t="s">
        <v>4182</v>
      </c>
      <c r="D306" s="822" t="s">
        <v>4760</v>
      </c>
      <c r="E306" s="822" t="s">
        <v>4761</v>
      </c>
      <c r="F306" s="831">
        <v>9</v>
      </c>
      <c r="G306" s="831">
        <v>0</v>
      </c>
      <c r="H306" s="831"/>
      <c r="I306" s="831">
        <v>0</v>
      </c>
      <c r="J306" s="831">
        <v>12</v>
      </c>
      <c r="K306" s="831">
        <v>0</v>
      </c>
      <c r="L306" s="831"/>
      <c r="M306" s="831">
        <v>0</v>
      </c>
      <c r="N306" s="831">
        <v>16</v>
      </c>
      <c r="O306" s="831">
        <v>0</v>
      </c>
      <c r="P306" s="827"/>
      <c r="Q306" s="832">
        <v>0</v>
      </c>
    </row>
    <row r="307" spans="1:17" ht="14.45" customHeight="1" x14ac:dyDescent="0.2">
      <c r="A307" s="821" t="s">
        <v>570</v>
      </c>
      <c r="B307" s="822" t="s">
        <v>4352</v>
      </c>
      <c r="C307" s="822" t="s">
        <v>4182</v>
      </c>
      <c r="D307" s="822" t="s">
        <v>4762</v>
      </c>
      <c r="E307" s="822" t="s">
        <v>4763</v>
      </c>
      <c r="F307" s="831">
        <v>1</v>
      </c>
      <c r="G307" s="831">
        <v>0</v>
      </c>
      <c r="H307" s="831"/>
      <c r="I307" s="831">
        <v>0</v>
      </c>
      <c r="J307" s="831">
        <v>3</v>
      </c>
      <c r="K307" s="831">
        <v>0</v>
      </c>
      <c r="L307" s="831"/>
      <c r="M307" s="831">
        <v>0</v>
      </c>
      <c r="N307" s="831">
        <v>2</v>
      </c>
      <c r="O307" s="831">
        <v>0</v>
      </c>
      <c r="P307" s="827"/>
      <c r="Q307" s="832">
        <v>0</v>
      </c>
    </row>
    <row r="308" spans="1:17" ht="14.45" customHeight="1" x14ac:dyDescent="0.2">
      <c r="A308" s="821" t="s">
        <v>570</v>
      </c>
      <c r="B308" s="822" t="s">
        <v>4352</v>
      </c>
      <c r="C308" s="822" t="s">
        <v>4182</v>
      </c>
      <c r="D308" s="822" t="s">
        <v>4764</v>
      </c>
      <c r="E308" s="822" t="s">
        <v>4765</v>
      </c>
      <c r="F308" s="831">
        <v>1</v>
      </c>
      <c r="G308" s="831">
        <v>0</v>
      </c>
      <c r="H308" s="831"/>
      <c r="I308" s="831">
        <v>0</v>
      </c>
      <c r="J308" s="831">
        <v>2</v>
      </c>
      <c r="K308" s="831">
        <v>0</v>
      </c>
      <c r="L308" s="831"/>
      <c r="M308" s="831">
        <v>0</v>
      </c>
      <c r="N308" s="831">
        <v>1</v>
      </c>
      <c r="O308" s="831">
        <v>0</v>
      </c>
      <c r="P308" s="827"/>
      <c r="Q308" s="832">
        <v>0</v>
      </c>
    </row>
    <row r="309" spans="1:17" ht="14.45" customHeight="1" x14ac:dyDescent="0.2">
      <c r="A309" s="821" t="s">
        <v>570</v>
      </c>
      <c r="B309" s="822" t="s">
        <v>4352</v>
      </c>
      <c r="C309" s="822" t="s">
        <v>4182</v>
      </c>
      <c r="D309" s="822" t="s">
        <v>4766</v>
      </c>
      <c r="E309" s="822" t="s">
        <v>4767</v>
      </c>
      <c r="F309" s="831">
        <v>2</v>
      </c>
      <c r="G309" s="831">
        <v>0</v>
      </c>
      <c r="H309" s="831"/>
      <c r="I309" s="831">
        <v>0</v>
      </c>
      <c r="J309" s="831">
        <v>7</v>
      </c>
      <c r="K309" s="831">
        <v>0</v>
      </c>
      <c r="L309" s="831"/>
      <c r="M309" s="831">
        <v>0</v>
      </c>
      <c r="N309" s="831">
        <v>4</v>
      </c>
      <c r="O309" s="831">
        <v>0</v>
      </c>
      <c r="P309" s="827"/>
      <c r="Q309" s="832">
        <v>0</v>
      </c>
    </row>
    <row r="310" spans="1:17" ht="14.45" customHeight="1" x14ac:dyDescent="0.2">
      <c r="A310" s="821" t="s">
        <v>570</v>
      </c>
      <c r="B310" s="822" t="s">
        <v>4352</v>
      </c>
      <c r="C310" s="822" t="s">
        <v>4182</v>
      </c>
      <c r="D310" s="822" t="s">
        <v>4768</v>
      </c>
      <c r="E310" s="822" t="s">
        <v>4769</v>
      </c>
      <c r="F310" s="831">
        <v>14</v>
      </c>
      <c r="G310" s="831">
        <v>0</v>
      </c>
      <c r="H310" s="831"/>
      <c r="I310" s="831">
        <v>0</v>
      </c>
      <c r="J310" s="831">
        <v>7</v>
      </c>
      <c r="K310" s="831">
        <v>0</v>
      </c>
      <c r="L310" s="831"/>
      <c r="M310" s="831">
        <v>0</v>
      </c>
      <c r="N310" s="831">
        <v>7</v>
      </c>
      <c r="O310" s="831">
        <v>0</v>
      </c>
      <c r="P310" s="827"/>
      <c r="Q310" s="832">
        <v>0</v>
      </c>
    </row>
    <row r="311" spans="1:17" ht="14.45" customHeight="1" x14ac:dyDescent="0.2">
      <c r="A311" s="821" t="s">
        <v>570</v>
      </c>
      <c r="B311" s="822" t="s">
        <v>4352</v>
      </c>
      <c r="C311" s="822" t="s">
        <v>4182</v>
      </c>
      <c r="D311" s="822" t="s">
        <v>4770</v>
      </c>
      <c r="E311" s="822" t="s">
        <v>4771</v>
      </c>
      <c r="F311" s="831">
        <v>13</v>
      </c>
      <c r="G311" s="831">
        <v>0</v>
      </c>
      <c r="H311" s="831"/>
      <c r="I311" s="831">
        <v>0</v>
      </c>
      <c r="J311" s="831">
        <v>3</v>
      </c>
      <c r="K311" s="831">
        <v>0</v>
      </c>
      <c r="L311" s="831"/>
      <c r="M311" s="831">
        <v>0</v>
      </c>
      <c r="N311" s="831">
        <v>4</v>
      </c>
      <c r="O311" s="831">
        <v>0</v>
      </c>
      <c r="P311" s="827"/>
      <c r="Q311" s="832">
        <v>0</v>
      </c>
    </row>
    <row r="312" spans="1:17" ht="14.45" customHeight="1" x14ac:dyDescent="0.2">
      <c r="A312" s="821" t="s">
        <v>570</v>
      </c>
      <c r="B312" s="822" t="s">
        <v>4352</v>
      </c>
      <c r="C312" s="822" t="s">
        <v>4182</v>
      </c>
      <c r="D312" s="822" t="s">
        <v>4772</v>
      </c>
      <c r="E312" s="822" t="s">
        <v>4773</v>
      </c>
      <c r="F312" s="831"/>
      <c r="G312" s="831"/>
      <c r="H312" s="831"/>
      <c r="I312" s="831"/>
      <c r="J312" s="831">
        <v>2</v>
      </c>
      <c r="K312" s="831">
        <v>0</v>
      </c>
      <c r="L312" s="831"/>
      <c r="M312" s="831">
        <v>0</v>
      </c>
      <c r="N312" s="831">
        <v>1</v>
      </c>
      <c r="O312" s="831">
        <v>0</v>
      </c>
      <c r="P312" s="827"/>
      <c r="Q312" s="832">
        <v>0</v>
      </c>
    </row>
    <row r="313" spans="1:17" ht="14.45" customHeight="1" x14ac:dyDescent="0.2">
      <c r="A313" s="821" t="s">
        <v>570</v>
      </c>
      <c r="B313" s="822" t="s">
        <v>4352</v>
      </c>
      <c r="C313" s="822" t="s">
        <v>4182</v>
      </c>
      <c r="D313" s="822" t="s">
        <v>4774</v>
      </c>
      <c r="E313" s="822" t="s">
        <v>4775</v>
      </c>
      <c r="F313" s="831">
        <v>2</v>
      </c>
      <c r="G313" s="831">
        <v>0</v>
      </c>
      <c r="H313" s="831"/>
      <c r="I313" s="831">
        <v>0</v>
      </c>
      <c r="J313" s="831">
        <v>1</v>
      </c>
      <c r="K313" s="831">
        <v>0</v>
      </c>
      <c r="L313" s="831"/>
      <c r="M313" s="831">
        <v>0</v>
      </c>
      <c r="N313" s="831"/>
      <c r="O313" s="831"/>
      <c r="P313" s="827"/>
      <c r="Q313" s="832"/>
    </row>
    <row r="314" spans="1:17" ht="14.45" customHeight="1" x14ac:dyDescent="0.2">
      <c r="A314" s="821" t="s">
        <v>570</v>
      </c>
      <c r="B314" s="822" t="s">
        <v>4352</v>
      </c>
      <c r="C314" s="822" t="s">
        <v>4182</v>
      </c>
      <c r="D314" s="822" t="s">
        <v>4776</v>
      </c>
      <c r="E314" s="822" t="s">
        <v>4777</v>
      </c>
      <c r="F314" s="831">
        <v>1</v>
      </c>
      <c r="G314" s="831">
        <v>0</v>
      </c>
      <c r="H314" s="831"/>
      <c r="I314" s="831">
        <v>0</v>
      </c>
      <c r="J314" s="831">
        <v>4</v>
      </c>
      <c r="K314" s="831">
        <v>0</v>
      </c>
      <c r="L314" s="831"/>
      <c r="M314" s="831">
        <v>0</v>
      </c>
      <c r="N314" s="831">
        <v>2</v>
      </c>
      <c r="O314" s="831">
        <v>0</v>
      </c>
      <c r="P314" s="827"/>
      <c r="Q314" s="832">
        <v>0</v>
      </c>
    </row>
    <row r="315" spans="1:17" ht="14.45" customHeight="1" x14ac:dyDescent="0.2">
      <c r="A315" s="821" t="s">
        <v>570</v>
      </c>
      <c r="B315" s="822" t="s">
        <v>4352</v>
      </c>
      <c r="C315" s="822" t="s">
        <v>4182</v>
      </c>
      <c r="D315" s="822" t="s">
        <v>4248</v>
      </c>
      <c r="E315" s="822" t="s">
        <v>4249</v>
      </c>
      <c r="F315" s="831">
        <v>44</v>
      </c>
      <c r="G315" s="831">
        <v>0</v>
      </c>
      <c r="H315" s="831"/>
      <c r="I315" s="831">
        <v>0</v>
      </c>
      <c r="J315" s="831">
        <v>36</v>
      </c>
      <c r="K315" s="831">
        <v>0</v>
      </c>
      <c r="L315" s="831"/>
      <c r="M315" s="831">
        <v>0</v>
      </c>
      <c r="N315" s="831">
        <v>355</v>
      </c>
      <c r="O315" s="831">
        <v>0</v>
      </c>
      <c r="P315" s="827"/>
      <c r="Q315" s="832">
        <v>0</v>
      </c>
    </row>
    <row r="316" spans="1:17" ht="14.45" customHeight="1" x14ac:dyDescent="0.2">
      <c r="A316" s="821" t="s">
        <v>570</v>
      </c>
      <c r="B316" s="822" t="s">
        <v>4352</v>
      </c>
      <c r="C316" s="822" t="s">
        <v>4182</v>
      </c>
      <c r="D316" s="822" t="s">
        <v>4778</v>
      </c>
      <c r="E316" s="822" t="s">
        <v>4779</v>
      </c>
      <c r="F316" s="831"/>
      <c r="G316" s="831"/>
      <c r="H316" s="831"/>
      <c r="I316" s="831"/>
      <c r="J316" s="831">
        <v>2</v>
      </c>
      <c r="K316" s="831">
        <v>0</v>
      </c>
      <c r="L316" s="831"/>
      <c r="M316" s="831">
        <v>0</v>
      </c>
      <c r="N316" s="831">
        <v>3</v>
      </c>
      <c r="O316" s="831">
        <v>0</v>
      </c>
      <c r="P316" s="827"/>
      <c r="Q316" s="832">
        <v>0</v>
      </c>
    </row>
    <row r="317" spans="1:17" ht="14.45" customHeight="1" x14ac:dyDescent="0.2">
      <c r="A317" s="821" t="s">
        <v>570</v>
      </c>
      <c r="B317" s="822" t="s">
        <v>4352</v>
      </c>
      <c r="C317" s="822" t="s">
        <v>4182</v>
      </c>
      <c r="D317" s="822" t="s">
        <v>4780</v>
      </c>
      <c r="E317" s="822" t="s">
        <v>4781</v>
      </c>
      <c r="F317" s="831">
        <v>1</v>
      </c>
      <c r="G317" s="831">
        <v>0</v>
      </c>
      <c r="H317" s="831"/>
      <c r="I317" s="831">
        <v>0</v>
      </c>
      <c r="J317" s="831">
        <v>1</v>
      </c>
      <c r="K317" s="831">
        <v>0</v>
      </c>
      <c r="L317" s="831"/>
      <c r="M317" s="831">
        <v>0</v>
      </c>
      <c r="N317" s="831"/>
      <c r="O317" s="831"/>
      <c r="P317" s="827"/>
      <c r="Q317" s="832"/>
    </row>
    <row r="318" spans="1:17" ht="14.45" customHeight="1" x14ac:dyDescent="0.2">
      <c r="A318" s="821" t="s">
        <v>570</v>
      </c>
      <c r="B318" s="822" t="s">
        <v>4352</v>
      </c>
      <c r="C318" s="822" t="s">
        <v>4182</v>
      </c>
      <c r="D318" s="822" t="s">
        <v>4782</v>
      </c>
      <c r="E318" s="822" t="s">
        <v>4783</v>
      </c>
      <c r="F318" s="831">
        <v>7</v>
      </c>
      <c r="G318" s="831">
        <v>0</v>
      </c>
      <c r="H318" s="831"/>
      <c r="I318" s="831">
        <v>0</v>
      </c>
      <c r="J318" s="831">
        <v>3</v>
      </c>
      <c r="K318" s="831">
        <v>0</v>
      </c>
      <c r="L318" s="831"/>
      <c r="M318" s="831">
        <v>0</v>
      </c>
      <c r="N318" s="831">
        <v>4</v>
      </c>
      <c r="O318" s="831">
        <v>0</v>
      </c>
      <c r="P318" s="827"/>
      <c r="Q318" s="832">
        <v>0</v>
      </c>
    </row>
    <row r="319" spans="1:17" ht="14.45" customHeight="1" x14ac:dyDescent="0.2">
      <c r="A319" s="821" t="s">
        <v>570</v>
      </c>
      <c r="B319" s="822" t="s">
        <v>4352</v>
      </c>
      <c r="C319" s="822" t="s">
        <v>4182</v>
      </c>
      <c r="D319" s="822" t="s">
        <v>4784</v>
      </c>
      <c r="E319" s="822" t="s">
        <v>4785</v>
      </c>
      <c r="F319" s="831">
        <v>1</v>
      </c>
      <c r="G319" s="831">
        <v>0</v>
      </c>
      <c r="H319" s="831"/>
      <c r="I319" s="831">
        <v>0</v>
      </c>
      <c r="J319" s="831">
        <v>1</v>
      </c>
      <c r="K319" s="831">
        <v>0</v>
      </c>
      <c r="L319" s="831"/>
      <c r="M319" s="831">
        <v>0</v>
      </c>
      <c r="N319" s="831">
        <v>1</v>
      </c>
      <c r="O319" s="831">
        <v>0</v>
      </c>
      <c r="P319" s="827"/>
      <c r="Q319" s="832">
        <v>0</v>
      </c>
    </row>
    <row r="320" spans="1:17" ht="14.45" customHeight="1" x14ac:dyDescent="0.2">
      <c r="A320" s="821" t="s">
        <v>570</v>
      </c>
      <c r="B320" s="822" t="s">
        <v>4352</v>
      </c>
      <c r="C320" s="822" t="s">
        <v>4182</v>
      </c>
      <c r="D320" s="822" t="s">
        <v>4786</v>
      </c>
      <c r="E320" s="822" t="s">
        <v>4787</v>
      </c>
      <c r="F320" s="831">
        <v>2</v>
      </c>
      <c r="G320" s="831">
        <v>0</v>
      </c>
      <c r="H320" s="831"/>
      <c r="I320" s="831">
        <v>0</v>
      </c>
      <c r="J320" s="831">
        <v>2</v>
      </c>
      <c r="K320" s="831">
        <v>0</v>
      </c>
      <c r="L320" s="831"/>
      <c r="M320" s="831">
        <v>0</v>
      </c>
      <c r="N320" s="831"/>
      <c r="O320" s="831"/>
      <c r="P320" s="827"/>
      <c r="Q320" s="832"/>
    </row>
    <row r="321" spans="1:17" ht="14.45" customHeight="1" x14ac:dyDescent="0.2">
      <c r="A321" s="821" t="s">
        <v>570</v>
      </c>
      <c r="B321" s="822" t="s">
        <v>4352</v>
      </c>
      <c r="C321" s="822" t="s">
        <v>4182</v>
      </c>
      <c r="D321" s="822" t="s">
        <v>4788</v>
      </c>
      <c r="E321" s="822" t="s">
        <v>4789</v>
      </c>
      <c r="F321" s="831">
        <v>6</v>
      </c>
      <c r="G321" s="831">
        <v>0</v>
      </c>
      <c r="H321" s="831"/>
      <c r="I321" s="831">
        <v>0</v>
      </c>
      <c r="J321" s="831">
        <v>12</v>
      </c>
      <c r="K321" s="831">
        <v>0</v>
      </c>
      <c r="L321" s="831"/>
      <c r="M321" s="831">
        <v>0</v>
      </c>
      <c r="N321" s="831">
        <v>4</v>
      </c>
      <c r="O321" s="831">
        <v>0</v>
      </c>
      <c r="P321" s="827"/>
      <c r="Q321" s="832">
        <v>0</v>
      </c>
    </row>
    <row r="322" spans="1:17" ht="14.45" customHeight="1" x14ac:dyDescent="0.2">
      <c r="A322" s="821" t="s">
        <v>570</v>
      </c>
      <c r="B322" s="822" t="s">
        <v>4352</v>
      </c>
      <c r="C322" s="822" t="s">
        <v>4182</v>
      </c>
      <c r="D322" s="822" t="s">
        <v>4790</v>
      </c>
      <c r="E322" s="822" t="s">
        <v>4791</v>
      </c>
      <c r="F322" s="831">
        <v>2</v>
      </c>
      <c r="G322" s="831">
        <v>0</v>
      </c>
      <c r="H322" s="831"/>
      <c r="I322" s="831">
        <v>0</v>
      </c>
      <c r="J322" s="831">
        <v>3</v>
      </c>
      <c r="K322" s="831">
        <v>0</v>
      </c>
      <c r="L322" s="831"/>
      <c r="M322" s="831">
        <v>0</v>
      </c>
      <c r="N322" s="831">
        <v>3</v>
      </c>
      <c r="O322" s="831">
        <v>0</v>
      </c>
      <c r="P322" s="827"/>
      <c r="Q322" s="832">
        <v>0</v>
      </c>
    </row>
    <row r="323" spans="1:17" ht="14.45" customHeight="1" x14ac:dyDescent="0.2">
      <c r="A323" s="821" t="s">
        <v>570</v>
      </c>
      <c r="B323" s="822" t="s">
        <v>4352</v>
      </c>
      <c r="C323" s="822" t="s">
        <v>4182</v>
      </c>
      <c r="D323" s="822" t="s">
        <v>4792</v>
      </c>
      <c r="E323" s="822" t="s">
        <v>4793</v>
      </c>
      <c r="F323" s="831">
        <v>2</v>
      </c>
      <c r="G323" s="831">
        <v>0</v>
      </c>
      <c r="H323" s="831"/>
      <c r="I323" s="831">
        <v>0</v>
      </c>
      <c r="J323" s="831">
        <v>4</v>
      </c>
      <c r="K323" s="831">
        <v>0</v>
      </c>
      <c r="L323" s="831"/>
      <c r="M323" s="831">
        <v>0</v>
      </c>
      <c r="N323" s="831">
        <v>1</v>
      </c>
      <c r="O323" s="831">
        <v>0</v>
      </c>
      <c r="P323" s="827"/>
      <c r="Q323" s="832">
        <v>0</v>
      </c>
    </row>
    <row r="324" spans="1:17" ht="14.45" customHeight="1" x14ac:dyDescent="0.2">
      <c r="A324" s="821" t="s">
        <v>570</v>
      </c>
      <c r="B324" s="822" t="s">
        <v>4352</v>
      </c>
      <c r="C324" s="822" t="s">
        <v>4182</v>
      </c>
      <c r="D324" s="822" t="s">
        <v>4794</v>
      </c>
      <c r="E324" s="822" t="s">
        <v>4795</v>
      </c>
      <c r="F324" s="831">
        <v>2</v>
      </c>
      <c r="G324" s="831">
        <v>0</v>
      </c>
      <c r="H324" s="831"/>
      <c r="I324" s="831">
        <v>0</v>
      </c>
      <c r="J324" s="831">
        <v>3</v>
      </c>
      <c r="K324" s="831">
        <v>0</v>
      </c>
      <c r="L324" s="831"/>
      <c r="M324" s="831">
        <v>0</v>
      </c>
      <c r="N324" s="831"/>
      <c r="O324" s="831"/>
      <c r="P324" s="827"/>
      <c r="Q324" s="832"/>
    </row>
    <row r="325" spans="1:17" ht="14.45" customHeight="1" x14ac:dyDescent="0.2">
      <c r="A325" s="821" t="s">
        <v>570</v>
      </c>
      <c r="B325" s="822" t="s">
        <v>4352</v>
      </c>
      <c r="C325" s="822" t="s">
        <v>4182</v>
      </c>
      <c r="D325" s="822" t="s">
        <v>4796</v>
      </c>
      <c r="E325" s="822" t="s">
        <v>4797</v>
      </c>
      <c r="F325" s="831">
        <v>1</v>
      </c>
      <c r="G325" s="831">
        <v>0</v>
      </c>
      <c r="H325" s="831"/>
      <c r="I325" s="831">
        <v>0</v>
      </c>
      <c r="J325" s="831">
        <v>1</v>
      </c>
      <c r="K325" s="831">
        <v>0</v>
      </c>
      <c r="L325" s="831"/>
      <c r="M325" s="831">
        <v>0</v>
      </c>
      <c r="N325" s="831">
        <v>1</v>
      </c>
      <c r="O325" s="831">
        <v>0</v>
      </c>
      <c r="P325" s="827"/>
      <c r="Q325" s="832">
        <v>0</v>
      </c>
    </row>
    <row r="326" spans="1:17" ht="14.45" customHeight="1" x14ac:dyDescent="0.2">
      <c r="A326" s="821" t="s">
        <v>570</v>
      </c>
      <c r="B326" s="822" t="s">
        <v>4352</v>
      </c>
      <c r="C326" s="822" t="s">
        <v>4182</v>
      </c>
      <c r="D326" s="822" t="s">
        <v>4250</v>
      </c>
      <c r="E326" s="822" t="s">
        <v>4251</v>
      </c>
      <c r="F326" s="831">
        <v>3</v>
      </c>
      <c r="G326" s="831">
        <v>2160</v>
      </c>
      <c r="H326" s="831"/>
      <c r="I326" s="831">
        <v>720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570</v>
      </c>
      <c r="B327" s="822" t="s">
        <v>4352</v>
      </c>
      <c r="C327" s="822" t="s">
        <v>4182</v>
      </c>
      <c r="D327" s="822" t="s">
        <v>4798</v>
      </c>
      <c r="E327" s="822" t="s">
        <v>4799</v>
      </c>
      <c r="F327" s="831">
        <v>604</v>
      </c>
      <c r="G327" s="831">
        <v>0</v>
      </c>
      <c r="H327" s="831"/>
      <c r="I327" s="831">
        <v>0</v>
      </c>
      <c r="J327" s="831">
        <v>580</v>
      </c>
      <c r="K327" s="831">
        <v>0</v>
      </c>
      <c r="L327" s="831"/>
      <c r="M327" s="831">
        <v>0</v>
      </c>
      <c r="N327" s="831">
        <v>447</v>
      </c>
      <c r="O327" s="831">
        <v>0</v>
      </c>
      <c r="P327" s="827"/>
      <c r="Q327" s="832">
        <v>0</v>
      </c>
    </row>
    <row r="328" spans="1:17" ht="14.45" customHeight="1" x14ac:dyDescent="0.2">
      <c r="A328" s="821" t="s">
        <v>570</v>
      </c>
      <c r="B328" s="822" t="s">
        <v>4352</v>
      </c>
      <c r="C328" s="822" t="s">
        <v>4182</v>
      </c>
      <c r="D328" s="822" t="s">
        <v>4254</v>
      </c>
      <c r="E328" s="822" t="s">
        <v>4255</v>
      </c>
      <c r="F328" s="831">
        <v>28</v>
      </c>
      <c r="G328" s="831">
        <v>2408</v>
      </c>
      <c r="H328" s="831">
        <v>1.1532567049808429</v>
      </c>
      <c r="I328" s="831">
        <v>86</v>
      </c>
      <c r="J328" s="831">
        <v>24</v>
      </c>
      <c r="K328" s="831">
        <v>2088</v>
      </c>
      <c r="L328" s="831">
        <v>1</v>
      </c>
      <c r="M328" s="831">
        <v>87</v>
      </c>
      <c r="N328" s="831">
        <v>63</v>
      </c>
      <c r="O328" s="831">
        <v>5544</v>
      </c>
      <c r="P328" s="827">
        <v>2.6551724137931036</v>
      </c>
      <c r="Q328" s="832">
        <v>88</v>
      </c>
    </row>
    <row r="329" spans="1:17" ht="14.45" customHeight="1" x14ac:dyDescent="0.2">
      <c r="A329" s="821" t="s">
        <v>570</v>
      </c>
      <c r="B329" s="822" t="s">
        <v>4352</v>
      </c>
      <c r="C329" s="822" t="s">
        <v>4182</v>
      </c>
      <c r="D329" s="822" t="s">
        <v>4800</v>
      </c>
      <c r="E329" s="822" t="s">
        <v>4801</v>
      </c>
      <c r="F329" s="831"/>
      <c r="G329" s="831"/>
      <c r="H329" s="831"/>
      <c r="I329" s="831"/>
      <c r="J329" s="831"/>
      <c r="K329" s="831"/>
      <c r="L329" s="831"/>
      <c r="M329" s="831"/>
      <c r="N329" s="831">
        <v>1</v>
      </c>
      <c r="O329" s="831">
        <v>4200</v>
      </c>
      <c r="P329" s="827"/>
      <c r="Q329" s="832">
        <v>4200</v>
      </c>
    </row>
    <row r="330" spans="1:17" ht="14.45" customHeight="1" x14ac:dyDescent="0.2">
      <c r="A330" s="821" t="s">
        <v>570</v>
      </c>
      <c r="B330" s="822" t="s">
        <v>4352</v>
      </c>
      <c r="C330" s="822" t="s">
        <v>4182</v>
      </c>
      <c r="D330" s="822" t="s">
        <v>4802</v>
      </c>
      <c r="E330" s="822" t="s">
        <v>4803</v>
      </c>
      <c r="F330" s="831">
        <v>8</v>
      </c>
      <c r="G330" s="831">
        <v>4272</v>
      </c>
      <c r="H330" s="831">
        <v>1.1322554996024383</v>
      </c>
      <c r="I330" s="831">
        <v>534</v>
      </c>
      <c r="J330" s="831">
        <v>7</v>
      </c>
      <c r="K330" s="831">
        <v>3773</v>
      </c>
      <c r="L330" s="831">
        <v>1</v>
      </c>
      <c r="M330" s="831">
        <v>539</v>
      </c>
      <c r="N330" s="831">
        <v>11</v>
      </c>
      <c r="O330" s="831">
        <v>5984</v>
      </c>
      <c r="P330" s="827">
        <v>1.5860058309037901</v>
      </c>
      <c r="Q330" s="832">
        <v>544</v>
      </c>
    </row>
    <row r="331" spans="1:17" ht="14.45" customHeight="1" x14ac:dyDescent="0.2">
      <c r="A331" s="821" t="s">
        <v>570</v>
      </c>
      <c r="B331" s="822" t="s">
        <v>4352</v>
      </c>
      <c r="C331" s="822" t="s">
        <v>4182</v>
      </c>
      <c r="D331" s="822" t="s">
        <v>4804</v>
      </c>
      <c r="E331" s="822" t="s">
        <v>4805</v>
      </c>
      <c r="F331" s="831">
        <v>274</v>
      </c>
      <c r="G331" s="831">
        <v>505256</v>
      </c>
      <c r="H331" s="831">
        <v>0.99785717530280982</v>
      </c>
      <c r="I331" s="831">
        <v>1844</v>
      </c>
      <c r="J331" s="831">
        <v>241</v>
      </c>
      <c r="K331" s="831">
        <v>506341</v>
      </c>
      <c r="L331" s="831">
        <v>1</v>
      </c>
      <c r="M331" s="831">
        <v>2101</v>
      </c>
      <c r="N331" s="831">
        <v>157</v>
      </c>
      <c r="O331" s="831">
        <v>330956</v>
      </c>
      <c r="P331" s="827">
        <v>0.65362275620579802</v>
      </c>
      <c r="Q331" s="832">
        <v>2108</v>
      </c>
    </row>
    <row r="332" spans="1:17" ht="14.45" customHeight="1" x14ac:dyDescent="0.2">
      <c r="A332" s="821" t="s">
        <v>570</v>
      </c>
      <c r="B332" s="822" t="s">
        <v>4352</v>
      </c>
      <c r="C332" s="822" t="s">
        <v>4182</v>
      </c>
      <c r="D332" s="822" t="s">
        <v>4806</v>
      </c>
      <c r="E332" s="822" t="s">
        <v>4807</v>
      </c>
      <c r="F332" s="831">
        <v>5133</v>
      </c>
      <c r="G332" s="831">
        <v>6006659</v>
      </c>
      <c r="H332" s="831">
        <v>0.98274639793263052</v>
      </c>
      <c r="I332" s="831">
        <v>1170.204363919735</v>
      </c>
      <c r="J332" s="831">
        <v>5262</v>
      </c>
      <c r="K332" s="831">
        <v>6112115</v>
      </c>
      <c r="L332" s="831">
        <v>1</v>
      </c>
      <c r="M332" s="831">
        <v>1161.5573926263778</v>
      </c>
      <c r="N332" s="831">
        <v>4160</v>
      </c>
      <c r="O332" s="831">
        <v>4825588</v>
      </c>
      <c r="P332" s="827">
        <v>0.7895119774415239</v>
      </c>
      <c r="Q332" s="832">
        <v>1159.9971153846154</v>
      </c>
    </row>
    <row r="333" spans="1:17" ht="14.45" customHeight="1" x14ac:dyDescent="0.2">
      <c r="A333" s="821" t="s">
        <v>570</v>
      </c>
      <c r="B333" s="822" t="s">
        <v>4352</v>
      </c>
      <c r="C333" s="822" t="s">
        <v>4182</v>
      </c>
      <c r="D333" s="822" t="s">
        <v>4808</v>
      </c>
      <c r="E333" s="822" t="s">
        <v>4243</v>
      </c>
      <c r="F333" s="831"/>
      <c r="G333" s="831"/>
      <c r="H333" s="831"/>
      <c r="I333" s="831"/>
      <c r="J333" s="831">
        <v>1</v>
      </c>
      <c r="K333" s="831">
        <v>694</v>
      </c>
      <c r="L333" s="831">
        <v>1</v>
      </c>
      <c r="M333" s="831">
        <v>694</v>
      </c>
      <c r="N333" s="831">
        <v>1</v>
      </c>
      <c r="O333" s="831">
        <v>697</v>
      </c>
      <c r="P333" s="827">
        <v>1.0043227665706052</v>
      </c>
      <c r="Q333" s="832">
        <v>697</v>
      </c>
    </row>
    <row r="334" spans="1:17" ht="14.45" customHeight="1" x14ac:dyDescent="0.2">
      <c r="A334" s="821" t="s">
        <v>570</v>
      </c>
      <c r="B334" s="822" t="s">
        <v>4352</v>
      </c>
      <c r="C334" s="822" t="s">
        <v>4182</v>
      </c>
      <c r="D334" s="822" t="s">
        <v>4809</v>
      </c>
      <c r="E334" s="822" t="s">
        <v>4810</v>
      </c>
      <c r="F334" s="831">
        <v>114</v>
      </c>
      <c r="G334" s="831">
        <v>95988</v>
      </c>
      <c r="H334" s="831">
        <v>0.94896688086999503</v>
      </c>
      <c r="I334" s="831">
        <v>842</v>
      </c>
      <c r="J334" s="831">
        <v>119</v>
      </c>
      <c r="K334" s="831">
        <v>101150</v>
      </c>
      <c r="L334" s="831">
        <v>1</v>
      </c>
      <c r="M334" s="831">
        <v>850</v>
      </c>
      <c r="N334" s="831">
        <v>111</v>
      </c>
      <c r="O334" s="831">
        <v>95127</v>
      </c>
      <c r="P334" s="827">
        <v>0.94045477014335144</v>
      </c>
      <c r="Q334" s="832">
        <v>857</v>
      </c>
    </row>
    <row r="335" spans="1:17" ht="14.45" customHeight="1" x14ac:dyDescent="0.2">
      <c r="A335" s="821" t="s">
        <v>570</v>
      </c>
      <c r="B335" s="822" t="s">
        <v>4352</v>
      </c>
      <c r="C335" s="822" t="s">
        <v>4182</v>
      </c>
      <c r="D335" s="822" t="s">
        <v>4811</v>
      </c>
      <c r="E335" s="822" t="s">
        <v>4812</v>
      </c>
      <c r="F335" s="831">
        <v>10</v>
      </c>
      <c r="G335" s="831">
        <v>0</v>
      </c>
      <c r="H335" s="831"/>
      <c r="I335" s="831">
        <v>0</v>
      </c>
      <c r="J335" s="831">
        <v>26</v>
      </c>
      <c r="K335" s="831">
        <v>0</v>
      </c>
      <c r="L335" s="831"/>
      <c r="M335" s="831">
        <v>0</v>
      </c>
      <c r="N335" s="831">
        <v>13</v>
      </c>
      <c r="O335" s="831">
        <v>0</v>
      </c>
      <c r="P335" s="827"/>
      <c r="Q335" s="832">
        <v>0</v>
      </c>
    </row>
    <row r="336" spans="1:17" ht="14.45" customHeight="1" x14ac:dyDescent="0.2">
      <c r="A336" s="821" t="s">
        <v>570</v>
      </c>
      <c r="B336" s="822" t="s">
        <v>4352</v>
      </c>
      <c r="C336" s="822" t="s">
        <v>4182</v>
      </c>
      <c r="D336" s="822" t="s">
        <v>4813</v>
      </c>
      <c r="E336" s="822" t="s">
        <v>4814</v>
      </c>
      <c r="F336" s="831">
        <v>168</v>
      </c>
      <c r="G336" s="831">
        <v>1572633</v>
      </c>
      <c r="H336" s="831">
        <v>0.78840261331483108</v>
      </c>
      <c r="I336" s="831">
        <v>9360.9107142857138</v>
      </c>
      <c r="J336" s="831">
        <v>212</v>
      </c>
      <c r="K336" s="831">
        <v>1994708</v>
      </c>
      <c r="L336" s="831">
        <v>1</v>
      </c>
      <c r="M336" s="831">
        <v>9409</v>
      </c>
      <c r="N336" s="831">
        <v>150</v>
      </c>
      <c r="O336" s="831">
        <v>1417800</v>
      </c>
      <c r="P336" s="827">
        <v>0.71078072580046803</v>
      </c>
      <c r="Q336" s="832">
        <v>9452</v>
      </c>
    </row>
    <row r="337" spans="1:17" ht="14.45" customHeight="1" x14ac:dyDescent="0.2">
      <c r="A337" s="821" t="s">
        <v>570</v>
      </c>
      <c r="B337" s="822" t="s">
        <v>4352</v>
      </c>
      <c r="C337" s="822" t="s">
        <v>4182</v>
      </c>
      <c r="D337" s="822" t="s">
        <v>4264</v>
      </c>
      <c r="E337" s="822" t="s">
        <v>4265</v>
      </c>
      <c r="F337" s="831">
        <v>1</v>
      </c>
      <c r="G337" s="831">
        <v>446</v>
      </c>
      <c r="H337" s="831">
        <v>0.9955357142857143</v>
      </c>
      <c r="I337" s="831">
        <v>446</v>
      </c>
      <c r="J337" s="831">
        <v>1</v>
      </c>
      <c r="K337" s="831">
        <v>448</v>
      </c>
      <c r="L337" s="831">
        <v>1</v>
      </c>
      <c r="M337" s="831">
        <v>448</v>
      </c>
      <c r="N337" s="831"/>
      <c r="O337" s="831"/>
      <c r="P337" s="827"/>
      <c r="Q337" s="832"/>
    </row>
    <row r="338" spans="1:17" ht="14.45" customHeight="1" x14ac:dyDescent="0.2">
      <c r="A338" s="821" t="s">
        <v>570</v>
      </c>
      <c r="B338" s="822" t="s">
        <v>4352</v>
      </c>
      <c r="C338" s="822" t="s">
        <v>4182</v>
      </c>
      <c r="D338" s="822" t="s">
        <v>4815</v>
      </c>
      <c r="E338" s="822" t="s">
        <v>4816</v>
      </c>
      <c r="F338" s="831"/>
      <c r="G338" s="831"/>
      <c r="H338" s="831"/>
      <c r="I338" s="831"/>
      <c r="J338" s="831"/>
      <c r="K338" s="831"/>
      <c r="L338" s="831"/>
      <c r="M338" s="831"/>
      <c r="N338" s="831">
        <v>2</v>
      </c>
      <c r="O338" s="831">
        <v>8322</v>
      </c>
      <c r="P338" s="827"/>
      <c r="Q338" s="832">
        <v>4161</v>
      </c>
    </row>
    <row r="339" spans="1:17" ht="14.45" customHeight="1" x14ac:dyDescent="0.2">
      <c r="A339" s="821" t="s">
        <v>570</v>
      </c>
      <c r="B339" s="822" t="s">
        <v>4352</v>
      </c>
      <c r="C339" s="822" t="s">
        <v>4182</v>
      </c>
      <c r="D339" s="822" t="s">
        <v>4266</v>
      </c>
      <c r="E339" s="822" t="s">
        <v>4267</v>
      </c>
      <c r="F339" s="831">
        <v>2</v>
      </c>
      <c r="G339" s="831">
        <v>2128</v>
      </c>
      <c r="H339" s="831">
        <v>1.9906454630495791</v>
      </c>
      <c r="I339" s="831">
        <v>1064</v>
      </c>
      <c r="J339" s="831">
        <v>1</v>
      </c>
      <c r="K339" s="831">
        <v>1069</v>
      </c>
      <c r="L339" s="831">
        <v>1</v>
      </c>
      <c r="M339" s="831">
        <v>1069</v>
      </c>
      <c r="N339" s="831"/>
      <c r="O339" s="831"/>
      <c r="P339" s="827"/>
      <c r="Q339" s="832"/>
    </row>
    <row r="340" spans="1:17" ht="14.45" customHeight="1" x14ac:dyDescent="0.2">
      <c r="A340" s="821" t="s">
        <v>570</v>
      </c>
      <c r="B340" s="822" t="s">
        <v>4352</v>
      </c>
      <c r="C340" s="822" t="s">
        <v>4182</v>
      </c>
      <c r="D340" s="822" t="s">
        <v>4817</v>
      </c>
      <c r="E340" s="822" t="s">
        <v>4818</v>
      </c>
      <c r="F340" s="831">
        <v>6</v>
      </c>
      <c r="G340" s="831">
        <v>5196</v>
      </c>
      <c r="H340" s="831">
        <v>0.31397667532781437</v>
      </c>
      <c r="I340" s="831">
        <v>866</v>
      </c>
      <c r="J340" s="831">
        <v>19</v>
      </c>
      <c r="K340" s="831">
        <v>16549</v>
      </c>
      <c r="L340" s="831">
        <v>1</v>
      </c>
      <c r="M340" s="831">
        <v>871</v>
      </c>
      <c r="N340" s="831">
        <v>9</v>
      </c>
      <c r="O340" s="831">
        <v>7578</v>
      </c>
      <c r="P340" s="827">
        <v>0.45791286482566923</v>
      </c>
      <c r="Q340" s="832">
        <v>842</v>
      </c>
    </row>
    <row r="341" spans="1:17" ht="14.45" customHeight="1" x14ac:dyDescent="0.2">
      <c r="A341" s="821" t="s">
        <v>570</v>
      </c>
      <c r="B341" s="822" t="s">
        <v>4352</v>
      </c>
      <c r="C341" s="822" t="s">
        <v>4182</v>
      </c>
      <c r="D341" s="822" t="s">
        <v>4819</v>
      </c>
      <c r="E341" s="822" t="s">
        <v>4820</v>
      </c>
      <c r="F341" s="831"/>
      <c r="G341" s="831"/>
      <c r="H341" s="831"/>
      <c r="I341" s="831"/>
      <c r="J341" s="831"/>
      <c r="K341" s="831"/>
      <c r="L341" s="831"/>
      <c r="M341" s="831"/>
      <c r="N341" s="831">
        <v>2</v>
      </c>
      <c r="O341" s="831">
        <v>246</v>
      </c>
      <c r="P341" s="827"/>
      <c r="Q341" s="832">
        <v>123</v>
      </c>
    </row>
    <row r="342" spans="1:17" ht="14.45" customHeight="1" x14ac:dyDescent="0.2">
      <c r="A342" s="821" t="s">
        <v>570</v>
      </c>
      <c r="B342" s="822" t="s">
        <v>4352</v>
      </c>
      <c r="C342" s="822" t="s">
        <v>4182</v>
      </c>
      <c r="D342" s="822" t="s">
        <v>4821</v>
      </c>
      <c r="E342" s="822" t="s">
        <v>4822</v>
      </c>
      <c r="F342" s="831">
        <v>31</v>
      </c>
      <c r="G342" s="831">
        <v>0</v>
      </c>
      <c r="H342" s="831"/>
      <c r="I342" s="831">
        <v>0</v>
      </c>
      <c r="J342" s="831">
        <v>21</v>
      </c>
      <c r="K342" s="831">
        <v>0</v>
      </c>
      <c r="L342" s="831"/>
      <c r="M342" s="831">
        <v>0</v>
      </c>
      <c r="N342" s="831">
        <v>12</v>
      </c>
      <c r="O342" s="831">
        <v>0</v>
      </c>
      <c r="P342" s="827"/>
      <c r="Q342" s="832">
        <v>0</v>
      </c>
    </row>
    <row r="343" spans="1:17" ht="14.45" customHeight="1" x14ac:dyDescent="0.2">
      <c r="A343" s="821" t="s">
        <v>570</v>
      </c>
      <c r="B343" s="822" t="s">
        <v>4352</v>
      </c>
      <c r="C343" s="822" t="s">
        <v>4182</v>
      </c>
      <c r="D343" s="822" t="s">
        <v>4270</v>
      </c>
      <c r="E343" s="822" t="s">
        <v>4271</v>
      </c>
      <c r="F343" s="831">
        <v>6</v>
      </c>
      <c r="G343" s="831">
        <v>2244</v>
      </c>
      <c r="H343" s="831">
        <v>5.9680851063829783</v>
      </c>
      <c r="I343" s="831">
        <v>374</v>
      </c>
      <c r="J343" s="831">
        <v>1</v>
      </c>
      <c r="K343" s="831">
        <v>376</v>
      </c>
      <c r="L343" s="831">
        <v>1</v>
      </c>
      <c r="M343" s="831">
        <v>376</v>
      </c>
      <c r="N343" s="831">
        <v>3</v>
      </c>
      <c r="O343" s="831">
        <v>1137</v>
      </c>
      <c r="P343" s="827">
        <v>3.0239361702127661</v>
      </c>
      <c r="Q343" s="832">
        <v>379</v>
      </c>
    </row>
    <row r="344" spans="1:17" ht="14.45" customHeight="1" x14ac:dyDescent="0.2">
      <c r="A344" s="821" t="s">
        <v>570</v>
      </c>
      <c r="B344" s="822" t="s">
        <v>4352</v>
      </c>
      <c r="C344" s="822" t="s">
        <v>4182</v>
      </c>
      <c r="D344" s="822" t="s">
        <v>4823</v>
      </c>
      <c r="E344" s="822" t="s">
        <v>4824</v>
      </c>
      <c r="F344" s="831"/>
      <c r="G344" s="831"/>
      <c r="H344" s="831"/>
      <c r="I344" s="831"/>
      <c r="J344" s="831"/>
      <c r="K344" s="831"/>
      <c r="L344" s="831"/>
      <c r="M344" s="831"/>
      <c r="N344" s="831">
        <v>1</v>
      </c>
      <c r="O344" s="831">
        <v>3653</v>
      </c>
      <c r="P344" s="827"/>
      <c r="Q344" s="832">
        <v>3653</v>
      </c>
    </row>
    <row r="345" spans="1:17" ht="14.45" customHeight="1" x14ac:dyDescent="0.2">
      <c r="A345" s="821" t="s">
        <v>570</v>
      </c>
      <c r="B345" s="822" t="s">
        <v>4352</v>
      </c>
      <c r="C345" s="822" t="s">
        <v>4182</v>
      </c>
      <c r="D345" s="822" t="s">
        <v>4825</v>
      </c>
      <c r="E345" s="822" t="s">
        <v>4826</v>
      </c>
      <c r="F345" s="831">
        <v>15</v>
      </c>
      <c r="G345" s="831">
        <v>16014</v>
      </c>
      <c r="H345" s="831">
        <v>1.1480392859703203</v>
      </c>
      <c r="I345" s="831">
        <v>1067.5999999999999</v>
      </c>
      <c r="J345" s="831">
        <v>13</v>
      </c>
      <c r="K345" s="831">
        <v>13949</v>
      </c>
      <c r="L345" s="831">
        <v>1</v>
      </c>
      <c r="M345" s="831">
        <v>1073</v>
      </c>
      <c r="N345" s="831">
        <v>2</v>
      </c>
      <c r="O345" s="831">
        <v>2156</v>
      </c>
      <c r="P345" s="827">
        <v>0.15456305111477525</v>
      </c>
      <c r="Q345" s="832">
        <v>1078</v>
      </c>
    </row>
    <row r="346" spans="1:17" ht="14.45" customHeight="1" x14ac:dyDescent="0.2">
      <c r="A346" s="821" t="s">
        <v>570</v>
      </c>
      <c r="B346" s="822" t="s">
        <v>4352</v>
      </c>
      <c r="C346" s="822" t="s">
        <v>4182</v>
      </c>
      <c r="D346" s="822" t="s">
        <v>4827</v>
      </c>
      <c r="E346" s="822" t="s">
        <v>4828</v>
      </c>
      <c r="F346" s="831"/>
      <c r="G346" s="831"/>
      <c r="H346" s="831"/>
      <c r="I346" s="831"/>
      <c r="J346" s="831"/>
      <c r="K346" s="831"/>
      <c r="L346" s="831"/>
      <c r="M346" s="831"/>
      <c r="N346" s="831">
        <v>1</v>
      </c>
      <c r="O346" s="831">
        <v>3803</v>
      </c>
      <c r="P346" s="827"/>
      <c r="Q346" s="832">
        <v>3803</v>
      </c>
    </row>
    <row r="347" spans="1:17" ht="14.45" customHeight="1" x14ac:dyDescent="0.2">
      <c r="A347" s="821" t="s">
        <v>570</v>
      </c>
      <c r="B347" s="822" t="s">
        <v>4352</v>
      </c>
      <c r="C347" s="822" t="s">
        <v>4182</v>
      </c>
      <c r="D347" s="822" t="s">
        <v>4276</v>
      </c>
      <c r="E347" s="822" t="s">
        <v>4277</v>
      </c>
      <c r="F347" s="831">
        <v>3</v>
      </c>
      <c r="G347" s="831">
        <v>1125</v>
      </c>
      <c r="H347" s="831">
        <v>0.99734042553191493</v>
      </c>
      <c r="I347" s="831">
        <v>375</v>
      </c>
      <c r="J347" s="831">
        <v>3</v>
      </c>
      <c r="K347" s="831">
        <v>1128</v>
      </c>
      <c r="L347" s="831">
        <v>1</v>
      </c>
      <c r="M347" s="831">
        <v>376</v>
      </c>
      <c r="N347" s="831">
        <v>1</v>
      </c>
      <c r="O347" s="831">
        <v>377</v>
      </c>
      <c r="P347" s="827">
        <v>0.33421985815602839</v>
      </c>
      <c r="Q347" s="832">
        <v>377</v>
      </c>
    </row>
    <row r="348" spans="1:17" ht="14.45" customHeight="1" x14ac:dyDescent="0.2">
      <c r="A348" s="821" t="s">
        <v>570</v>
      </c>
      <c r="B348" s="822" t="s">
        <v>4352</v>
      </c>
      <c r="C348" s="822" t="s">
        <v>4182</v>
      </c>
      <c r="D348" s="822" t="s">
        <v>4829</v>
      </c>
      <c r="E348" s="822" t="s">
        <v>4830</v>
      </c>
      <c r="F348" s="831"/>
      <c r="G348" s="831"/>
      <c r="H348" s="831"/>
      <c r="I348" s="831"/>
      <c r="J348" s="831"/>
      <c r="K348" s="831"/>
      <c r="L348" s="831"/>
      <c r="M348" s="831"/>
      <c r="N348" s="831">
        <v>1</v>
      </c>
      <c r="O348" s="831">
        <v>2009</v>
      </c>
      <c r="P348" s="827"/>
      <c r="Q348" s="832">
        <v>2009</v>
      </c>
    </row>
    <row r="349" spans="1:17" ht="14.45" customHeight="1" x14ac:dyDescent="0.2">
      <c r="A349" s="821" t="s">
        <v>570</v>
      </c>
      <c r="B349" s="822" t="s">
        <v>4352</v>
      </c>
      <c r="C349" s="822" t="s">
        <v>4182</v>
      </c>
      <c r="D349" s="822" t="s">
        <v>4278</v>
      </c>
      <c r="E349" s="822" t="s">
        <v>4279</v>
      </c>
      <c r="F349" s="831">
        <v>1</v>
      </c>
      <c r="G349" s="831">
        <v>985</v>
      </c>
      <c r="H349" s="831"/>
      <c r="I349" s="831">
        <v>985</v>
      </c>
      <c r="J349" s="831"/>
      <c r="K349" s="831"/>
      <c r="L349" s="831"/>
      <c r="M349" s="831"/>
      <c r="N349" s="831">
        <v>1</v>
      </c>
      <c r="O349" s="831">
        <v>993</v>
      </c>
      <c r="P349" s="827"/>
      <c r="Q349" s="832">
        <v>993</v>
      </c>
    </row>
    <row r="350" spans="1:17" ht="14.45" customHeight="1" x14ac:dyDescent="0.2">
      <c r="A350" s="821" t="s">
        <v>570</v>
      </c>
      <c r="B350" s="822" t="s">
        <v>4352</v>
      </c>
      <c r="C350" s="822" t="s">
        <v>4182</v>
      </c>
      <c r="D350" s="822" t="s">
        <v>4831</v>
      </c>
      <c r="E350" s="822" t="s">
        <v>4832</v>
      </c>
      <c r="F350" s="831">
        <v>55</v>
      </c>
      <c r="G350" s="831">
        <v>885955</v>
      </c>
      <c r="H350" s="831">
        <v>1.1167828465543104</v>
      </c>
      <c r="I350" s="831">
        <v>16108.272727272728</v>
      </c>
      <c r="J350" s="831">
        <v>49</v>
      </c>
      <c r="K350" s="831">
        <v>793310</v>
      </c>
      <c r="L350" s="831">
        <v>1</v>
      </c>
      <c r="M350" s="831">
        <v>16190</v>
      </c>
      <c r="N350" s="831">
        <v>44</v>
      </c>
      <c r="O350" s="831">
        <v>751036</v>
      </c>
      <c r="P350" s="827">
        <v>0.94671187808044777</v>
      </c>
      <c r="Q350" s="832">
        <v>17069</v>
      </c>
    </row>
    <row r="351" spans="1:17" ht="14.45" customHeight="1" x14ac:dyDescent="0.2">
      <c r="A351" s="821" t="s">
        <v>570</v>
      </c>
      <c r="B351" s="822" t="s">
        <v>4352</v>
      </c>
      <c r="C351" s="822" t="s">
        <v>4182</v>
      </c>
      <c r="D351" s="822" t="s">
        <v>4833</v>
      </c>
      <c r="E351" s="822" t="s">
        <v>4834</v>
      </c>
      <c r="F351" s="831">
        <v>14</v>
      </c>
      <c r="G351" s="831">
        <v>0</v>
      </c>
      <c r="H351" s="831"/>
      <c r="I351" s="831">
        <v>0</v>
      </c>
      <c r="J351" s="831">
        <v>5</v>
      </c>
      <c r="K351" s="831">
        <v>0</v>
      </c>
      <c r="L351" s="831"/>
      <c r="M351" s="831">
        <v>0</v>
      </c>
      <c r="N351" s="831">
        <v>4</v>
      </c>
      <c r="O351" s="831">
        <v>0</v>
      </c>
      <c r="P351" s="827"/>
      <c r="Q351" s="832">
        <v>0</v>
      </c>
    </row>
    <row r="352" spans="1:17" ht="14.45" customHeight="1" x14ac:dyDescent="0.2">
      <c r="A352" s="821" t="s">
        <v>570</v>
      </c>
      <c r="B352" s="822" t="s">
        <v>4352</v>
      </c>
      <c r="C352" s="822" t="s">
        <v>4182</v>
      </c>
      <c r="D352" s="822" t="s">
        <v>4280</v>
      </c>
      <c r="E352" s="822" t="s">
        <v>4281</v>
      </c>
      <c r="F352" s="831">
        <v>1</v>
      </c>
      <c r="G352" s="831">
        <v>391</v>
      </c>
      <c r="H352" s="831">
        <v>0.11054566016398078</v>
      </c>
      <c r="I352" s="831">
        <v>391</v>
      </c>
      <c r="J352" s="831">
        <v>9</v>
      </c>
      <c r="K352" s="831">
        <v>3537</v>
      </c>
      <c r="L352" s="831">
        <v>1</v>
      </c>
      <c r="M352" s="831">
        <v>393</v>
      </c>
      <c r="N352" s="831">
        <v>1</v>
      </c>
      <c r="O352" s="831">
        <v>396</v>
      </c>
      <c r="P352" s="827">
        <v>0.11195928753180662</v>
      </c>
      <c r="Q352" s="832">
        <v>396</v>
      </c>
    </row>
    <row r="353" spans="1:17" ht="14.45" customHeight="1" x14ac:dyDescent="0.2">
      <c r="A353" s="821" t="s">
        <v>570</v>
      </c>
      <c r="B353" s="822" t="s">
        <v>4352</v>
      </c>
      <c r="C353" s="822" t="s">
        <v>4182</v>
      </c>
      <c r="D353" s="822" t="s">
        <v>4835</v>
      </c>
      <c r="E353" s="822" t="s">
        <v>4836</v>
      </c>
      <c r="F353" s="831">
        <v>94</v>
      </c>
      <c r="G353" s="831">
        <v>257560</v>
      </c>
      <c r="H353" s="831">
        <v>0.85205769485245464</v>
      </c>
      <c r="I353" s="831">
        <v>2740</v>
      </c>
      <c r="J353" s="831">
        <v>110</v>
      </c>
      <c r="K353" s="831">
        <v>302280</v>
      </c>
      <c r="L353" s="831">
        <v>1</v>
      </c>
      <c r="M353" s="831">
        <v>2748</v>
      </c>
      <c r="N353" s="831">
        <v>103</v>
      </c>
      <c r="O353" s="831">
        <v>283765</v>
      </c>
      <c r="P353" s="827">
        <v>0.9387488421331216</v>
      </c>
      <c r="Q353" s="832">
        <v>2755</v>
      </c>
    </row>
    <row r="354" spans="1:17" ht="14.45" customHeight="1" x14ac:dyDescent="0.2">
      <c r="A354" s="821" t="s">
        <v>570</v>
      </c>
      <c r="B354" s="822" t="s">
        <v>4352</v>
      </c>
      <c r="C354" s="822" t="s">
        <v>4182</v>
      </c>
      <c r="D354" s="822" t="s">
        <v>4837</v>
      </c>
      <c r="E354" s="822" t="s">
        <v>4838</v>
      </c>
      <c r="F354" s="831">
        <v>1</v>
      </c>
      <c r="G354" s="831">
        <v>501</v>
      </c>
      <c r="H354" s="831"/>
      <c r="I354" s="831">
        <v>501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570</v>
      </c>
      <c r="B355" s="822" t="s">
        <v>4352</v>
      </c>
      <c r="C355" s="822" t="s">
        <v>4182</v>
      </c>
      <c r="D355" s="822" t="s">
        <v>4839</v>
      </c>
      <c r="E355" s="822" t="s">
        <v>4840</v>
      </c>
      <c r="F355" s="831">
        <v>603</v>
      </c>
      <c r="G355" s="831">
        <v>0</v>
      </c>
      <c r="H355" s="831"/>
      <c r="I355" s="831">
        <v>0</v>
      </c>
      <c r="J355" s="831">
        <v>596</v>
      </c>
      <c r="K355" s="831">
        <v>0</v>
      </c>
      <c r="L355" s="831"/>
      <c r="M355" s="831">
        <v>0</v>
      </c>
      <c r="N355" s="831">
        <v>440</v>
      </c>
      <c r="O355" s="831">
        <v>0</v>
      </c>
      <c r="P355" s="827"/>
      <c r="Q355" s="832">
        <v>0</v>
      </c>
    </row>
    <row r="356" spans="1:17" ht="14.45" customHeight="1" x14ac:dyDescent="0.2">
      <c r="A356" s="821" t="s">
        <v>570</v>
      </c>
      <c r="B356" s="822" t="s">
        <v>4352</v>
      </c>
      <c r="C356" s="822" t="s">
        <v>4182</v>
      </c>
      <c r="D356" s="822" t="s">
        <v>4841</v>
      </c>
      <c r="E356" s="822" t="s">
        <v>4842</v>
      </c>
      <c r="F356" s="831">
        <v>4</v>
      </c>
      <c r="G356" s="831">
        <v>8920</v>
      </c>
      <c r="H356" s="831">
        <v>0.99642537980339585</v>
      </c>
      <c r="I356" s="831">
        <v>2230</v>
      </c>
      <c r="J356" s="831">
        <v>4</v>
      </c>
      <c r="K356" s="831">
        <v>8952</v>
      </c>
      <c r="L356" s="831">
        <v>1</v>
      </c>
      <c r="M356" s="831">
        <v>2238</v>
      </c>
      <c r="N356" s="831">
        <v>4</v>
      </c>
      <c r="O356" s="831">
        <v>8980</v>
      </c>
      <c r="P356" s="827">
        <v>1.0031277926720286</v>
      </c>
      <c r="Q356" s="832">
        <v>2245</v>
      </c>
    </row>
    <row r="357" spans="1:17" ht="14.45" customHeight="1" x14ac:dyDescent="0.2">
      <c r="A357" s="821" t="s">
        <v>570</v>
      </c>
      <c r="B357" s="822" t="s">
        <v>4352</v>
      </c>
      <c r="C357" s="822" t="s">
        <v>4182</v>
      </c>
      <c r="D357" s="822" t="s">
        <v>4843</v>
      </c>
      <c r="E357" s="822" t="s">
        <v>4844</v>
      </c>
      <c r="F357" s="831">
        <v>129</v>
      </c>
      <c r="G357" s="831">
        <v>904419</v>
      </c>
      <c r="H357" s="831">
        <v>1.0880987786215459</v>
      </c>
      <c r="I357" s="831">
        <v>7011</v>
      </c>
      <c r="J357" s="831">
        <v>118</v>
      </c>
      <c r="K357" s="831">
        <v>831192</v>
      </c>
      <c r="L357" s="831">
        <v>1</v>
      </c>
      <c r="M357" s="831">
        <v>7044</v>
      </c>
      <c r="N357" s="831">
        <v>101</v>
      </c>
      <c r="O357" s="831">
        <v>714373</v>
      </c>
      <c r="P357" s="827">
        <v>0.85945605828737526</v>
      </c>
      <c r="Q357" s="832">
        <v>7073</v>
      </c>
    </row>
    <row r="358" spans="1:17" ht="14.45" customHeight="1" x14ac:dyDescent="0.2">
      <c r="A358" s="821" t="s">
        <v>570</v>
      </c>
      <c r="B358" s="822" t="s">
        <v>4352</v>
      </c>
      <c r="C358" s="822" t="s">
        <v>4182</v>
      </c>
      <c r="D358" s="822" t="s">
        <v>4845</v>
      </c>
      <c r="E358" s="822" t="s">
        <v>4846</v>
      </c>
      <c r="F358" s="831">
        <v>257</v>
      </c>
      <c r="G358" s="831">
        <v>982511</v>
      </c>
      <c r="H358" s="831">
        <v>1.1198697432250064</v>
      </c>
      <c r="I358" s="831">
        <v>3823</v>
      </c>
      <c r="J358" s="831">
        <v>228</v>
      </c>
      <c r="K358" s="831">
        <v>877344</v>
      </c>
      <c r="L358" s="831">
        <v>1</v>
      </c>
      <c r="M358" s="831">
        <v>3848</v>
      </c>
      <c r="N358" s="831">
        <v>196</v>
      </c>
      <c r="O358" s="831">
        <v>758520</v>
      </c>
      <c r="P358" s="827">
        <v>0.86456395666921981</v>
      </c>
      <c r="Q358" s="832">
        <v>3870</v>
      </c>
    </row>
    <row r="359" spans="1:17" ht="14.45" customHeight="1" x14ac:dyDescent="0.2">
      <c r="A359" s="821" t="s">
        <v>570</v>
      </c>
      <c r="B359" s="822" t="s">
        <v>4352</v>
      </c>
      <c r="C359" s="822" t="s">
        <v>4182</v>
      </c>
      <c r="D359" s="822" t="s">
        <v>4847</v>
      </c>
      <c r="E359" s="822" t="s">
        <v>4848</v>
      </c>
      <c r="F359" s="831">
        <v>707</v>
      </c>
      <c r="G359" s="831">
        <v>0</v>
      </c>
      <c r="H359" s="831"/>
      <c r="I359" s="831">
        <v>0</v>
      </c>
      <c r="J359" s="831">
        <v>722</v>
      </c>
      <c r="K359" s="831">
        <v>0</v>
      </c>
      <c r="L359" s="831"/>
      <c r="M359" s="831">
        <v>0</v>
      </c>
      <c r="N359" s="831">
        <v>539</v>
      </c>
      <c r="O359" s="831">
        <v>0</v>
      </c>
      <c r="P359" s="827"/>
      <c r="Q359" s="832">
        <v>0</v>
      </c>
    </row>
    <row r="360" spans="1:17" ht="14.45" customHeight="1" x14ac:dyDescent="0.2">
      <c r="A360" s="821" t="s">
        <v>570</v>
      </c>
      <c r="B360" s="822" t="s">
        <v>4352</v>
      </c>
      <c r="C360" s="822" t="s">
        <v>4182</v>
      </c>
      <c r="D360" s="822" t="s">
        <v>4849</v>
      </c>
      <c r="E360" s="822" t="s">
        <v>4850</v>
      </c>
      <c r="F360" s="831">
        <v>22</v>
      </c>
      <c r="G360" s="831">
        <v>0</v>
      </c>
      <c r="H360" s="831"/>
      <c r="I360" s="831">
        <v>0</v>
      </c>
      <c r="J360" s="831">
        <v>26</v>
      </c>
      <c r="K360" s="831">
        <v>0</v>
      </c>
      <c r="L360" s="831"/>
      <c r="M360" s="831">
        <v>0</v>
      </c>
      <c r="N360" s="831">
        <v>15</v>
      </c>
      <c r="O360" s="831">
        <v>0</v>
      </c>
      <c r="P360" s="827"/>
      <c r="Q360" s="832">
        <v>0</v>
      </c>
    </row>
    <row r="361" spans="1:17" ht="14.45" customHeight="1" x14ac:dyDescent="0.2">
      <c r="A361" s="821" t="s">
        <v>570</v>
      </c>
      <c r="B361" s="822" t="s">
        <v>4352</v>
      </c>
      <c r="C361" s="822" t="s">
        <v>4182</v>
      </c>
      <c r="D361" s="822" t="s">
        <v>4851</v>
      </c>
      <c r="E361" s="822" t="s">
        <v>4852</v>
      </c>
      <c r="F361" s="831">
        <v>4</v>
      </c>
      <c r="G361" s="831">
        <v>0</v>
      </c>
      <c r="H361" s="831"/>
      <c r="I361" s="831">
        <v>0</v>
      </c>
      <c r="J361" s="831"/>
      <c r="K361" s="831"/>
      <c r="L361" s="831"/>
      <c r="M361" s="831"/>
      <c r="N361" s="831"/>
      <c r="O361" s="831"/>
      <c r="P361" s="827"/>
      <c r="Q361" s="832"/>
    </row>
    <row r="362" spans="1:17" ht="14.45" customHeight="1" x14ac:dyDescent="0.2">
      <c r="A362" s="821" t="s">
        <v>570</v>
      </c>
      <c r="B362" s="822" t="s">
        <v>4352</v>
      </c>
      <c r="C362" s="822" t="s">
        <v>4182</v>
      </c>
      <c r="D362" s="822" t="s">
        <v>4853</v>
      </c>
      <c r="E362" s="822" t="s">
        <v>4854</v>
      </c>
      <c r="F362" s="831">
        <v>50</v>
      </c>
      <c r="G362" s="831">
        <v>0</v>
      </c>
      <c r="H362" s="831"/>
      <c r="I362" s="831">
        <v>0</v>
      </c>
      <c r="J362" s="831">
        <v>40</v>
      </c>
      <c r="K362" s="831">
        <v>0</v>
      </c>
      <c r="L362" s="831"/>
      <c r="M362" s="831">
        <v>0</v>
      </c>
      <c r="N362" s="831">
        <v>26</v>
      </c>
      <c r="O362" s="831">
        <v>0</v>
      </c>
      <c r="P362" s="827"/>
      <c r="Q362" s="832">
        <v>0</v>
      </c>
    </row>
    <row r="363" spans="1:17" ht="14.45" customHeight="1" x14ac:dyDescent="0.2">
      <c r="A363" s="821" t="s">
        <v>570</v>
      </c>
      <c r="B363" s="822" t="s">
        <v>4352</v>
      </c>
      <c r="C363" s="822" t="s">
        <v>4182</v>
      </c>
      <c r="D363" s="822" t="s">
        <v>4855</v>
      </c>
      <c r="E363" s="822" t="s">
        <v>4856</v>
      </c>
      <c r="F363" s="831">
        <v>7</v>
      </c>
      <c r="G363" s="831">
        <v>44219</v>
      </c>
      <c r="H363" s="831">
        <v>0.6955954066383514</v>
      </c>
      <c r="I363" s="831">
        <v>6317</v>
      </c>
      <c r="J363" s="831">
        <v>10</v>
      </c>
      <c r="K363" s="831">
        <v>63570</v>
      </c>
      <c r="L363" s="831">
        <v>1</v>
      </c>
      <c r="M363" s="831">
        <v>6357</v>
      </c>
      <c r="N363" s="831">
        <v>11</v>
      </c>
      <c r="O363" s="831">
        <v>70323</v>
      </c>
      <c r="P363" s="827">
        <v>1.1062293534686172</v>
      </c>
      <c r="Q363" s="832">
        <v>6393</v>
      </c>
    </row>
    <row r="364" spans="1:17" ht="14.45" customHeight="1" x14ac:dyDescent="0.2">
      <c r="A364" s="821" t="s">
        <v>570</v>
      </c>
      <c r="B364" s="822" t="s">
        <v>4352</v>
      </c>
      <c r="C364" s="822" t="s">
        <v>4182</v>
      </c>
      <c r="D364" s="822" t="s">
        <v>4857</v>
      </c>
      <c r="E364" s="822" t="s">
        <v>4858</v>
      </c>
      <c r="F364" s="831">
        <v>9</v>
      </c>
      <c r="G364" s="831">
        <v>41220</v>
      </c>
      <c r="H364" s="831">
        <v>1.2781791683463053</v>
      </c>
      <c r="I364" s="831">
        <v>4580</v>
      </c>
      <c r="J364" s="831">
        <v>7</v>
      </c>
      <c r="K364" s="831">
        <v>32249</v>
      </c>
      <c r="L364" s="831">
        <v>1</v>
      </c>
      <c r="M364" s="831">
        <v>4607</v>
      </c>
      <c r="N364" s="831">
        <v>7</v>
      </c>
      <c r="O364" s="831">
        <v>32417</v>
      </c>
      <c r="P364" s="827">
        <v>1.0052094638593445</v>
      </c>
      <c r="Q364" s="832">
        <v>4631</v>
      </c>
    </row>
    <row r="365" spans="1:17" ht="14.45" customHeight="1" x14ac:dyDescent="0.2">
      <c r="A365" s="821" t="s">
        <v>570</v>
      </c>
      <c r="B365" s="822" t="s">
        <v>4352</v>
      </c>
      <c r="C365" s="822" t="s">
        <v>4182</v>
      </c>
      <c r="D365" s="822" t="s">
        <v>4859</v>
      </c>
      <c r="E365" s="822" t="s">
        <v>4860</v>
      </c>
      <c r="F365" s="831">
        <v>13</v>
      </c>
      <c r="G365" s="831">
        <v>0</v>
      </c>
      <c r="H365" s="831"/>
      <c r="I365" s="831">
        <v>0</v>
      </c>
      <c r="J365" s="831">
        <v>14</v>
      </c>
      <c r="K365" s="831">
        <v>0</v>
      </c>
      <c r="L365" s="831"/>
      <c r="M365" s="831">
        <v>0</v>
      </c>
      <c r="N365" s="831">
        <v>7</v>
      </c>
      <c r="O365" s="831">
        <v>0</v>
      </c>
      <c r="P365" s="827"/>
      <c r="Q365" s="832">
        <v>0</v>
      </c>
    </row>
    <row r="366" spans="1:17" ht="14.45" customHeight="1" x14ac:dyDescent="0.2">
      <c r="A366" s="821" t="s">
        <v>570</v>
      </c>
      <c r="B366" s="822" t="s">
        <v>4352</v>
      </c>
      <c r="C366" s="822" t="s">
        <v>4182</v>
      </c>
      <c r="D366" s="822" t="s">
        <v>4861</v>
      </c>
      <c r="E366" s="822" t="s">
        <v>4862</v>
      </c>
      <c r="F366" s="831">
        <v>5</v>
      </c>
      <c r="G366" s="831">
        <v>0</v>
      </c>
      <c r="H366" s="831"/>
      <c r="I366" s="831">
        <v>0</v>
      </c>
      <c r="J366" s="831">
        <v>12</v>
      </c>
      <c r="K366" s="831">
        <v>0</v>
      </c>
      <c r="L366" s="831"/>
      <c r="M366" s="831">
        <v>0</v>
      </c>
      <c r="N366" s="831">
        <v>7</v>
      </c>
      <c r="O366" s="831">
        <v>0</v>
      </c>
      <c r="P366" s="827"/>
      <c r="Q366" s="832">
        <v>0</v>
      </c>
    </row>
    <row r="367" spans="1:17" ht="14.45" customHeight="1" x14ac:dyDescent="0.2">
      <c r="A367" s="821" t="s">
        <v>570</v>
      </c>
      <c r="B367" s="822" t="s">
        <v>4352</v>
      </c>
      <c r="C367" s="822" t="s">
        <v>4182</v>
      </c>
      <c r="D367" s="822" t="s">
        <v>4863</v>
      </c>
      <c r="E367" s="822" t="s">
        <v>4864</v>
      </c>
      <c r="F367" s="831">
        <v>18</v>
      </c>
      <c r="G367" s="831">
        <v>0</v>
      </c>
      <c r="H367" s="831"/>
      <c r="I367" s="831">
        <v>0</v>
      </c>
      <c r="J367" s="831">
        <v>14</v>
      </c>
      <c r="K367" s="831">
        <v>0</v>
      </c>
      <c r="L367" s="831"/>
      <c r="M367" s="831">
        <v>0</v>
      </c>
      <c r="N367" s="831">
        <v>9</v>
      </c>
      <c r="O367" s="831">
        <v>0</v>
      </c>
      <c r="P367" s="827"/>
      <c r="Q367" s="832">
        <v>0</v>
      </c>
    </row>
    <row r="368" spans="1:17" ht="14.45" customHeight="1" x14ac:dyDescent="0.2">
      <c r="A368" s="821" t="s">
        <v>570</v>
      </c>
      <c r="B368" s="822" t="s">
        <v>4352</v>
      </c>
      <c r="C368" s="822" t="s">
        <v>4182</v>
      </c>
      <c r="D368" s="822" t="s">
        <v>4865</v>
      </c>
      <c r="E368" s="822" t="s">
        <v>4866</v>
      </c>
      <c r="F368" s="831">
        <v>4</v>
      </c>
      <c r="G368" s="831">
        <v>0</v>
      </c>
      <c r="H368" s="831"/>
      <c r="I368" s="831">
        <v>0</v>
      </c>
      <c r="J368" s="831">
        <v>7</v>
      </c>
      <c r="K368" s="831">
        <v>0</v>
      </c>
      <c r="L368" s="831"/>
      <c r="M368" s="831">
        <v>0</v>
      </c>
      <c r="N368" s="831">
        <v>9</v>
      </c>
      <c r="O368" s="831">
        <v>0</v>
      </c>
      <c r="P368" s="827"/>
      <c r="Q368" s="832">
        <v>0</v>
      </c>
    </row>
    <row r="369" spans="1:17" ht="14.45" customHeight="1" x14ac:dyDescent="0.2">
      <c r="A369" s="821" t="s">
        <v>570</v>
      </c>
      <c r="B369" s="822" t="s">
        <v>4352</v>
      </c>
      <c r="C369" s="822" t="s">
        <v>4182</v>
      </c>
      <c r="D369" s="822" t="s">
        <v>4867</v>
      </c>
      <c r="E369" s="822" t="s">
        <v>4868</v>
      </c>
      <c r="F369" s="831">
        <v>91</v>
      </c>
      <c r="G369" s="831">
        <v>0</v>
      </c>
      <c r="H369" s="831"/>
      <c r="I369" s="831">
        <v>0</v>
      </c>
      <c r="J369" s="831">
        <v>121</v>
      </c>
      <c r="K369" s="831">
        <v>0</v>
      </c>
      <c r="L369" s="831"/>
      <c r="M369" s="831">
        <v>0</v>
      </c>
      <c r="N369" s="831">
        <v>100</v>
      </c>
      <c r="O369" s="831">
        <v>0</v>
      </c>
      <c r="P369" s="827"/>
      <c r="Q369" s="832">
        <v>0</v>
      </c>
    </row>
    <row r="370" spans="1:17" ht="14.45" customHeight="1" x14ac:dyDescent="0.2">
      <c r="A370" s="821" t="s">
        <v>570</v>
      </c>
      <c r="B370" s="822" t="s">
        <v>4352</v>
      </c>
      <c r="C370" s="822" t="s">
        <v>4182</v>
      </c>
      <c r="D370" s="822" t="s">
        <v>4869</v>
      </c>
      <c r="E370" s="822" t="s">
        <v>4870</v>
      </c>
      <c r="F370" s="831">
        <v>86</v>
      </c>
      <c r="G370" s="831">
        <v>0</v>
      </c>
      <c r="H370" s="831"/>
      <c r="I370" s="831">
        <v>0</v>
      </c>
      <c r="J370" s="831">
        <v>83</v>
      </c>
      <c r="K370" s="831">
        <v>0</v>
      </c>
      <c r="L370" s="831"/>
      <c r="M370" s="831">
        <v>0</v>
      </c>
      <c r="N370" s="831">
        <v>65</v>
      </c>
      <c r="O370" s="831">
        <v>0</v>
      </c>
      <c r="P370" s="827"/>
      <c r="Q370" s="832">
        <v>0</v>
      </c>
    </row>
    <row r="371" spans="1:17" ht="14.45" customHeight="1" x14ac:dyDescent="0.2">
      <c r="A371" s="821" t="s">
        <v>570</v>
      </c>
      <c r="B371" s="822" t="s">
        <v>4352</v>
      </c>
      <c r="C371" s="822" t="s">
        <v>4182</v>
      </c>
      <c r="D371" s="822" t="s">
        <v>4871</v>
      </c>
      <c r="E371" s="822" t="s">
        <v>4872</v>
      </c>
      <c r="F371" s="831">
        <v>3</v>
      </c>
      <c r="G371" s="831">
        <v>10929</v>
      </c>
      <c r="H371" s="831">
        <v>1.4934408308280951</v>
      </c>
      <c r="I371" s="831">
        <v>3643</v>
      </c>
      <c r="J371" s="831">
        <v>2</v>
      </c>
      <c r="K371" s="831">
        <v>7318</v>
      </c>
      <c r="L371" s="831">
        <v>1</v>
      </c>
      <c r="M371" s="831">
        <v>3659</v>
      </c>
      <c r="N371" s="831">
        <v>3</v>
      </c>
      <c r="O371" s="831">
        <v>11019</v>
      </c>
      <c r="P371" s="827">
        <v>1.5057392730254169</v>
      </c>
      <c r="Q371" s="832">
        <v>3673</v>
      </c>
    </row>
    <row r="372" spans="1:17" ht="14.45" customHeight="1" x14ac:dyDescent="0.2">
      <c r="A372" s="821" t="s">
        <v>570</v>
      </c>
      <c r="B372" s="822" t="s">
        <v>4352</v>
      </c>
      <c r="C372" s="822" t="s">
        <v>4182</v>
      </c>
      <c r="D372" s="822" t="s">
        <v>4873</v>
      </c>
      <c r="E372" s="822" t="s">
        <v>4874</v>
      </c>
      <c r="F372" s="831">
        <v>2</v>
      </c>
      <c r="G372" s="831">
        <v>5082</v>
      </c>
      <c r="H372" s="831">
        <v>0.99568965517241381</v>
      </c>
      <c r="I372" s="831">
        <v>2541</v>
      </c>
      <c r="J372" s="831">
        <v>2</v>
      </c>
      <c r="K372" s="831">
        <v>5104</v>
      </c>
      <c r="L372" s="831">
        <v>1</v>
      </c>
      <c r="M372" s="831">
        <v>2552</v>
      </c>
      <c r="N372" s="831">
        <v>2</v>
      </c>
      <c r="O372" s="831">
        <v>5124</v>
      </c>
      <c r="P372" s="827">
        <v>1.0039184952978057</v>
      </c>
      <c r="Q372" s="832">
        <v>2562</v>
      </c>
    </row>
    <row r="373" spans="1:17" ht="14.45" customHeight="1" x14ac:dyDescent="0.2">
      <c r="A373" s="821" t="s">
        <v>570</v>
      </c>
      <c r="B373" s="822" t="s">
        <v>4352</v>
      </c>
      <c r="C373" s="822" t="s">
        <v>4182</v>
      </c>
      <c r="D373" s="822" t="s">
        <v>4875</v>
      </c>
      <c r="E373" s="822" t="s">
        <v>4876</v>
      </c>
      <c r="F373" s="831">
        <v>46</v>
      </c>
      <c r="G373" s="831">
        <v>194028</v>
      </c>
      <c r="H373" s="831">
        <v>1.1132416475893765</v>
      </c>
      <c r="I373" s="831">
        <v>4218</v>
      </c>
      <c r="J373" s="831">
        <v>41</v>
      </c>
      <c r="K373" s="831">
        <v>174291</v>
      </c>
      <c r="L373" s="831">
        <v>1</v>
      </c>
      <c r="M373" s="831">
        <v>4251</v>
      </c>
      <c r="N373" s="831">
        <v>54</v>
      </c>
      <c r="O373" s="831">
        <v>231120</v>
      </c>
      <c r="P373" s="827">
        <v>1.3260581441382515</v>
      </c>
      <c r="Q373" s="832">
        <v>4280</v>
      </c>
    </row>
    <row r="374" spans="1:17" ht="14.45" customHeight="1" x14ac:dyDescent="0.2">
      <c r="A374" s="821" t="s">
        <v>570</v>
      </c>
      <c r="B374" s="822" t="s">
        <v>4352</v>
      </c>
      <c r="C374" s="822" t="s">
        <v>4182</v>
      </c>
      <c r="D374" s="822" t="s">
        <v>4877</v>
      </c>
      <c r="E374" s="822" t="s">
        <v>4878</v>
      </c>
      <c r="F374" s="831">
        <v>3</v>
      </c>
      <c r="G374" s="831">
        <v>0</v>
      </c>
      <c r="H374" s="831"/>
      <c r="I374" s="831">
        <v>0</v>
      </c>
      <c r="J374" s="831">
        <v>6</v>
      </c>
      <c r="K374" s="831">
        <v>0</v>
      </c>
      <c r="L374" s="831"/>
      <c r="M374" s="831">
        <v>0</v>
      </c>
      <c r="N374" s="831">
        <v>3</v>
      </c>
      <c r="O374" s="831">
        <v>0</v>
      </c>
      <c r="P374" s="827"/>
      <c r="Q374" s="832">
        <v>0</v>
      </c>
    </row>
    <row r="375" spans="1:17" ht="14.45" customHeight="1" x14ac:dyDescent="0.2">
      <c r="A375" s="821" t="s">
        <v>570</v>
      </c>
      <c r="B375" s="822" t="s">
        <v>4352</v>
      </c>
      <c r="C375" s="822" t="s">
        <v>4182</v>
      </c>
      <c r="D375" s="822" t="s">
        <v>4879</v>
      </c>
      <c r="E375" s="822" t="s">
        <v>4880</v>
      </c>
      <c r="F375" s="831">
        <v>1</v>
      </c>
      <c r="G375" s="831">
        <v>3688</v>
      </c>
      <c r="H375" s="831">
        <v>0.49663345004039861</v>
      </c>
      <c r="I375" s="831">
        <v>3688</v>
      </c>
      <c r="J375" s="831">
        <v>2</v>
      </c>
      <c r="K375" s="831">
        <v>7426</v>
      </c>
      <c r="L375" s="831">
        <v>1</v>
      </c>
      <c r="M375" s="831">
        <v>3713</v>
      </c>
      <c r="N375" s="831">
        <v>3</v>
      </c>
      <c r="O375" s="831">
        <v>11202</v>
      </c>
      <c r="P375" s="827">
        <v>1.5084837058981955</v>
      </c>
      <c r="Q375" s="832">
        <v>3734</v>
      </c>
    </row>
    <row r="376" spans="1:17" ht="14.45" customHeight="1" x14ac:dyDescent="0.2">
      <c r="A376" s="821" t="s">
        <v>570</v>
      </c>
      <c r="B376" s="822" t="s">
        <v>4352</v>
      </c>
      <c r="C376" s="822" t="s">
        <v>4182</v>
      </c>
      <c r="D376" s="822" t="s">
        <v>4881</v>
      </c>
      <c r="E376" s="822" t="s">
        <v>4882</v>
      </c>
      <c r="F376" s="831">
        <v>116</v>
      </c>
      <c r="G376" s="831">
        <v>549956</v>
      </c>
      <c r="H376" s="831">
        <v>0.74525842209393722</v>
      </c>
      <c r="I376" s="831">
        <v>4741</v>
      </c>
      <c r="J376" s="831">
        <v>140</v>
      </c>
      <c r="K376" s="831">
        <v>737940</v>
      </c>
      <c r="L376" s="831">
        <v>1</v>
      </c>
      <c r="M376" s="831">
        <v>5271</v>
      </c>
      <c r="N376" s="831">
        <v>108</v>
      </c>
      <c r="O376" s="831">
        <v>572400</v>
      </c>
      <c r="P376" s="827">
        <v>0.77567281892836815</v>
      </c>
      <c r="Q376" s="832">
        <v>5300</v>
      </c>
    </row>
    <row r="377" spans="1:17" ht="14.45" customHeight="1" x14ac:dyDescent="0.2">
      <c r="A377" s="821" t="s">
        <v>570</v>
      </c>
      <c r="B377" s="822" t="s">
        <v>4352</v>
      </c>
      <c r="C377" s="822" t="s">
        <v>4182</v>
      </c>
      <c r="D377" s="822" t="s">
        <v>4883</v>
      </c>
      <c r="E377" s="822" t="s">
        <v>4884</v>
      </c>
      <c r="F377" s="831">
        <v>126</v>
      </c>
      <c r="G377" s="831">
        <v>0</v>
      </c>
      <c r="H377" s="831"/>
      <c r="I377" s="831">
        <v>0</v>
      </c>
      <c r="J377" s="831">
        <v>95</v>
      </c>
      <c r="K377" s="831">
        <v>0</v>
      </c>
      <c r="L377" s="831"/>
      <c r="M377" s="831">
        <v>0</v>
      </c>
      <c r="N377" s="831">
        <v>57</v>
      </c>
      <c r="O377" s="831">
        <v>0</v>
      </c>
      <c r="P377" s="827"/>
      <c r="Q377" s="832">
        <v>0</v>
      </c>
    </row>
    <row r="378" spans="1:17" ht="14.45" customHeight="1" x14ac:dyDescent="0.2">
      <c r="A378" s="821" t="s">
        <v>570</v>
      </c>
      <c r="B378" s="822" t="s">
        <v>4352</v>
      </c>
      <c r="C378" s="822" t="s">
        <v>4182</v>
      </c>
      <c r="D378" s="822" t="s">
        <v>4885</v>
      </c>
      <c r="E378" s="822" t="s">
        <v>4886</v>
      </c>
      <c r="F378" s="831">
        <v>10</v>
      </c>
      <c r="G378" s="831">
        <v>0</v>
      </c>
      <c r="H378" s="831"/>
      <c r="I378" s="831">
        <v>0</v>
      </c>
      <c r="J378" s="831">
        <v>16</v>
      </c>
      <c r="K378" s="831">
        <v>0</v>
      </c>
      <c r="L378" s="831"/>
      <c r="M378" s="831">
        <v>0</v>
      </c>
      <c r="N378" s="831">
        <v>3</v>
      </c>
      <c r="O378" s="831">
        <v>0</v>
      </c>
      <c r="P378" s="827"/>
      <c r="Q378" s="832">
        <v>0</v>
      </c>
    </row>
    <row r="379" spans="1:17" ht="14.45" customHeight="1" x14ac:dyDescent="0.2">
      <c r="A379" s="821" t="s">
        <v>570</v>
      </c>
      <c r="B379" s="822" t="s">
        <v>4352</v>
      </c>
      <c r="C379" s="822" t="s">
        <v>4182</v>
      </c>
      <c r="D379" s="822" t="s">
        <v>4887</v>
      </c>
      <c r="E379" s="822" t="s">
        <v>4888</v>
      </c>
      <c r="F379" s="831">
        <v>27</v>
      </c>
      <c r="G379" s="831">
        <v>0</v>
      </c>
      <c r="H379" s="831"/>
      <c r="I379" s="831">
        <v>0</v>
      </c>
      <c r="J379" s="831">
        <v>17</v>
      </c>
      <c r="K379" s="831">
        <v>0</v>
      </c>
      <c r="L379" s="831"/>
      <c r="M379" s="831">
        <v>0</v>
      </c>
      <c r="N379" s="831">
        <v>17</v>
      </c>
      <c r="O379" s="831">
        <v>0</v>
      </c>
      <c r="P379" s="827"/>
      <c r="Q379" s="832">
        <v>0</v>
      </c>
    </row>
    <row r="380" spans="1:17" ht="14.45" customHeight="1" x14ac:dyDescent="0.2">
      <c r="A380" s="821" t="s">
        <v>570</v>
      </c>
      <c r="B380" s="822" t="s">
        <v>4352</v>
      </c>
      <c r="C380" s="822" t="s">
        <v>4182</v>
      </c>
      <c r="D380" s="822" t="s">
        <v>4889</v>
      </c>
      <c r="E380" s="822" t="s">
        <v>4890</v>
      </c>
      <c r="F380" s="831"/>
      <c r="G380" s="831"/>
      <c r="H380" s="831"/>
      <c r="I380" s="831"/>
      <c r="J380" s="831"/>
      <c r="K380" s="831"/>
      <c r="L380" s="831"/>
      <c r="M380" s="831"/>
      <c r="N380" s="831">
        <v>1</v>
      </c>
      <c r="O380" s="831">
        <v>4691</v>
      </c>
      <c r="P380" s="827"/>
      <c r="Q380" s="832">
        <v>4691</v>
      </c>
    </row>
    <row r="381" spans="1:17" ht="14.45" customHeight="1" x14ac:dyDescent="0.2">
      <c r="A381" s="821" t="s">
        <v>570</v>
      </c>
      <c r="B381" s="822" t="s">
        <v>4352</v>
      </c>
      <c r="C381" s="822" t="s">
        <v>4182</v>
      </c>
      <c r="D381" s="822" t="s">
        <v>4891</v>
      </c>
      <c r="E381" s="822" t="s">
        <v>4892</v>
      </c>
      <c r="F381" s="831">
        <v>49</v>
      </c>
      <c r="G381" s="831">
        <v>309716</v>
      </c>
      <c r="H381" s="831">
        <v>0.8543418294163081</v>
      </c>
      <c r="I381" s="831">
        <v>6320.7346938775509</v>
      </c>
      <c r="J381" s="831">
        <v>57</v>
      </c>
      <c r="K381" s="831">
        <v>362520</v>
      </c>
      <c r="L381" s="831">
        <v>1</v>
      </c>
      <c r="M381" s="831">
        <v>6360</v>
      </c>
      <c r="N381" s="831">
        <v>52</v>
      </c>
      <c r="O381" s="831">
        <v>332592</v>
      </c>
      <c r="P381" s="827">
        <v>0.91744455478318443</v>
      </c>
      <c r="Q381" s="832">
        <v>6396</v>
      </c>
    </row>
    <row r="382" spans="1:17" ht="14.45" customHeight="1" x14ac:dyDescent="0.2">
      <c r="A382" s="821" t="s">
        <v>570</v>
      </c>
      <c r="B382" s="822" t="s">
        <v>4352</v>
      </c>
      <c r="C382" s="822" t="s">
        <v>4182</v>
      </c>
      <c r="D382" s="822" t="s">
        <v>4893</v>
      </c>
      <c r="E382" s="822" t="s">
        <v>4894</v>
      </c>
      <c r="F382" s="831">
        <v>3</v>
      </c>
      <c r="G382" s="831">
        <v>13401</v>
      </c>
      <c r="H382" s="831">
        <v>2.9819759679572764</v>
      </c>
      <c r="I382" s="831">
        <v>4467</v>
      </c>
      <c r="J382" s="831">
        <v>1</v>
      </c>
      <c r="K382" s="831">
        <v>4494</v>
      </c>
      <c r="L382" s="831">
        <v>1</v>
      </c>
      <c r="M382" s="831">
        <v>4494</v>
      </c>
      <c r="N382" s="831"/>
      <c r="O382" s="831"/>
      <c r="P382" s="827"/>
      <c r="Q382" s="832"/>
    </row>
    <row r="383" spans="1:17" ht="14.45" customHeight="1" x14ac:dyDescent="0.2">
      <c r="A383" s="821" t="s">
        <v>570</v>
      </c>
      <c r="B383" s="822" t="s">
        <v>4352</v>
      </c>
      <c r="C383" s="822" t="s">
        <v>4182</v>
      </c>
      <c r="D383" s="822" t="s">
        <v>4895</v>
      </c>
      <c r="E383" s="822" t="s">
        <v>4896</v>
      </c>
      <c r="F383" s="831">
        <v>1</v>
      </c>
      <c r="G383" s="831">
        <v>0</v>
      </c>
      <c r="H383" s="831"/>
      <c r="I383" s="831">
        <v>0</v>
      </c>
      <c r="J383" s="831"/>
      <c r="K383" s="831"/>
      <c r="L383" s="831"/>
      <c r="M383" s="831"/>
      <c r="N383" s="831">
        <v>2</v>
      </c>
      <c r="O383" s="831">
        <v>0</v>
      </c>
      <c r="P383" s="827"/>
      <c r="Q383" s="832">
        <v>0</v>
      </c>
    </row>
    <row r="384" spans="1:17" ht="14.45" customHeight="1" x14ac:dyDescent="0.2">
      <c r="A384" s="821" t="s">
        <v>570</v>
      </c>
      <c r="B384" s="822" t="s">
        <v>4352</v>
      </c>
      <c r="C384" s="822" t="s">
        <v>4182</v>
      </c>
      <c r="D384" s="822" t="s">
        <v>4897</v>
      </c>
      <c r="E384" s="822" t="s">
        <v>4898</v>
      </c>
      <c r="F384" s="831">
        <v>13</v>
      </c>
      <c r="G384" s="831">
        <v>0</v>
      </c>
      <c r="H384" s="831"/>
      <c r="I384" s="831">
        <v>0</v>
      </c>
      <c r="J384" s="831">
        <v>13</v>
      </c>
      <c r="K384" s="831">
        <v>0</v>
      </c>
      <c r="L384" s="831"/>
      <c r="M384" s="831">
        <v>0</v>
      </c>
      <c r="N384" s="831">
        <v>9</v>
      </c>
      <c r="O384" s="831">
        <v>0</v>
      </c>
      <c r="P384" s="827"/>
      <c r="Q384" s="832">
        <v>0</v>
      </c>
    </row>
    <row r="385" spans="1:17" ht="14.45" customHeight="1" x14ac:dyDescent="0.2">
      <c r="A385" s="821" t="s">
        <v>570</v>
      </c>
      <c r="B385" s="822" t="s">
        <v>4352</v>
      </c>
      <c r="C385" s="822" t="s">
        <v>4182</v>
      </c>
      <c r="D385" s="822" t="s">
        <v>4899</v>
      </c>
      <c r="E385" s="822" t="s">
        <v>4900</v>
      </c>
      <c r="F385" s="831">
        <v>12</v>
      </c>
      <c r="G385" s="831">
        <v>0</v>
      </c>
      <c r="H385" s="831"/>
      <c r="I385" s="831">
        <v>0</v>
      </c>
      <c r="J385" s="831">
        <v>13</v>
      </c>
      <c r="K385" s="831">
        <v>0</v>
      </c>
      <c r="L385" s="831"/>
      <c r="M385" s="831">
        <v>0</v>
      </c>
      <c r="N385" s="831">
        <v>2</v>
      </c>
      <c r="O385" s="831">
        <v>0</v>
      </c>
      <c r="P385" s="827"/>
      <c r="Q385" s="832">
        <v>0</v>
      </c>
    </row>
    <row r="386" spans="1:17" ht="14.45" customHeight="1" x14ac:dyDescent="0.2">
      <c r="A386" s="821" t="s">
        <v>570</v>
      </c>
      <c r="B386" s="822" t="s">
        <v>4352</v>
      </c>
      <c r="C386" s="822" t="s">
        <v>4182</v>
      </c>
      <c r="D386" s="822" t="s">
        <v>4901</v>
      </c>
      <c r="E386" s="822" t="s">
        <v>4902</v>
      </c>
      <c r="F386" s="831">
        <v>44</v>
      </c>
      <c r="G386" s="831">
        <v>0</v>
      </c>
      <c r="H386" s="831"/>
      <c r="I386" s="831">
        <v>0</v>
      </c>
      <c r="J386" s="831">
        <v>29</v>
      </c>
      <c r="K386" s="831">
        <v>0</v>
      </c>
      <c r="L386" s="831"/>
      <c r="M386" s="831">
        <v>0</v>
      </c>
      <c r="N386" s="831">
        <v>16</v>
      </c>
      <c r="O386" s="831">
        <v>0</v>
      </c>
      <c r="P386" s="827"/>
      <c r="Q386" s="832">
        <v>0</v>
      </c>
    </row>
    <row r="387" spans="1:17" ht="14.45" customHeight="1" x14ac:dyDescent="0.2">
      <c r="A387" s="821" t="s">
        <v>570</v>
      </c>
      <c r="B387" s="822" t="s">
        <v>4352</v>
      </c>
      <c r="C387" s="822" t="s">
        <v>4182</v>
      </c>
      <c r="D387" s="822" t="s">
        <v>4903</v>
      </c>
      <c r="E387" s="822" t="s">
        <v>4904</v>
      </c>
      <c r="F387" s="831">
        <v>10</v>
      </c>
      <c r="G387" s="831">
        <v>0</v>
      </c>
      <c r="H387" s="831"/>
      <c r="I387" s="831">
        <v>0</v>
      </c>
      <c r="J387" s="831">
        <v>12</v>
      </c>
      <c r="K387" s="831">
        <v>0</v>
      </c>
      <c r="L387" s="831"/>
      <c r="M387" s="831">
        <v>0</v>
      </c>
      <c r="N387" s="831">
        <v>6</v>
      </c>
      <c r="O387" s="831">
        <v>0</v>
      </c>
      <c r="P387" s="827"/>
      <c r="Q387" s="832">
        <v>0</v>
      </c>
    </row>
    <row r="388" spans="1:17" ht="14.45" customHeight="1" x14ac:dyDescent="0.2">
      <c r="A388" s="821" t="s">
        <v>570</v>
      </c>
      <c r="B388" s="822" t="s">
        <v>4352</v>
      </c>
      <c r="C388" s="822" t="s">
        <v>4182</v>
      </c>
      <c r="D388" s="822" t="s">
        <v>4905</v>
      </c>
      <c r="E388" s="822" t="s">
        <v>4906</v>
      </c>
      <c r="F388" s="831">
        <v>28</v>
      </c>
      <c r="G388" s="831">
        <v>226415</v>
      </c>
      <c r="H388" s="831">
        <v>1.0716550862379068</v>
      </c>
      <c r="I388" s="831">
        <v>8086.25</v>
      </c>
      <c r="J388" s="831">
        <v>26</v>
      </c>
      <c r="K388" s="831">
        <v>211276</v>
      </c>
      <c r="L388" s="831">
        <v>1</v>
      </c>
      <c r="M388" s="831">
        <v>8126</v>
      </c>
      <c r="N388" s="831">
        <v>17</v>
      </c>
      <c r="O388" s="831">
        <v>138754</v>
      </c>
      <c r="P388" s="827">
        <v>0.65674283875120698</v>
      </c>
      <c r="Q388" s="832">
        <v>8162</v>
      </c>
    </row>
    <row r="389" spans="1:17" ht="14.45" customHeight="1" x14ac:dyDescent="0.2">
      <c r="A389" s="821" t="s">
        <v>570</v>
      </c>
      <c r="B389" s="822" t="s">
        <v>4352</v>
      </c>
      <c r="C389" s="822" t="s">
        <v>4182</v>
      </c>
      <c r="D389" s="822" t="s">
        <v>4907</v>
      </c>
      <c r="E389" s="822" t="s">
        <v>4908</v>
      </c>
      <c r="F389" s="831">
        <v>37</v>
      </c>
      <c r="G389" s="831">
        <v>407972</v>
      </c>
      <c r="H389" s="831">
        <v>2.6298039114571918</v>
      </c>
      <c r="I389" s="831">
        <v>11026.27027027027</v>
      </c>
      <c r="J389" s="831">
        <v>14</v>
      </c>
      <c r="K389" s="831">
        <v>155134</v>
      </c>
      <c r="L389" s="831">
        <v>1</v>
      </c>
      <c r="M389" s="831">
        <v>11081</v>
      </c>
      <c r="N389" s="831">
        <v>30</v>
      </c>
      <c r="O389" s="831">
        <v>333870</v>
      </c>
      <c r="P389" s="827">
        <v>2.1521394407415526</v>
      </c>
      <c r="Q389" s="832">
        <v>11129</v>
      </c>
    </row>
    <row r="390" spans="1:17" ht="14.45" customHeight="1" x14ac:dyDescent="0.2">
      <c r="A390" s="821" t="s">
        <v>570</v>
      </c>
      <c r="B390" s="822" t="s">
        <v>4352</v>
      </c>
      <c r="C390" s="822" t="s">
        <v>4182</v>
      </c>
      <c r="D390" s="822" t="s">
        <v>4909</v>
      </c>
      <c r="E390" s="822" t="s">
        <v>4910</v>
      </c>
      <c r="F390" s="831">
        <v>29</v>
      </c>
      <c r="G390" s="831">
        <v>0</v>
      </c>
      <c r="H390" s="831"/>
      <c r="I390" s="831">
        <v>0</v>
      </c>
      <c r="J390" s="831">
        <v>49</v>
      </c>
      <c r="K390" s="831">
        <v>0</v>
      </c>
      <c r="L390" s="831"/>
      <c r="M390" s="831">
        <v>0</v>
      </c>
      <c r="N390" s="831">
        <v>40</v>
      </c>
      <c r="O390" s="831">
        <v>0</v>
      </c>
      <c r="P390" s="827"/>
      <c r="Q390" s="832">
        <v>0</v>
      </c>
    </row>
    <row r="391" spans="1:17" ht="14.45" customHeight="1" x14ac:dyDescent="0.2">
      <c r="A391" s="821" t="s">
        <v>570</v>
      </c>
      <c r="B391" s="822" t="s">
        <v>4352</v>
      </c>
      <c r="C391" s="822" t="s">
        <v>4182</v>
      </c>
      <c r="D391" s="822" t="s">
        <v>4911</v>
      </c>
      <c r="E391" s="822" t="s">
        <v>4912</v>
      </c>
      <c r="F391" s="831">
        <v>26</v>
      </c>
      <c r="G391" s="831">
        <v>0</v>
      </c>
      <c r="H391" s="831"/>
      <c r="I391" s="831">
        <v>0</v>
      </c>
      <c r="J391" s="831">
        <v>24</v>
      </c>
      <c r="K391" s="831">
        <v>0</v>
      </c>
      <c r="L391" s="831"/>
      <c r="M391" s="831">
        <v>0</v>
      </c>
      <c r="N391" s="831">
        <v>22</v>
      </c>
      <c r="O391" s="831">
        <v>0</v>
      </c>
      <c r="P391" s="827"/>
      <c r="Q391" s="832">
        <v>0</v>
      </c>
    </row>
    <row r="392" spans="1:17" ht="14.45" customHeight="1" x14ac:dyDescent="0.2">
      <c r="A392" s="821" t="s">
        <v>570</v>
      </c>
      <c r="B392" s="822" t="s">
        <v>4352</v>
      </c>
      <c r="C392" s="822" t="s">
        <v>4182</v>
      </c>
      <c r="D392" s="822" t="s">
        <v>4913</v>
      </c>
      <c r="E392" s="822" t="s">
        <v>4914</v>
      </c>
      <c r="F392" s="831">
        <v>51</v>
      </c>
      <c r="G392" s="831">
        <v>0</v>
      </c>
      <c r="H392" s="831"/>
      <c r="I392" s="831">
        <v>0</v>
      </c>
      <c r="J392" s="831">
        <v>66</v>
      </c>
      <c r="K392" s="831">
        <v>0</v>
      </c>
      <c r="L392" s="831"/>
      <c r="M392" s="831">
        <v>0</v>
      </c>
      <c r="N392" s="831">
        <v>41</v>
      </c>
      <c r="O392" s="831">
        <v>0</v>
      </c>
      <c r="P392" s="827"/>
      <c r="Q392" s="832">
        <v>0</v>
      </c>
    </row>
    <row r="393" spans="1:17" ht="14.45" customHeight="1" x14ac:dyDescent="0.2">
      <c r="A393" s="821" t="s">
        <v>570</v>
      </c>
      <c r="B393" s="822" t="s">
        <v>4352</v>
      </c>
      <c r="C393" s="822" t="s">
        <v>4182</v>
      </c>
      <c r="D393" s="822" t="s">
        <v>4915</v>
      </c>
      <c r="E393" s="822" t="s">
        <v>4916</v>
      </c>
      <c r="F393" s="831">
        <v>1</v>
      </c>
      <c r="G393" s="831">
        <v>0</v>
      </c>
      <c r="H393" s="831"/>
      <c r="I393" s="831">
        <v>0</v>
      </c>
      <c r="J393" s="831">
        <v>1</v>
      </c>
      <c r="K393" s="831">
        <v>0</v>
      </c>
      <c r="L393" s="831"/>
      <c r="M393" s="831">
        <v>0</v>
      </c>
      <c r="N393" s="831"/>
      <c r="O393" s="831"/>
      <c r="P393" s="827"/>
      <c r="Q393" s="832"/>
    </row>
    <row r="394" spans="1:17" ht="14.45" customHeight="1" x14ac:dyDescent="0.2">
      <c r="A394" s="821" t="s">
        <v>570</v>
      </c>
      <c r="B394" s="822" t="s">
        <v>4352</v>
      </c>
      <c r="C394" s="822" t="s">
        <v>4182</v>
      </c>
      <c r="D394" s="822" t="s">
        <v>4917</v>
      </c>
      <c r="E394" s="822" t="s">
        <v>4918</v>
      </c>
      <c r="F394" s="831">
        <v>3</v>
      </c>
      <c r="G394" s="831">
        <v>65631</v>
      </c>
      <c r="H394" s="831"/>
      <c r="I394" s="831">
        <v>21877</v>
      </c>
      <c r="J394" s="831"/>
      <c r="K394" s="831"/>
      <c r="L394" s="831"/>
      <c r="M394" s="831"/>
      <c r="N394" s="831"/>
      <c r="O394" s="831"/>
      <c r="P394" s="827"/>
      <c r="Q394" s="832"/>
    </row>
    <row r="395" spans="1:17" ht="14.45" customHeight="1" x14ac:dyDescent="0.2">
      <c r="A395" s="821" t="s">
        <v>570</v>
      </c>
      <c r="B395" s="822" t="s">
        <v>4352</v>
      </c>
      <c r="C395" s="822" t="s">
        <v>4182</v>
      </c>
      <c r="D395" s="822" t="s">
        <v>4288</v>
      </c>
      <c r="E395" s="822" t="s">
        <v>4289</v>
      </c>
      <c r="F395" s="831">
        <v>46</v>
      </c>
      <c r="G395" s="831">
        <v>0</v>
      </c>
      <c r="H395" s="831"/>
      <c r="I395" s="831">
        <v>0</v>
      </c>
      <c r="J395" s="831">
        <v>32</v>
      </c>
      <c r="K395" s="831">
        <v>0</v>
      </c>
      <c r="L395" s="831"/>
      <c r="M395" s="831">
        <v>0</v>
      </c>
      <c r="N395" s="831">
        <v>324</v>
      </c>
      <c r="O395" s="831">
        <v>0</v>
      </c>
      <c r="P395" s="827"/>
      <c r="Q395" s="832">
        <v>0</v>
      </c>
    </row>
    <row r="396" spans="1:17" ht="14.45" customHeight="1" x14ac:dyDescent="0.2">
      <c r="A396" s="821" t="s">
        <v>570</v>
      </c>
      <c r="B396" s="822" t="s">
        <v>4352</v>
      </c>
      <c r="C396" s="822" t="s">
        <v>4182</v>
      </c>
      <c r="D396" s="822" t="s">
        <v>4919</v>
      </c>
      <c r="E396" s="822" t="s">
        <v>4920</v>
      </c>
      <c r="F396" s="831">
        <v>11</v>
      </c>
      <c r="G396" s="831">
        <v>40876</v>
      </c>
      <c r="H396" s="831">
        <v>1.3628967724726593</v>
      </c>
      <c r="I396" s="831">
        <v>3716</v>
      </c>
      <c r="J396" s="831">
        <v>8</v>
      </c>
      <c r="K396" s="831">
        <v>29992</v>
      </c>
      <c r="L396" s="831">
        <v>1</v>
      </c>
      <c r="M396" s="831">
        <v>3749</v>
      </c>
      <c r="N396" s="831">
        <v>9</v>
      </c>
      <c r="O396" s="831">
        <v>34002</v>
      </c>
      <c r="P396" s="827">
        <v>1.1337023206188317</v>
      </c>
      <c r="Q396" s="832">
        <v>3778</v>
      </c>
    </row>
    <row r="397" spans="1:17" ht="14.45" customHeight="1" x14ac:dyDescent="0.2">
      <c r="A397" s="821" t="s">
        <v>570</v>
      </c>
      <c r="B397" s="822" t="s">
        <v>4352</v>
      </c>
      <c r="C397" s="822" t="s">
        <v>4182</v>
      </c>
      <c r="D397" s="822" t="s">
        <v>4921</v>
      </c>
      <c r="E397" s="822" t="s">
        <v>4922</v>
      </c>
      <c r="F397" s="831">
        <v>3</v>
      </c>
      <c r="G397" s="831">
        <v>0</v>
      </c>
      <c r="H397" s="831"/>
      <c r="I397" s="831">
        <v>0</v>
      </c>
      <c r="J397" s="831">
        <v>1</v>
      </c>
      <c r="K397" s="831">
        <v>0</v>
      </c>
      <c r="L397" s="831"/>
      <c r="M397" s="831">
        <v>0</v>
      </c>
      <c r="N397" s="831">
        <v>4</v>
      </c>
      <c r="O397" s="831">
        <v>0</v>
      </c>
      <c r="P397" s="827"/>
      <c r="Q397" s="832">
        <v>0</v>
      </c>
    </row>
    <row r="398" spans="1:17" ht="14.45" customHeight="1" x14ac:dyDescent="0.2">
      <c r="A398" s="821" t="s">
        <v>570</v>
      </c>
      <c r="B398" s="822" t="s">
        <v>4352</v>
      </c>
      <c r="C398" s="822" t="s">
        <v>4182</v>
      </c>
      <c r="D398" s="822" t="s">
        <v>4923</v>
      </c>
      <c r="E398" s="822" t="s">
        <v>4924</v>
      </c>
      <c r="F398" s="831">
        <v>8</v>
      </c>
      <c r="G398" s="831">
        <v>0</v>
      </c>
      <c r="H398" s="831"/>
      <c r="I398" s="831">
        <v>0</v>
      </c>
      <c r="J398" s="831">
        <v>10</v>
      </c>
      <c r="K398" s="831">
        <v>0</v>
      </c>
      <c r="L398" s="831"/>
      <c r="M398" s="831">
        <v>0</v>
      </c>
      <c r="N398" s="831">
        <v>9</v>
      </c>
      <c r="O398" s="831">
        <v>0</v>
      </c>
      <c r="P398" s="827"/>
      <c r="Q398" s="832">
        <v>0</v>
      </c>
    </row>
    <row r="399" spans="1:17" ht="14.45" customHeight="1" x14ac:dyDescent="0.2">
      <c r="A399" s="821" t="s">
        <v>570</v>
      </c>
      <c r="B399" s="822" t="s">
        <v>4352</v>
      </c>
      <c r="C399" s="822" t="s">
        <v>4182</v>
      </c>
      <c r="D399" s="822" t="s">
        <v>4925</v>
      </c>
      <c r="E399" s="822" t="s">
        <v>4926</v>
      </c>
      <c r="F399" s="831">
        <v>1</v>
      </c>
      <c r="G399" s="831">
        <v>9373</v>
      </c>
      <c r="H399" s="831">
        <v>0.4974524997346354</v>
      </c>
      <c r="I399" s="831">
        <v>9373</v>
      </c>
      <c r="J399" s="831">
        <v>2</v>
      </c>
      <c r="K399" s="831">
        <v>18842</v>
      </c>
      <c r="L399" s="831">
        <v>1</v>
      </c>
      <c r="M399" s="831">
        <v>9421</v>
      </c>
      <c r="N399" s="831"/>
      <c r="O399" s="831"/>
      <c r="P399" s="827"/>
      <c r="Q399" s="832"/>
    </row>
    <row r="400" spans="1:17" ht="14.45" customHeight="1" x14ac:dyDescent="0.2">
      <c r="A400" s="821" t="s">
        <v>570</v>
      </c>
      <c r="B400" s="822" t="s">
        <v>4352</v>
      </c>
      <c r="C400" s="822" t="s">
        <v>4182</v>
      </c>
      <c r="D400" s="822" t="s">
        <v>4927</v>
      </c>
      <c r="E400" s="822" t="s">
        <v>4928</v>
      </c>
      <c r="F400" s="831">
        <v>2</v>
      </c>
      <c r="G400" s="831">
        <v>0</v>
      </c>
      <c r="H400" s="831"/>
      <c r="I400" s="831">
        <v>0</v>
      </c>
      <c r="J400" s="831">
        <v>1</v>
      </c>
      <c r="K400" s="831">
        <v>0</v>
      </c>
      <c r="L400" s="831"/>
      <c r="M400" s="831">
        <v>0</v>
      </c>
      <c r="N400" s="831"/>
      <c r="O400" s="831"/>
      <c r="P400" s="827"/>
      <c r="Q400" s="832"/>
    </row>
    <row r="401" spans="1:17" ht="14.45" customHeight="1" x14ac:dyDescent="0.2">
      <c r="A401" s="821" t="s">
        <v>570</v>
      </c>
      <c r="B401" s="822" t="s">
        <v>4352</v>
      </c>
      <c r="C401" s="822" t="s">
        <v>4182</v>
      </c>
      <c r="D401" s="822" t="s">
        <v>4929</v>
      </c>
      <c r="E401" s="822" t="s">
        <v>4922</v>
      </c>
      <c r="F401" s="831"/>
      <c r="G401" s="831"/>
      <c r="H401" s="831"/>
      <c r="I401" s="831"/>
      <c r="J401" s="831">
        <v>1</v>
      </c>
      <c r="K401" s="831">
        <v>0</v>
      </c>
      <c r="L401" s="831"/>
      <c r="M401" s="831">
        <v>0</v>
      </c>
      <c r="N401" s="831">
        <v>2</v>
      </c>
      <c r="O401" s="831">
        <v>0</v>
      </c>
      <c r="P401" s="827"/>
      <c r="Q401" s="832">
        <v>0</v>
      </c>
    </row>
    <row r="402" spans="1:17" ht="14.45" customHeight="1" x14ac:dyDescent="0.2">
      <c r="A402" s="821" t="s">
        <v>570</v>
      </c>
      <c r="B402" s="822" t="s">
        <v>4352</v>
      </c>
      <c r="C402" s="822" t="s">
        <v>4182</v>
      </c>
      <c r="D402" s="822" t="s">
        <v>4930</v>
      </c>
      <c r="E402" s="822" t="s">
        <v>4931</v>
      </c>
      <c r="F402" s="831">
        <v>5</v>
      </c>
      <c r="G402" s="831">
        <v>9850</v>
      </c>
      <c r="H402" s="831">
        <v>0.62152953054013127</v>
      </c>
      <c r="I402" s="831">
        <v>1970</v>
      </c>
      <c r="J402" s="831">
        <v>8</v>
      </c>
      <c r="K402" s="831">
        <v>15848</v>
      </c>
      <c r="L402" s="831">
        <v>1</v>
      </c>
      <c r="M402" s="831">
        <v>1981</v>
      </c>
      <c r="N402" s="831">
        <v>3</v>
      </c>
      <c r="O402" s="831">
        <v>5973</v>
      </c>
      <c r="P402" s="827">
        <v>0.37689298334174659</v>
      </c>
      <c r="Q402" s="832">
        <v>1991</v>
      </c>
    </row>
    <row r="403" spans="1:17" ht="14.45" customHeight="1" x14ac:dyDescent="0.2">
      <c r="A403" s="821" t="s">
        <v>570</v>
      </c>
      <c r="B403" s="822" t="s">
        <v>4352</v>
      </c>
      <c r="C403" s="822" t="s">
        <v>4182</v>
      </c>
      <c r="D403" s="822" t="s">
        <v>4932</v>
      </c>
      <c r="E403" s="822" t="s">
        <v>4933</v>
      </c>
      <c r="F403" s="831">
        <v>21</v>
      </c>
      <c r="G403" s="831">
        <v>0</v>
      </c>
      <c r="H403" s="831"/>
      <c r="I403" s="831">
        <v>0</v>
      </c>
      <c r="J403" s="831">
        <v>14</v>
      </c>
      <c r="K403" s="831">
        <v>0</v>
      </c>
      <c r="L403" s="831"/>
      <c r="M403" s="831">
        <v>0</v>
      </c>
      <c r="N403" s="831">
        <v>8</v>
      </c>
      <c r="O403" s="831">
        <v>0</v>
      </c>
      <c r="P403" s="827"/>
      <c r="Q403" s="832">
        <v>0</v>
      </c>
    </row>
    <row r="404" spans="1:17" ht="14.45" customHeight="1" x14ac:dyDescent="0.2">
      <c r="A404" s="821" t="s">
        <v>570</v>
      </c>
      <c r="B404" s="822" t="s">
        <v>4352</v>
      </c>
      <c r="C404" s="822" t="s">
        <v>4182</v>
      </c>
      <c r="D404" s="822" t="s">
        <v>4934</v>
      </c>
      <c r="E404" s="822" t="s">
        <v>4681</v>
      </c>
      <c r="F404" s="831"/>
      <c r="G404" s="831"/>
      <c r="H404" s="831"/>
      <c r="I404" s="831"/>
      <c r="J404" s="831"/>
      <c r="K404" s="831"/>
      <c r="L404" s="831"/>
      <c r="M404" s="831"/>
      <c r="N404" s="831">
        <v>1</v>
      </c>
      <c r="O404" s="831">
        <v>747</v>
      </c>
      <c r="P404" s="827"/>
      <c r="Q404" s="832">
        <v>747</v>
      </c>
    </row>
    <row r="405" spans="1:17" ht="14.45" customHeight="1" x14ac:dyDescent="0.2">
      <c r="A405" s="821" t="s">
        <v>570</v>
      </c>
      <c r="B405" s="822" t="s">
        <v>4352</v>
      </c>
      <c r="C405" s="822" t="s">
        <v>4182</v>
      </c>
      <c r="D405" s="822" t="s">
        <v>4935</v>
      </c>
      <c r="E405" s="822" t="s">
        <v>4936</v>
      </c>
      <c r="F405" s="831">
        <v>6</v>
      </c>
      <c r="G405" s="831">
        <v>0</v>
      </c>
      <c r="H405" s="831"/>
      <c r="I405" s="831">
        <v>0</v>
      </c>
      <c r="J405" s="831">
        <v>7</v>
      </c>
      <c r="K405" s="831">
        <v>0</v>
      </c>
      <c r="L405" s="831"/>
      <c r="M405" s="831">
        <v>0</v>
      </c>
      <c r="N405" s="831">
        <v>3</v>
      </c>
      <c r="O405" s="831">
        <v>0</v>
      </c>
      <c r="P405" s="827"/>
      <c r="Q405" s="832">
        <v>0</v>
      </c>
    </row>
    <row r="406" spans="1:17" ht="14.45" customHeight="1" x14ac:dyDescent="0.2">
      <c r="A406" s="821" t="s">
        <v>570</v>
      </c>
      <c r="B406" s="822" t="s">
        <v>4352</v>
      </c>
      <c r="C406" s="822" t="s">
        <v>4182</v>
      </c>
      <c r="D406" s="822" t="s">
        <v>4937</v>
      </c>
      <c r="E406" s="822" t="s">
        <v>4938</v>
      </c>
      <c r="F406" s="831">
        <v>5</v>
      </c>
      <c r="G406" s="831">
        <v>22225</v>
      </c>
      <c r="H406" s="831">
        <v>4.9642617824436011</v>
      </c>
      <c r="I406" s="831">
        <v>4445</v>
      </c>
      <c r="J406" s="831">
        <v>1</v>
      </c>
      <c r="K406" s="831">
        <v>4477</v>
      </c>
      <c r="L406" s="831">
        <v>1</v>
      </c>
      <c r="M406" s="831">
        <v>4477</v>
      </c>
      <c r="N406" s="831">
        <v>2</v>
      </c>
      <c r="O406" s="831">
        <v>9012</v>
      </c>
      <c r="P406" s="827">
        <v>2.0129551038641949</v>
      </c>
      <c r="Q406" s="832">
        <v>4506</v>
      </c>
    </row>
    <row r="407" spans="1:17" ht="14.45" customHeight="1" x14ac:dyDescent="0.2">
      <c r="A407" s="821" t="s">
        <v>570</v>
      </c>
      <c r="B407" s="822" t="s">
        <v>4352</v>
      </c>
      <c r="C407" s="822" t="s">
        <v>4182</v>
      </c>
      <c r="D407" s="822" t="s">
        <v>4939</v>
      </c>
      <c r="E407" s="822" t="s">
        <v>4940</v>
      </c>
      <c r="F407" s="831"/>
      <c r="G407" s="831"/>
      <c r="H407" s="831"/>
      <c r="I407" s="831"/>
      <c r="J407" s="831"/>
      <c r="K407" s="831"/>
      <c r="L407" s="831"/>
      <c r="M407" s="831"/>
      <c r="N407" s="831">
        <v>1</v>
      </c>
      <c r="O407" s="831">
        <v>872</v>
      </c>
      <c r="P407" s="827"/>
      <c r="Q407" s="832">
        <v>872</v>
      </c>
    </row>
    <row r="408" spans="1:17" ht="14.45" customHeight="1" x14ac:dyDescent="0.2">
      <c r="A408" s="821" t="s">
        <v>570</v>
      </c>
      <c r="B408" s="822" t="s">
        <v>4352</v>
      </c>
      <c r="C408" s="822" t="s">
        <v>4182</v>
      </c>
      <c r="D408" s="822" t="s">
        <v>4941</v>
      </c>
      <c r="E408" s="822" t="s">
        <v>4942</v>
      </c>
      <c r="F408" s="831">
        <v>3</v>
      </c>
      <c r="G408" s="831">
        <v>0</v>
      </c>
      <c r="H408" s="831"/>
      <c r="I408" s="831">
        <v>0</v>
      </c>
      <c r="J408" s="831">
        <v>1</v>
      </c>
      <c r="K408" s="831">
        <v>0</v>
      </c>
      <c r="L408" s="831"/>
      <c r="M408" s="831">
        <v>0</v>
      </c>
      <c r="N408" s="831">
        <v>1</v>
      </c>
      <c r="O408" s="831">
        <v>0</v>
      </c>
      <c r="P408" s="827"/>
      <c r="Q408" s="832">
        <v>0</v>
      </c>
    </row>
    <row r="409" spans="1:17" ht="14.45" customHeight="1" x14ac:dyDescent="0.2">
      <c r="A409" s="821" t="s">
        <v>570</v>
      </c>
      <c r="B409" s="822" t="s">
        <v>4352</v>
      </c>
      <c r="C409" s="822" t="s">
        <v>4182</v>
      </c>
      <c r="D409" s="822" t="s">
        <v>4943</v>
      </c>
      <c r="E409" s="822" t="s">
        <v>4944</v>
      </c>
      <c r="F409" s="831"/>
      <c r="G409" s="831"/>
      <c r="H409" s="831"/>
      <c r="I409" s="831"/>
      <c r="J409" s="831"/>
      <c r="K409" s="831"/>
      <c r="L409" s="831"/>
      <c r="M409" s="831"/>
      <c r="N409" s="831">
        <v>1</v>
      </c>
      <c r="O409" s="831">
        <v>0</v>
      </c>
      <c r="P409" s="827"/>
      <c r="Q409" s="832">
        <v>0</v>
      </c>
    </row>
    <row r="410" spans="1:17" ht="14.45" customHeight="1" x14ac:dyDescent="0.2">
      <c r="A410" s="821" t="s">
        <v>570</v>
      </c>
      <c r="B410" s="822" t="s">
        <v>4352</v>
      </c>
      <c r="C410" s="822" t="s">
        <v>4182</v>
      </c>
      <c r="D410" s="822" t="s">
        <v>4945</v>
      </c>
      <c r="E410" s="822" t="s">
        <v>4946</v>
      </c>
      <c r="F410" s="831">
        <v>3</v>
      </c>
      <c r="G410" s="831">
        <v>0</v>
      </c>
      <c r="H410" s="831"/>
      <c r="I410" s="831">
        <v>0</v>
      </c>
      <c r="J410" s="831">
        <v>1</v>
      </c>
      <c r="K410" s="831">
        <v>0</v>
      </c>
      <c r="L410" s="831"/>
      <c r="M410" s="831">
        <v>0</v>
      </c>
      <c r="N410" s="831"/>
      <c r="O410" s="831"/>
      <c r="P410" s="827"/>
      <c r="Q410" s="832"/>
    </row>
    <row r="411" spans="1:17" ht="14.45" customHeight="1" x14ac:dyDescent="0.2">
      <c r="A411" s="821" t="s">
        <v>570</v>
      </c>
      <c r="B411" s="822" t="s">
        <v>4352</v>
      </c>
      <c r="C411" s="822" t="s">
        <v>4182</v>
      </c>
      <c r="D411" s="822" t="s">
        <v>4947</v>
      </c>
      <c r="E411" s="822" t="s">
        <v>4948</v>
      </c>
      <c r="F411" s="831">
        <v>1</v>
      </c>
      <c r="G411" s="831">
        <v>0</v>
      </c>
      <c r="H411" s="831"/>
      <c r="I411" s="831">
        <v>0</v>
      </c>
      <c r="J411" s="831"/>
      <c r="K411" s="831"/>
      <c r="L411" s="831"/>
      <c r="M411" s="831"/>
      <c r="N411" s="831"/>
      <c r="O411" s="831"/>
      <c r="P411" s="827"/>
      <c r="Q411" s="832"/>
    </row>
    <row r="412" spans="1:17" ht="14.45" customHeight="1" x14ac:dyDescent="0.2">
      <c r="A412" s="821" t="s">
        <v>570</v>
      </c>
      <c r="B412" s="822" t="s">
        <v>4352</v>
      </c>
      <c r="C412" s="822" t="s">
        <v>4182</v>
      </c>
      <c r="D412" s="822" t="s">
        <v>4949</v>
      </c>
      <c r="E412" s="822" t="s">
        <v>4950</v>
      </c>
      <c r="F412" s="831">
        <v>9</v>
      </c>
      <c r="G412" s="831">
        <v>0</v>
      </c>
      <c r="H412" s="831"/>
      <c r="I412" s="831">
        <v>0</v>
      </c>
      <c r="J412" s="831">
        <v>4</v>
      </c>
      <c r="K412" s="831">
        <v>0</v>
      </c>
      <c r="L412" s="831"/>
      <c r="M412" s="831">
        <v>0</v>
      </c>
      <c r="N412" s="831">
        <v>6</v>
      </c>
      <c r="O412" s="831">
        <v>0</v>
      </c>
      <c r="P412" s="827"/>
      <c r="Q412" s="832">
        <v>0</v>
      </c>
    </row>
    <row r="413" spans="1:17" ht="14.45" customHeight="1" x14ac:dyDescent="0.2">
      <c r="A413" s="821" t="s">
        <v>570</v>
      </c>
      <c r="B413" s="822" t="s">
        <v>4352</v>
      </c>
      <c r="C413" s="822" t="s">
        <v>4182</v>
      </c>
      <c r="D413" s="822" t="s">
        <v>4951</v>
      </c>
      <c r="E413" s="822" t="s">
        <v>4952</v>
      </c>
      <c r="F413" s="831">
        <v>3</v>
      </c>
      <c r="G413" s="831">
        <v>0</v>
      </c>
      <c r="H413" s="831"/>
      <c r="I413" s="831">
        <v>0</v>
      </c>
      <c r="J413" s="831">
        <v>1</v>
      </c>
      <c r="K413" s="831">
        <v>0</v>
      </c>
      <c r="L413" s="831"/>
      <c r="M413" s="831">
        <v>0</v>
      </c>
      <c r="N413" s="831">
        <v>1</v>
      </c>
      <c r="O413" s="831">
        <v>0</v>
      </c>
      <c r="P413" s="827"/>
      <c r="Q413" s="832">
        <v>0</v>
      </c>
    </row>
    <row r="414" spans="1:17" ht="14.45" customHeight="1" x14ac:dyDescent="0.2">
      <c r="A414" s="821" t="s">
        <v>570</v>
      </c>
      <c r="B414" s="822" t="s">
        <v>4352</v>
      </c>
      <c r="C414" s="822" t="s">
        <v>4182</v>
      </c>
      <c r="D414" s="822" t="s">
        <v>4953</v>
      </c>
      <c r="E414" s="822" t="s">
        <v>4954</v>
      </c>
      <c r="F414" s="831"/>
      <c r="G414" s="831"/>
      <c r="H414" s="831"/>
      <c r="I414" s="831"/>
      <c r="J414" s="831">
        <v>1</v>
      </c>
      <c r="K414" s="831">
        <v>0</v>
      </c>
      <c r="L414" s="831"/>
      <c r="M414" s="831">
        <v>0</v>
      </c>
      <c r="N414" s="831">
        <v>2</v>
      </c>
      <c r="O414" s="831">
        <v>0</v>
      </c>
      <c r="P414" s="827"/>
      <c r="Q414" s="832">
        <v>0</v>
      </c>
    </row>
    <row r="415" spans="1:17" ht="14.45" customHeight="1" x14ac:dyDescent="0.2">
      <c r="A415" s="821" t="s">
        <v>570</v>
      </c>
      <c r="B415" s="822" t="s">
        <v>4352</v>
      </c>
      <c r="C415" s="822" t="s">
        <v>4182</v>
      </c>
      <c r="D415" s="822" t="s">
        <v>4955</v>
      </c>
      <c r="E415" s="822" t="s">
        <v>4956</v>
      </c>
      <c r="F415" s="831">
        <v>2</v>
      </c>
      <c r="G415" s="831">
        <v>0</v>
      </c>
      <c r="H415" s="831"/>
      <c r="I415" s="831">
        <v>0</v>
      </c>
      <c r="J415" s="831"/>
      <c r="K415" s="831"/>
      <c r="L415" s="831"/>
      <c r="M415" s="831"/>
      <c r="N415" s="831">
        <v>1</v>
      </c>
      <c r="O415" s="831">
        <v>0</v>
      </c>
      <c r="P415" s="827"/>
      <c r="Q415" s="832">
        <v>0</v>
      </c>
    </row>
    <row r="416" spans="1:17" ht="14.45" customHeight="1" x14ac:dyDescent="0.2">
      <c r="A416" s="821" t="s">
        <v>570</v>
      </c>
      <c r="B416" s="822" t="s">
        <v>4352</v>
      </c>
      <c r="C416" s="822" t="s">
        <v>4182</v>
      </c>
      <c r="D416" s="822" t="s">
        <v>4957</v>
      </c>
      <c r="E416" s="822" t="s">
        <v>4958</v>
      </c>
      <c r="F416" s="831">
        <v>10</v>
      </c>
      <c r="G416" s="831">
        <v>0</v>
      </c>
      <c r="H416" s="831"/>
      <c r="I416" s="831">
        <v>0</v>
      </c>
      <c r="J416" s="831">
        <v>6</v>
      </c>
      <c r="K416" s="831">
        <v>0</v>
      </c>
      <c r="L416" s="831"/>
      <c r="M416" s="831">
        <v>0</v>
      </c>
      <c r="N416" s="831">
        <v>9</v>
      </c>
      <c r="O416" s="831">
        <v>0</v>
      </c>
      <c r="P416" s="827"/>
      <c r="Q416" s="832">
        <v>0</v>
      </c>
    </row>
    <row r="417" spans="1:17" ht="14.45" customHeight="1" x14ac:dyDescent="0.2">
      <c r="A417" s="821" t="s">
        <v>570</v>
      </c>
      <c r="B417" s="822" t="s">
        <v>4352</v>
      </c>
      <c r="C417" s="822" t="s">
        <v>4182</v>
      </c>
      <c r="D417" s="822" t="s">
        <v>4959</v>
      </c>
      <c r="E417" s="822" t="s">
        <v>4960</v>
      </c>
      <c r="F417" s="831">
        <v>4</v>
      </c>
      <c r="G417" s="831">
        <v>0</v>
      </c>
      <c r="H417" s="831"/>
      <c r="I417" s="831">
        <v>0</v>
      </c>
      <c r="J417" s="831">
        <v>1</v>
      </c>
      <c r="K417" s="831">
        <v>0</v>
      </c>
      <c r="L417" s="831"/>
      <c r="M417" s="831">
        <v>0</v>
      </c>
      <c r="N417" s="831"/>
      <c r="O417" s="831"/>
      <c r="P417" s="827"/>
      <c r="Q417" s="832"/>
    </row>
    <row r="418" spans="1:17" ht="14.45" customHeight="1" x14ac:dyDescent="0.2">
      <c r="A418" s="821" t="s">
        <v>570</v>
      </c>
      <c r="B418" s="822" t="s">
        <v>4352</v>
      </c>
      <c r="C418" s="822" t="s">
        <v>4182</v>
      </c>
      <c r="D418" s="822" t="s">
        <v>4961</v>
      </c>
      <c r="E418" s="822" t="s">
        <v>4962</v>
      </c>
      <c r="F418" s="831">
        <v>1</v>
      </c>
      <c r="G418" s="831">
        <v>0</v>
      </c>
      <c r="H418" s="831"/>
      <c r="I418" s="831">
        <v>0</v>
      </c>
      <c r="J418" s="831">
        <v>1</v>
      </c>
      <c r="K418" s="831">
        <v>0</v>
      </c>
      <c r="L418" s="831"/>
      <c r="M418" s="831">
        <v>0</v>
      </c>
      <c r="N418" s="831"/>
      <c r="O418" s="831"/>
      <c r="P418" s="827"/>
      <c r="Q418" s="832"/>
    </row>
    <row r="419" spans="1:17" ht="14.45" customHeight="1" x14ac:dyDescent="0.2">
      <c r="A419" s="821" t="s">
        <v>570</v>
      </c>
      <c r="B419" s="822" t="s">
        <v>4352</v>
      </c>
      <c r="C419" s="822" t="s">
        <v>4182</v>
      </c>
      <c r="D419" s="822" t="s">
        <v>4963</v>
      </c>
      <c r="E419" s="822" t="s">
        <v>4964</v>
      </c>
      <c r="F419" s="831"/>
      <c r="G419" s="831"/>
      <c r="H419" s="831"/>
      <c r="I419" s="831"/>
      <c r="J419" s="831"/>
      <c r="K419" s="831"/>
      <c r="L419" s="831"/>
      <c r="M419" s="831"/>
      <c r="N419" s="831">
        <v>1</v>
      </c>
      <c r="O419" s="831">
        <v>0</v>
      </c>
      <c r="P419" s="827"/>
      <c r="Q419" s="832">
        <v>0</v>
      </c>
    </row>
    <row r="420" spans="1:17" ht="14.45" customHeight="1" x14ac:dyDescent="0.2">
      <c r="A420" s="821" t="s">
        <v>570</v>
      </c>
      <c r="B420" s="822" t="s">
        <v>4352</v>
      </c>
      <c r="C420" s="822" t="s">
        <v>4182</v>
      </c>
      <c r="D420" s="822" t="s">
        <v>4965</v>
      </c>
      <c r="E420" s="822" t="s">
        <v>4966</v>
      </c>
      <c r="F420" s="831">
        <v>1</v>
      </c>
      <c r="G420" s="831">
        <v>0</v>
      </c>
      <c r="H420" s="831"/>
      <c r="I420" s="831">
        <v>0</v>
      </c>
      <c r="J420" s="831">
        <v>1</v>
      </c>
      <c r="K420" s="831">
        <v>0</v>
      </c>
      <c r="L420" s="831"/>
      <c r="M420" s="831">
        <v>0</v>
      </c>
      <c r="N420" s="831"/>
      <c r="O420" s="831"/>
      <c r="P420" s="827"/>
      <c r="Q420" s="832"/>
    </row>
    <row r="421" spans="1:17" ht="14.45" customHeight="1" x14ac:dyDescent="0.2">
      <c r="A421" s="821" t="s">
        <v>570</v>
      </c>
      <c r="B421" s="822" t="s">
        <v>4352</v>
      </c>
      <c r="C421" s="822" t="s">
        <v>4182</v>
      </c>
      <c r="D421" s="822" t="s">
        <v>4967</v>
      </c>
      <c r="E421" s="822" t="s">
        <v>4968</v>
      </c>
      <c r="F421" s="831"/>
      <c r="G421" s="831"/>
      <c r="H421" s="831"/>
      <c r="I421" s="831"/>
      <c r="J421" s="831"/>
      <c r="K421" s="831"/>
      <c r="L421" s="831"/>
      <c r="M421" s="831"/>
      <c r="N421" s="831">
        <v>1</v>
      </c>
      <c r="O421" s="831">
        <v>10037</v>
      </c>
      <c r="P421" s="827"/>
      <c r="Q421" s="832">
        <v>10037</v>
      </c>
    </row>
    <row r="422" spans="1:17" ht="14.45" customHeight="1" x14ac:dyDescent="0.2">
      <c r="A422" s="821" t="s">
        <v>570</v>
      </c>
      <c r="B422" s="822" t="s">
        <v>4352</v>
      </c>
      <c r="C422" s="822" t="s">
        <v>4182</v>
      </c>
      <c r="D422" s="822" t="s">
        <v>4969</v>
      </c>
      <c r="E422" s="822" t="s">
        <v>4970</v>
      </c>
      <c r="F422" s="831">
        <v>20</v>
      </c>
      <c r="G422" s="831">
        <v>274020</v>
      </c>
      <c r="H422" s="831">
        <v>3.9811128868226064</v>
      </c>
      <c r="I422" s="831">
        <v>13701</v>
      </c>
      <c r="J422" s="831">
        <v>5</v>
      </c>
      <c r="K422" s="831">
        <v>68830</v>
      </c>
      <c r="L422" s="831">
        <v>1</v>
      </c>
      <c r="M422" s="831">
        <v>13766</v>
      </c>
      <c r="N422" s="831">
        <v>16</v>
      </c>
      <c r="O422" s="831">
        <v>222096</v>
      </c>
      <c r="P422" s="827">
        <v>3.2267325294203109</v>
      </c>
      <c r="Q422" s="832">
        <v>13881</v>
      </c>
    </row>
    <row r="423" spans="1:17" ht="14.45" customHeight="1" x14ac:dyDescent="0.2">
      <c r="A423" s="821" t="s">
        <v>570</v>
      </c>
      <c r="B423" s="822" t="s">
        <v>4352</v>
      </c>
      <c r="C423" s="822" t="s">
        <v>4182</v>
      </c>
      <c r="D423" s="822" t="s">
        <v>4971</v>
      </c>
      <c r="E423" s="822" t="s">
        <v>4972</v>
      </c>
      <c r="F423" s="831"/>
      <c r="G423" s="831"/>
      <c r="H423" s="831"/>
      <c r="I423" s="831"/>
      <c r="J423" s="831">
        <v>2</v>
      </c>
      <c r="K423" s="831">
        <v>7338</v>
      </c>
      <c r="L423" s="831">
        <v>1</v>
      </c>
      <c r="M423" s="831">
        <v>3669</v>
      </c>
      <c r="N423" s="831"/>
      <c r="O423" s="831"/>
      <c r="P423" s="827"/>
      <c r="Q423" s="832"/>
    </row>
    <row r="424" spans="1:17" ht="14.45" customHeight="1" x14ac:dyDescent="0.2">
      <c r="A424" s="821" t="s">
        <v>570</v>
      </c>
      <c r="B424" s="822" t="s">
        <v>4352</v>
      </c>
      <c r="C424" s="822" t="s">
        <v>4182</v>
      </c>
      <c r="D424" s="822" t="s">
        <v>4973</v>
      </c>
      <c r="E424" s="822" t="s">
        <v>4974</v>
      </c>
      <c r="F424" s="831"/>
      <c r="G424" s="831"/>
      <c r="H424" s="831"/>
      <c r="I424" s="831"/>
      <c r="J424" s="831">
        <v>1</v>
      </c>
      <c r="K424" s="831">
        <v>0</v>
      </c>
      <c r="L424" s="831"/>
      <c r="M424" s="831">
        <v>0</v>
      </c>
      <c r="N424" s="831">
        <v>1</v>
      </c>
      <c r="O424" s="831">
        <v>0</v>
      </c>
      <c r="P424" s="827"/>
      <c r="Q424" s="832">
        <v>0</v>
      </c>
    </row>
    <row r="425" spans="1:17" ht="14.45" customHeight="1" x14ac:dyDescent="0.2">
      <c r="A425" s="821" t="s">
        <v>570</v>
      </c>
      <c r="B425" s="822" t="s">
        <v>4352</v>
      </c>
      <c r="C425" s="822" t="s">
        <v>4182</v>
      </c>
      <c r="D425" s="822" t="s">
        <v>4975</v>
      </c>
      <c r="E425" s="822" t="s">
        <v>4948</v>
      </c>
      <c r="F425" s="831">
        <v>1</v>
      </c>
      <c r="G425" s="831">
        <v>0</v>
      </c>
      <c r="H425" s="831"/>
      <c r="I425" s="831">
        <v>0</v>
      </c>
      <c r="J425" s="831">
        <v>1</v>
      </c>
      <c r="K425" s="831">
        <v>0</v>
      </c>
      <c r="L425" s="831"/>
      <c r="M425" s="831">
        <v>0</v>
      </c>
      <c r="N425" s="831">
        <v>2</v>
      </c>
      <c r="O425" s="831">
        <v>0</v>
      </c>
      <c r="P425" s="827"/>
      <c r="Q425" s="832">
        <v>0</v>
      </c>
    </row>
    <row r="426" spans="1:17" ht="14.45" customHeight="1" x14ac:dyDescent="0.2">
      <c r="A426" s="821" t="s">
        <v>570</v>
      </c>
      <c r="B426" s="822" t="s">
        <v>4352</v>
      </c>
      <c r="C426" s="822" t="s">
        <v>4182</v>
      </c>
      <c r="D426" s="822" t="s">
        <v>4976</v>
      </c>
      <c r="E426" s="822" t="s">
        <v>4977</v>
      </c>
      <c r="F426" s="831">
        <v>1</v>
      </c>
      <c r="G426" s="831">
        <v>0</v>
      </c>
      <c r="H426" s="831"/>
      <c r="I426" s="831">
        <v>0</v>
      </c>
      <c r="J426" s="831">
        <v>2</v>
      </c>
      <c r="K426" s="831">
        <v>0</v>
      </c>
      <c r="L426" s="831"/>
      <c r="M426" s="831">
        <v>0</v>
      </c>
      <c r="N426" s="831"/>
      <c r="O426" s="831"/>
      <c r="P426" s="827"/>
      <c r="Q426" s="832"/>
    </row>
    <row r="427" spans="1:17" ht="14.45" customHeight="1" x14ac:dyDescent="0.2">
      <c r="A427" s="821" t="s">
        <v>570</v>
      </c>
      <c r="B427" s="822" t="s">
        <v>4352</v>
      </c>
      <c r="C427" s="822" t="s">
        <v>4182</v>
      </c>
      <c r="D427" s="822" t="s">
        <v>4978</v>
      </c>
      <c r="E427" s="822" t="s">
        <v>4979</v>
      </c>
      <c r="F427" s="831">
        <v>1</v>
      </c>
      <c r="G427" s="831">
        <v>0</v>
      </c>
      <c r="H427" s="831"/>
      <c r="I427" s="831">
        <v>0</v>
      </c>
      <c r="J427" s="831">
        <v>3</v>
      </c>
      <c r="K427" s="831">
        <v>0</v>
      </c>
      <c r="L427" s="831"/>
      <c r="M427" s="831">
        <v>0</v>
      </c>
      <c r="N427" s="831"/>
      <c r="O427" s="831"/>
      <c r="P427" s="827"/>
      <c r="Q427" s="832"/>
    </row>
    <row r="428" spans="1:17" ht="14.45" customHeight="1" x14ac:dyDescent="0.2">
      <c r="A428" s="821" t="s">
        <v>570</v>
      </c>
      <c r="B428" s="822" t="s">
        <v>4352</v>
      </c>
      <c r="C428" s="822" t="s">
        <v>4182</v>
      </c>
      <c r="D428" s="822" t="s">
        <v>4980</v>
      </c>
      <c r="E428" s="822" t="s">
        <v>4981</v>
      </c>
      <c r="F428" s="831">
        <v>3</v>
      </c>
      <c r="G428" s="831">
        <v>0</v>
      </c>
      <c r="H428" s="831"/>
      <c r="I428" s="831">
        <v>0</v>
      </c>
      <c r="J428" s="831">
        <v>6</v>
      </c>
      <c r="K428" s="831">
        <v>0</v>
      </c>
      <c r="L428" s="831"/>
      <c r="M428" s="831">
        <v>0</v>
      </c>
      <c r="N428" s="831">
        <v>7</v>
      </c>
      <c r="O428" s="831">
        <v>0</v>
      </c>
      <c r="P428" s="827"/>
      <c r="Q428" s="832">
        <v>0</v>
      </c>
    </row>
    <row r="429" spans="1:17" ht="14.45" customHeight="1" x14ac:dyDescent="0.2">
      <c r="A429" s="821" t="s">
        <v>570</v>
      </c>
      <c r="B429" s="822" t="s">
        <v>4352</v>
      </c>
      <c r="C429" s="822" t="s">
        <v>4182</v>
      </c>
      <c r="D429" s="822" t="s">
        <v>4982</v>
      </c>
      <c r="E429" s="822" t="s">
        <v>4983</v>
      </c>
      <c r="F429" s="831">
        <v>3</v>
      </c>
      <c r="G429" s="831">
        <v>0</v>
      </c>
      <c r="H429" s="831"/>
      <c r="I429" s="831">
        <v>0</v>
      </c>
      <c r="J429" s="831">
        <v>1</v>
      </c>
      <c r="K429" s="831">
        <v>0</v>
      </c>
      <c r="L429" s="831"/>
      <c r="M429" s="831">
        <v>0</v>
      </c>
      <c r="N429" s="831"/>
      <c r="O429" s="831"/>
      <c r="P429" s="827"/>
      <c r="Q429" s="832"/>
    </row>
    <row r="430" spans="1:17" ht="14.45" customHeight="1" x14ac:dyDescent="0.2">
      <c r="A430" s="821" t="s">
        <v>570</v>
      </c>
      <c r="B430" s="822" t="s">
        <v>4352</v>
      </c>
      <c r="C430" s="822" t="s">
        <v>4182</v>
      </c>
      <c r="D430" s="822" t="s">
        <v>4984</v>
      </c>
      <c r="E430" s="822" t="s">
        <v>4985</v>
      </c>
      <c r="F430" s="831"/>
      <c r="G430" s="831"/>
      <c r="H430" s="831"/>
      <c r="I430" s="831"/>
      <c r="J430" s="831">
        <v>1</v>
      </c>
      <c r="K430" s="831">
        <v>0</v>
      </c>
      <c r="L430" s="831"/>
      <c r="M430" s="831">
        <v>0</v>
      </c>
      <c r="N430" s="831"/>
      <c r="O430" s="831"/>
      <c r="P430" s="827"/>
      <c r="Q430" s="832"/>
    </row>
    <row r="431" spans="1:17" ht="14.45" customHeight="1" x14ac:dyDescent="0.2">
      <c r="A431" s="821" t="s">
        <v>570</v>
      </c>
      <c r="B431" s="822" t="s">
        <v>4352</v>
      </c>
      <c r="C431" s="822" t="s">
        <v>4182</v>
      </c>
      <c r="D431" s="822" t="s">
        <v>4986</v>
      </c>
      <c r="E431" s="822" t="s">
        <v>4987</v>
      </c>
      <c r="F431" s="831">
        <v>1</v>
      </c>
      <c r="G431" s="831">
        <v>0</v>
      </c>
      <c r="H431" s="831"/>
      <c r="I431" s="831">
        <v>0</v>
      </c>
      <c r="J431" s="831">
        <v>1</v>
      </c>
      <c r="K431" s="831">
        <v>0</v>
      </c>
      <c r="L431" s="831"/>
      <c r="M431" s="831">
        <v>0</v>
      </c>
      <c r="N431" s="831"/>
      <c r="O431" s="831"/>
      <c r="P431" s="827"/>
      <c r="Q431" s="832"/>
    </row>
    <row r="432" spans="1:17" ht="14.45" customHeight="1" x14ac:dyDescent="0.2">
      <c r="A432" s="821" t="s">
        <v>570</v>
      </c>
      <c r="B432" s="822" t="s">
        <v>4352</v>
      </c>
      <c r="C432" s="822" t="s">
        <v>4182</v>
      </c>
      <c r="D432" s="822" t="s">
        <v>4988</v>
      </c>
      <c r="E432" s="822" t="s">
        <v>4989</v>
      </c>
      <c r="F432" s="831">
        <v>1</v>
      </c>
      <c r="G432" s="831">
        <v>5892</v>
      </c>
      <c r="H432" s="831"/>
      <c r="I432" s="831">
        <v>5892</v>
      </c>
      <c r="J432" s="831"/>
      <c r="K432" s="831"/>
      <c r="L432" s="831"/>
      <c r="M432" s="831"/>
      <c r="N432" s="831"/>
      <c r="O432" s="831"/>
      <c r="P432" s="827"/>
      <c r="Q432" s="832"/>
    </row>
    <row r="433" spans="1:17" ht="14.45" customHeight="1" x14ac:dyDescent="0.2">
      <c r="A433" s="821" t="s">
        <v>570</v>
      </c>
      <c r="B433" s="822" t="s">
        <v>4352</v>
      </c>
      <c r="C433" s="822" t="s">
        <v>4182</v>
      </c>
      <c r="D433" s="822" t="s">
        <v>4990</v>
      </c>
      <c r="E433" s="822" t="s">
        <v>4991</v>
      </c>
      <c r="F433" s="831">
        <v>1</v>
      </c>
      <c r="G433" s="831">
        <v>0</v>
      </c>
      <c r="H433" s="831"/>
      <c r="I433" s="831">
        <v>0</v>
      </c>
      <c r="J433" s="831">
        <v>2</v>
      </c>
      <c r="K433" s="831">
        <v>0</v>
      </c>
      <c r="L433" s="831"/>
      <c r="M433" s="831">
        <v>0</v>
      </c>
      <c r="N433" s="831"/>
      <c r="O433" s="831"/>
      <c r="P433" s="827"/>
      <c r="Q433" s="832"/>
    </row>
    <row r="434" spans="1:17" ht="14.45" customHeight="1" x14ac:dyDescent="0.2">
      <c r="A434" s="821" t="s">
        <v>570</v>
      </c>
      <c r="B434" s="822" t="s">
        <v>4352</v>
      </c>
      <c r="C434" s="822" t="s">
        <v>4182</v>
      </c>
      <c r="D434" s="822" t="s">
        <v>4992</v>
      </c>
      <c r="E434" s="822" t="s">
        <v>4993</v>
      </c>
      <c r="F434" s="831">
        <v>1</v>
      </c>
      <c r="G434" s="831">
        <v>0</v>
      </c>
      <c r="H434" s="831"/>
      <c r="I434" s="831">
        <v>0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570</v>
      </c>
      <c r="B435" s="822" t="s">
        <v>4352</v>
      </c>
      <c r="C435" s="822" t="s">
        <v>4182</v>
      </c>
      <c r="D435" s="822" t="s">
        <v>4994</v>
      </c>
      <c r="E435" s="822" t="s">
        <v>4995</v>
      </c>
      <c r="F435" s="831"/>
      <c r="G435" s="831"/>
      <c r="H435" s="831"/>
      <c r="I435" s="831"/>
      <c r="J435" s="831"/>
      <c r="K435" s="831"/>
      <c r="L435" s="831"/>
      <c r="M435" s="831"/>
      <c r="N435" s="831">
        <v>1</v>
      </c>
      <c r="O435" s="831">
        <v>0</v>
      </c>
      <c r="P435" s="827"/>
      <c r="Q435" s="832">
        <v>0</v>
      </c>
    </row>
    <row r="436" spans="1:17" ht="14.45" customHeight="1" x14ac:dyDescent="0.2">
      <c r="A436" s="821" t="s">
        <v>570</v>
      </c>
      <c r="B436" s="822" t="s">
        <v>4352</v>
      </c>
      <c r="C436" s="822" t="s">
        <v>4182</v>
      </c>
      <c r="D436" s="822" t="s">
        <v>4996</v>
      </c>
      <c r="E436" s="822" t="s">
        <v>4997</v>
      </c>
      <c r="F436" s="831">
        <v>1</v>
      </c>
      <c r="G436" s="831">
        <v>0</v>
      </c>
      <c r="H436" s="831"/>
      <c r="I436" s="831">
        <v>0</v>
      </c>
      <c r="J436" s="831">
        <v>1</v>
      </c>
      <c r="K436" s="831">
        <v>0</v>
      </c>
      <c r="L436" s="831"/>
      <c r="M436" s="831">
        <v>0</v>
      </c>
      <c r="N436" s="831"/>
      <c r="O436" s="831"/>
      <c r="P436" s="827"/>
      <c r="Q436" s="832"/>
    </row>
    <row r="437" spans="1:17" ht="14.45" customHeight="1" x14ac:dyDescent="0.2">
      <c r="A437" s="821" t="s">
        <v>570</v>
      </c>
      <c r="B437" s="822" t="s">
        <v>4352</v>
      </c>
      <c r="C437" s="822" t="s">
        <v>4182</v>
      </c>
      <c r="D437" s="822" t="s">
        <v>4998</v>
      </c>
      <c r="E437" s="822" t="s">
        <v>4999</v>
      </c>
      <c r="F437" s="831"/>
      <c r="G437" s="831"/>
      <c r="H437" s="831"/>
      <c r="I437" s="831"/>
      <c r="J437" s="831"/>
      <c r="K437" s="831"/>
      <c r="L437" s="831"/>
      <c r="M437" s="831"/>
      <c r="N437" s="831">
        <v>1</v>
      </c>
      <c r="O437" s="831">
        <v>0</v>
      </c>
      <c r="P437" s="827"/>
      <c r="Q437" s="832">
        <v>0</v>
      </c>
    </row>
    <row r="438" spans="1:17" ht="14.45" customHeight="1" x14ac:dyDescent="0.2">
      <c r="A438" s="821" t="s">
        <v>570</v>
      </c>
      <c r="B438" s="822" t="s">
        <v>4352</v>
      </c>
      <c r="C438" s="822" t="s">
        <v>4182</v>
      </c>
      <c r="D438" s="822" t="s">
        <v>5000</v>
      </c>
      <c r="E438" s="822" t="s">
        <v>5001</v>
      </c>
      <c r="F438" s="831">
        <v>1</v>
      </c>
      <c r="G438" s="831">
        <v>0</v>
      </c>
      <c r="H438" s="831"/>
      <c r="I438" s="831">
        <v>0</v>
      </c>
      <c r="J438" s="831">
        <v>3</v>
      </c>
      <c r="K438" s="831">
        <v>0</v>
      </c>
      <c r="L438" s="831"/>
      <c r="M438" s="831">
        <v>0</v>
      </c>
      <c r="N438" s="831">
        <v>2</v>
      </c>
      <c r="O438" s="831">
        <v>0</v>
      </c>
      <c r="P438" s="827"/>
      <c r="Q438" s="832">
        <v>0</v>
      </c>
    </row>
    <row r="439" spans="1:17" ht="14.45" customHeight="1" x14ac:dyDescent="0.2">
      <c r="A439" s="821" t="s">
        <v>570</v>
      </c>
      <c r="B439" s="822" t="s">
        <v>4352</v>
      </c>
      <c r="C439" s="822" t="s">
        <v>4182</v>
      </c>
      <c r="D439" s="822" t="s">
        <v>5002</v>
      </c>
      <c r="E439" s="822" t="s">
        <v>5003</v>
      </c>
      <c r="F439" s="831">
        <v>1</v>
      </c>
      <c r="G439" s="831">
        <v>10382</v>
      </c>
      <c r="H439" s="831">
        <v>0.99482560367957074</v>
      </c>
      <c r="I439" s="831">
        <v>10382</v>
      </c>
      <c r="J439" s="831">
        <v>1</v>
      </c>
      <c r="K439" s="831">
        <v>10436</v>
      </c>
      <c r="L439" s="831">
        <v>1</v>
      </c>
      <c r="M439" s="831">
        <v>10436</v>
      </c>
      <c r="N439" s="831">
        <v>3</v>
      </c>
      <c r="O439" s="831">
        <v>31452</v>
      </c>
      <c r="P439" s="827">
        <v>3.0137983901878114</v>
      </c>
      <c r="Q439" s="832">
        <v>10484</v>
      </c>
    </row>
    <row r="440" spans="1:17" ht="14.45" customHeight="1" x14ac:dyDescent="0.2">
      <c r="A440" s="821" t="s">
        <v>570</v>
      </c>
      <c r="B440" s="822" t="s">
        <v>4352</v>
      </c>
      <c r="C440" s="822" t="s">
        <v>4182</v>
      </c>
      <c r="D440" s="822" t="s">
        <v>5004</v>
      </c>
      <c r="E440" s="822" t="s">
        <v>5005</v>
      </c>
      <c r="F440" s="831">
        <v>1</v>
      </c>
      <c r="G440" s="831">
        <v>3437</v>
      </c>
      <c r="H440" s="831"/>
      <c r="I440" s="831">
        <v>3437</v>
      </c>
      <c r="J440" s="831"/>
      <c r="K440" s="831"/>
      <c r="L440" s="831"/>
      <c r="M440" s="831"/>
      <c r="N440" s="831"/>
      <c r="O440" s="831"/>
      <c r="P440" s="827"/>
      <c r="Q440" s="832"/>
    </row>
    <row r="441" spans="1:17" ht="14.45" customHeight="1" x14ac:dyDescent="0.2">
      <c r="A441" s="821" t="s">
        <v>570</v>
      </c>
      <c r="B441" s="822" t="s">
        <v>4352</v>
      </c>
      <c r="C441" s="822" t="s">
        <v>4182</v>
      </c>
      <c r="D441" s="822" t="s">
        <v>5006</v>
      </c>
      <c r="E441" s="822" t="s">
        <v>5007</v>
      </c>
      <c r="F441" s="831"/>
      <c r="G441" s="831"/>
      <c r="H441" s="831"/>
      <c r="I441" s="831"/>
      <c r="J441" s="831">
        <v>1</v>
      </c>
      <c r="K441" s="831">
        <v>0</v>
      </c>
      <c r="L441" s="831"/>
      <c r="M441" s="831">
        <v>0</v>
      </c>
      <c r="N441" s="831"/>
      <c r="O441" s="831"/>
      <c r="P441" s="827"/>
      <c r="Q441" s="832"/>
    </row>
    <row r="442" spans="1:17" ht="14.45" customHeight="1" x14ac:dyDescent="0.2">
      <c r="A442" s="821" t="s">
        <v>570</v>
      </c>
      <c r="B442" s="822" t="s">
        <v>4352</v>
      </c>
      <c r="C442" s="822" t="s">
        <v>4182</v>
      </c>
      <c r="D442" s="822" t="s">
        <v>5008</v>
      </c>
      <c r="E442" s="822" t="s">
        <v>5009</v>
      </c>
      <c r="F442" s="831">
        <v>1</v>
      </c>
      <c r="G442" s="831">
        <v>0</v>
      </c>
      <c r="H442" s="831"/>
      <c r="I442" s="831">
        <v>0</v>
      </c>
      <c r="J442" s="831"/>
      <c r="K442" s="831"/>
      <c r="L442" s="831"/>
      <c r="M442" s="831"/>
      <c r="N442" s="831"/>
      <c r="O442" s="831"/>
      <c r="P442" s="827"/>
      <c r="Q442" s="832"/>
    </row>
    <row r="443" spans="1:17" ht="14.45" customHeight="1" x14ac:dyDescent="0.2">
      <c r="A443" s="821" t="s">
        <v>570</v>
      </c>
      <c r="B443" s="822" t="s">
        <v>4352</v>
      </c>
      <c r="C443" s="822" t="s">
        <v>4182</v>
      </c>
      <c r="D443" s="822" t="s">
        <v>5010</v>
      </c>
      <c r="E443" s="822" t="s">
        <v>5011</v>
      </c>
      <c r="F443" s="831">
        <v>3</v>
      </c>
      <c r="G443" s="831">
        <v>0</v>
      </c>
      <c r="H443" s="831"/>
      <c r="I443" s="831">
        <v>0</v>
      </c>
      <c r="J443" s="831">
        <v>2</v>
      </c>
      <c r="K443" s="831">
        <v>0</v>
      </c>
      <c r="L443" s="831"/>
      <c r="M443" s="831">
        <v>0</v>
      </c>
      <c r="N443" s="831"/>
      <c r="O443" s="831"/>
      <c r="P443" s="827"/>
      <c r="Q443" s="832"/>
    </row>
    <row r="444" spans="1:17" ht="14.45" customHeight="1" x14ac:dyDescent="0.2">
      <c r="A444" s="821" t="s">
        <v>570</v>
      </c>
      <c r="B444" s="822" t="s">
        <v>4352</v>
      </c>
      <c r="C444" s="822" t="s">
        <v>4182</v>
      </c>
      <c r="D444" s="822" t="s">
        <v>5012</v>
      </c>
      <c r="E444" s="822" t="s">
        <v>5013</v>
      </c>
      <c r="F444" s="831">
        <v>52</v>
      </c>
      <c r="G444" s="831">
        <v>0</v>
      </c>
      <c r="H444" s="831"/>
      <c r="I444" s="831">
        <v>0</v>
      </c>
      <c r="J444" s="831">
        <v>63</v>
      </c>
      <c r="K444" s="831">
        <v>0</v>
      </c>
      <c r="L444" s="831"/>
      <c r="M444" s="831">
        <v>0</v>
      </c>
      <c r="N444" s="831">
        <v>35</v>
      </c>
      <c r="O444" s="831">
        <v>0</v>
      </c>
      <c r="P444" s="827"/>
      <c r="Q444" s="832">
        <v>0</v>
      </c>
    </row>
    <row r="445" spans="1:17" ht="14.45" customHeight="1" x14ac:dyDescent="0.2">
      <c r="A445" s="821" t="s">
        <v>570</v>
      </c>
      <c r="B445" s="822" t="s">
        <v>4352</v>
      </c>
      <c r="C445" s="822" t="s">
        <v>4182</v>
      </c>
      <c r="D445" s="822" t="s">
        <v>5014</v>
      </c>
      <c r="E445" s="822" t="s">
        <v>5015</v>
      </c>
      <c r="F445" s="831">
        <v>40</v>
      </c>
      <c r="G445" s="831">
        <v>0</v>
      </c>
      <c r="H445" s="831"/>
      <c r="I445" s="831">
        <v>0</v>
      </c>
      <c r="J445" s="831">
        <v>41</v>
      </c>
      <c r="K445" s="831">
        <v>0</v>
      </c>
      <c r="L445" s="831"/>
      <c r="M445" s="831">
        <v>0</v>
      </c>
      <c r="N445" s="831">
        <v>29</v>
      </c>
      <c r="O445" s="831">
        <v>0</v>
      </c>
      <c r="P445" s="827"/>
      <c r="Q445" s="832">
        <v>0</v>
      </c>
    </row>
    <row r="446" spans="1:17" ht="14.45" customHeight="1" x14ac:dyDescent="0.2">
      <c r="A446" s="821" t="s">
        <v>570</v>
      </c>
      <c r="B446" s="822" t="s">
        <v>4352</v>
      </c>
      <c r="C446" s="822" t="s">
        <v>4182</v>
      </c>
      <c r="D446" s="822" t="s">
        <v>5016</v>
      </c>
      <c r="E446" s="822" t="s">
        <v>5017</v>
      </c>
      <c r="F446" s="831">
        <v>136</v>
      </c>
      <c r="G446" s="831">
        <v>0</v>
      </c>
      <c r="H446" s="831"/>
      <c r="I446" s="831">
        <v>0</v>
      </c>
      <c r="J446" s="831">
        <v>142</v>
      </c>
      <c r="K446" s="831">
        <v>0</v>
      </c>
      <c r="L446" s="831"/>
      <c r="M446" s="831">
        <v>0</v>
      </c>
      <c r="N446" s="831">
        <v>134</v>
      </c>
      <c r="O446" s="831">
        <v>0</v>
      </c>
      <c r="P446" s="827"/>
      <c r="Q446" s="832">
        <v>0</v>
      </c>
    </row>
    <row r="447" spans="1:17" ht="14.45" customHeight="1" x14ac:dyDescent="0.2">
      <c r="A447" s="821" t="s">
        <v>570</v>
      </c>
      <c r="B447" s="822" t="s">
        <v>4352</v>
      </c>
      <c r="C447" s="822" t="s">
        <v>4182</v>
      </c>
      <c r="D447" s="822" t="s">
        <v>5018</v>
      </c>
      <c r="E447" s="822" t="s">
        <v>5019</v>
      </c>
      <c r="F447" s="831"/>
      <c r="G447" s="831"/>
      <c r="H447" s="831"/>
      <c r="I447" s="831"/>
      <c r="J447" s="831"/>
      <c r="K447" s="831"/>
      <c r="L447" s="831"/>
      <c r="M447" s="831"/>
      <c r="N447" s="831">
        <v>1</v>
      </c>
      <c r="O447" s="831">
        <v>0</v>
      </c>
      <c r="P447" s="827"/>
      <c r="Q447" s="832">
        <v>0</v>
      </c>
    </row>
    <row r="448" spans="1:17" ht="14.45" customHeight="1" x14ac:dyDescent="0.2">
      <c r="A448" s="821" t="s">
        <v>570</v>
      </c>
      <c r="B448" s="822" t="s">
        <v>4352</v>
      </c>
      <c r="C448" s="822" t="s">
        <v>4182</v>
      </c>
      <c r="D448" s="822" t="s">
        <v>5020</v>
      </c>
      <c r="E448" s="822" t="s">
        <v>5021</v>
      </c>
      <c r="F448" s="831"/>
      <c r="G448" s="831"/>
      <c r="H448" s="831"/>
      <c r="I448" s="831"/>
      <c r="J448" s="831">
        <v>1</v>
      </c>
      <c r="K448" s="831">
        <v>0</v>
      </c>
      <c r="L448" s="831"/>
      <c r="M448" s="831">
        <v>0</v>
      </c>
      <c r="N448" s="831"/>
      <c r="O448" s="831"/>
      <c r="P448" s="827"/>
      <c r="Q448" s="832"/>
    </row>
    <row r="449" spans="1:17" ht="14.45" customHeight="1" x14ac:dyDescent="0.2">
      <c r="A449" s="821" t="s">
        <v>570</v>
      </c>
      <c r="B449" s="822" t="s">
        <v>4352</v>
      </c>
      <c r="C449" s="822" t="s">
        <v>4182</v>
      </c>
      <c r="D449" s="822" t="s">
        <v>5022</v>
      </c>
      <c r="E449" s="822" t="s">
        <v>5023</v>
      </c>
      <c r="F449" s="831">
        <v>1</v>
      </c>
      <c r="G449" s="831">
        <v>0</v>
      </c>
      <c r="H449" s="831"/>
      <c r="I449" s="831">
        <v>0</v>
      </c>
      <c r="J449" s="831"/>
      <c r="K449" s="831"/>
      <c r="L449" s="831"/>
      <c r="M449" s="831"/>
      <c r="N449" s="831">
        <v>1</v>
      </c>
      <c r="O449" s="831">
        <v>0</v>
      </c>
      <c r="P449" s="827"/>
      <c r="Q449" s="832">
        <v>0</v>
      </c>
    </row>
    <row r="450" spans="1:17" ht="14.45" customHeight="1" x14ac:dyDescent="0.2">
      <c r="A450" s="821" t="s">
        <v>570</v>
      </c>
      <c r="B450" s="822" t="s">
        <v>4352</v>
      </c>
      <c r="C450" s="822" t="s">
        <v>4182</v>
      </c>
      <c r="D450" s="822" t="s">
        <v>5024</v>
      </c>
      <c r="E450" s="822" t="s">
        <v>5025</v>
      </c>
      <c r="F450" s="831">
        <v>1</v>
      </c>
      <c r="G450" s="831">
        <v>0</v>
      </c>
      <c r="H450" s="831"/>
      <c r="I450" s="831">
        <v>0</v>
      </c>
      <c r="J450" s="831">
        <v>1</v>
      </c>
      <c r="K450" s="831">
        <v>0</v>
      </c>
      <c r="L450" s="831"/>
      <c r="M450" s="831">
        <v>0</v>
      </c>
      <c r="N450" s="831">
        <v>3</v>
      </c>
      <c r="O450" s="831">
        <v>0</v>
      </c>
      <c r="P450" s="827"/>
      <c r="Q450" s="832">
        <v>0</v>
      </c>
    </row>
    <row r="451" spans="1:17" ht="14.45" customHeight="1" x14ac:dyDescent="0.2">
      <c r="A451" s="821" t="s">
        <v>570</v>
      </c>
      <c r="B451" s="822" t="s">
        <v>4352</v>
      </c>
      <c r="C451" s="822" t="s">
        <v>4182</v>
      </c>
      <c r="D451" s="822" t="s">
        <v>5026</v>
      </c>
      <c r="E451" s="822" t="s">
        <v>5027</v>
      </c>
      <c r="F451" s="831"/>
      <c r="G451" s="831"/>
      <c r="H451" s="831"/>
      <c r="I451" s="831"/>
      <c r="J451" s="831">
        <v>1</v>
      </c>
      <c r="K451" s="831">
        <v>0</v>
      </c>
      <c r="L451" s="831"/>
      <c r="M451" s="831">
        <v>0</v>
      </c>
      <c r="N451" s="831"/>
      <c r="O451" s="831"/>
      <c r="P451" s="827"/>
      <c r="Q451" s="832"/>
    </row>
    <row r="452" spans="1:17" ht="14.45" customHeight="1" x14ac:dyDescent="0.2">
      <c r="A452" s="821" t="s">
        <v>570</v>
      </c>
      <c r="B452" s="822" t="s">
        <v>4352</v>
      </c>
      <c r="C452" s="822" t="s">
        <v>4182</v>
      </c>
      <c r="D452" s="822" t="s">
        <v>5028</v>
      </c>
      <c r="E452" s="822" t="s">
        <v>5029</v>
      </c>
      <c r="F452" s="831"/>
      <c r="G452" s="831"/>
      <c r="H452" s="831"/>
      <c r="I452" s="831"/>
      <c r="J452" s="831">
        <v>1</v>
      </c>
      <c r="K452" s="831">
        <v>0</v>
      </c>
      <c r="L452" s="831"/>
      <c r="M452" s="831">
        <v>0</v>
      </c>
      <c r="N452" s="831">
        <v>2</v>
      </c>
      <c r="O452" s="831">
        <v>0</v>
      </c>
      <c r="P452" s="827"/>
      <c r="Q452" s="832">
        <v>0</v>
      </c>
    </row>
    <row r="453" spans="1:17" ht="14.45" customHeight="1" x14ac:dyDescent="0.2">
      <c r="A453" s="821" t="s">
        <v>570</v>
      </c>
      <c r="B453" s="822" t="s">
        <v>4352</v>
      </c>
      <c r="C453" s="822" t="s">
        <v>4182</v>
      </c>
      <c r="D453" s="822" t="s">
        <v>5030</v>
      </c>
      <c r="E453" s="822" t="s">
        <v>5031</v>
      </c>
      <c r="F453" s="831">
        <v>1</v>
      </c>
      <c r="G453" s="831">
        <v>0</v>
      </c>
      <c r="H453" s="831"/>
      <c r="I453" s="831">
        <v>0</v>
      </c>
      <c r="J453" s="831"/>
      <c r="K453" s="831"/>
      <c r="L453" s="831"/>
      <c r="M453" s="831"/>
      <c r="N453" s="831"/>
      <c r="O453" s="831"/>
      <c r="P453" s="827"/>
      <c r="Q453" s="832"/>
    </row>
    <row r="454" spans="1:17" ht="14.45" customHeight="1" x14ac:dyDescent="0.2">
      <c r="A454" s="821" t="s">
        <v>570</v>
      </c>
      <c r="B454" s="822" t="s">
        <v>4352</v>
      </c>
      <c r="C454" s="822" t="s">
        <v>4182</v>
      </c>
      <c r="D454" s="822" t="s">
        <v>5032</v>
      </c>
      <c r="E454" s="822" t="s">
        <v>5033</v>
      </c>
      <c r="F454" s="831"/>
      <c r="G454" s="831"/>
      <c r="H454" s="831"/>
      <c r="I454" s="831"/>
      <c r="J454" s="831"/>
      <c r="K454" s="831"/>
      <c r="L454" s="831"/>
      <c r="M454" s="831"/>
      <c r="N454" s="831">
        <v>1</v>
      </c>
      <c r="O454" s="831">
        <v>0</v>
      </c>
      <c r="P454" s="827"/>
      <c r="Q454" s="832">
        <v>0</v>
      </c>
    </row>
    <row r="455" spans="1:17" ht="14.45" customHeight="1" x14ac:dyDescent="0.2">
      <c r="A455" s="821" t="s">
        <v>570</v>
      </c>
      <c r="B455" s="822" t="s">
        <v>4352</v>
      </c>
      <c r="C455" s="822" t="s">
        <v>4182</v>
      </c>
      <c r="D455" s="822" t="s">
        <v>5034</v>
      </c>
      <c r="E455" s="822" t="s">
        <v>5035</v>
      </c>
      <c r="F455" s="831">
        <v>3</v>
      </c>
      <c r="G455" s="831">
        <v>0</v>
      </c>
      <c r="H455" s="831"/>
      <c r="I455" s="831">
        <v>0</v>
      </c>
      <c r="J455" s="831"/>
      <c r="K455" s="831"/>
      <c r="L455" s="831"/>
      <c r="M455" s="831"/>
      <c r="N455" s="831"/>
      <c r="O455" s="831"/>
      <c r="P455" s="827"/>
      <c r="Q455" s="832"/>
    </row>
    <row r="456" spans="1:17" ht="14.45" customHeight="1" x14ac:dyDescent="0.2">
      <c r="A456" s="821" t="s">
        <v>570</v>
      </c>
      <c r="B456" s="822" t="s">
        <v>4352</v>
      </c>
      <c r="C456" s="822" t="s">
        <v>4182</v>
      </c>
      <c r="D456" s="822" t="s">
        <v>5036</v>
      </c>
      <c r="E456" s="822" t="s">
        <v>5037</v>
      </c>
      <c r="F456" s="831">
        <v>1</v>
      </c>
      <c r="G456" s="831">
        <v>0</v>
      </c>
      <c r="H456" s="831"/>
      <c r="I456" s="831">
        <v>0</v>
      </c>
      <c r="J456" s="831">
        <v>4</v>
      </c>
      <c r="K456" s="831">
        <v>0</v>
      </c>
      <c r="L456" s="831"/>
      <c r="M456" s="831">
        <v>0</v>
      </c>
      <c r="N456" s="831">
        <v>1</v>
      </c>
      <c r="O456" s="831">
        <v>0</v>
      </c>
      <c r="P456" s="827"/>
      <c r="Q456" s="832">
        <v>0</v>
      </c>
    </row>
    <row r="457" spans="1:17" ht="14.45" customHeight="1" x14ac:dyDescent="0.2">
      <c r="A457" s="821" t="s">
        <v>570</v>
      </c>
      <c r="B457" s="822" t="s">
        <v>4352</v>
      </c>
      <c r="C457" s="822" t="s">
        <v>4182</v>
      </c>
      <c r="D457" s="822" t="s">
        <v>5038</v>
      </c>
      <c r="E457" s="822" t="s">
        <v>5039</v>
      </c>
      <c r="F457" s="831">
        <v>1</v>
      </c>
      <c r="G457" s="831">
        <v>0</v>
      </c>
      <c r="H457" s="831"/>
      <c r="I457" s="831">
        <v>0</v>
      </c>
      <c r="J457" s="831">
        <v>1</v>
      </c>
      <c r="K457" s="831">
        <v>0</v>
      </c>
      <c r="L457" s="831"/>
      <c r="M457" s="831">
        <v>0</v>
      </c>
      <c r="N457" s="831">
        <v>3</v>
      </c>
      <c r="O457" s="831">
        <v>0</v>
      </c>
      <c r="P457" s="827"/>
      <c r="Q457" s="832">
        <v>0</v>
      </c>
    </row>
    <row r="458" spans="1:17" ht="14.45" customHeight="1" x14ac:dyDescent="0.2">
      <c r="A458" s="821" t="s">
        <v>570</v>
      </c>
      <c r="B458" s="822" t="s">
        <v>4352</v>
      </c>
      <c r="C458" s="822" t="s">
        <v>4182</v>
      </c>
      <c r="D458" s="822" t="s">
        <v>5040</v>
      </c>
      <c r="E458" s="822" t="s">
        <v>5041</v>
      </c>
      <c r="F458" s="831">
        <v>1</v>
      </c>
      <c r="G458" s="831">
        <v>0</v>
      </c>
      <c r="H458" s="831"/>
      <c r="I458" s="831">
        <v>0</v>
      </c>
      <c r="J458" s="831">
        <v>2</v>
      </c>
      <c r="K458" s="831">
        <v>0</v>
      </c>
      <c r="L458" s="831"/>
      <c r="M458" s="831">
        <v>0</v>
      </c>
      <c r="N458" s="831">
        <v>4</v>
      </c>
      <c r="O458" s="831">
        <v>0</v>
      </c>
      <c r="P458" s="827"/>
      <c r="Q458" s="832">
        <v>0</v>
      </c>
    </row>
    <row r="459" spans="1:17" ht="14.45" customHeight="1" x14ac:dyDescent="0.2">
      <c r="A459" s="821" t="s">
        <v>570</v>
      </c>
      <c r="B459" s="822" t="s">
        <v>4352</v>
      </c>
      <c r="C459" s="822" t="s">
        <v>4182</v>
      </c>
      <c r="D459" s="822" t="s">
        <v>5042</v>
      </c>
      <c r="E459" s="822" t="s">
        <v>5043</v>
      </c>
      <c r="F459" s="831">
        <v>4</v>
      </c>
      <c r="G459" s="831">
        <v>0</v>
      </c>
      <c r="H459" s="831"/>
      <c r="I459" s="831">
        <v>0</v>
      </c>
      <c r="J459" s="831">
        <v>7</v>
      </c>
      <c r="K459" s="831">
        <v>0</v>
      </c>
      <c r="L459" s="831"/>
      <c r="M459" s="831">
        <v>0</v>
      </c>
      <c r="N459" s="831">
        <v>10</v>
      </c>
      <c r="O459" s="831">
        <v>0</v>
      </c>
      <c r="P459" s="827"/>
      <c r="Q459" s="832">
        <v>0</v>
      </c>
    </row>
    <row r="460" spans="1:17" ht="14.45" customHeight="1" x14ac:dyDescent="0.2">
      <c r="A460" s="821" t="s">
        <v>570</v>
      </c>
      <c r="B460" s="822" t="s">
        <v>4352</v>
      </c>
      <c r="C460" s="822" t="s">
        <v>4182</v>
      </c>
      <c r="D460" s="822" t="s">
        <v>5044</v>
      </c>
      <c r="E460" s="822" t="s">
        <v>5045</v>
      </c>
      <c r="F460" s="831">
        <v>1</v>
      </c>
      <c r="G460" s="831">
        <v>0</v>
      </c>
      <c r="H460" s="831"/>
      <c r="I460" s="831">
        <v>0</v>
      </c>
      <c r="J460" s="831">
        <v>1</v>
      </c>
      <c r="K460" s="831">
        <v>0</v>
      </c>
      <c r="L460" s="831"/>
      <c r="M460" s="831">
        <v>0</v>
      </c>
      <c r="N460" s="831"/>
      <c r="O460" s="831"/>
      <c r="P460" s="827"/>
      <c r="Q460" s="832"/>
    </row>
    <row r="461" spans="1:17" ht="14.45" customHeight="1" x14ac:dyDescent="0.2">
      <c r="A461" s="821" t="s">
        <v>570</v>
      </c>
      <c r="B461" s="822" t="s">
        <v>4352</v>
      </c>
      <c r="C461" s="822" t="s">
        <v>4182</v>
      </c>
      <c r="D461" s="822" t="s">
        <v>5046</v>
      </c>
      <c r="E461" s="822" t="s">
        <v>5047</v>
      </c>
      <c r="F461" s="831">
        <v>2</v>
      </c>
      <c r="G461" s="831">
        <v>16876</v>
      </c>
      <c r="H461" s="831"/>
      <c r="I461" s="831">
        <v>8438</v>
      </c>
      <c r="J461" s="831"/>
      <c r="K461" s="831"/>
      <c r="L461" s="831"/>
      <c r="M461" s="831"/>
      <c r="N461" s="831"/>
      <c r="O461" s="831"/>
      <c r="P461" s="827"/>
      <c r="Q461" s="832"/>
    </row>
    <row r="462" spans="1:17" ht="14.45" customHeight="1" x14ac:dyDescent="0.2">
      <c r="A462" s="821" t="s">
        <v>570</v>
      </c>
      <c r="B462" s="822" t="s">
        <v>4352</v>
      </c>
      <c r="C462" s="822" t="s">
        <v>4182</v>
      </c>
      <c r="D462" s="822" t="s">
        <v>5048</v>
      </c>
      <c r="E462" s="822" t="s">
        <v>5049</v>
      </c>
      <c r="F462" s="831"/>
      <c r="G462" s="831"/>
      <c r="H462" s="831"/>
      <c r="I462" s="831"/>
      <c r="J462" s="831">
        <v>1</v>
      </c>
      <c r="K462" s="831">
        <v>0</v>
      </c>
      <c r="L462" s="831"/>
      <c r="M462" s="831">
        <v>0</v>
      </c>
      <c r="N462" s="831">
        <v>1</v>
      </c>
      <c r="O462" s="831">
        <v>0</v>
      </c>
      <c r="P462" s="827"/>
      <c r="Q462" s="832">
        <v>0</v>
      </c>
    </row>
    <row r="463" spans="1:17" ht="14.45" customHeight="1" x14ac:dyDescent="0.2">
      <c r="A463" s="821" t="s">
        <v>570</v>
      </c>
      <c r="B463" s="822" t="s">
        <v>4352</v>
      </c>
      <c r="C463" s="822" t="s">
        <v>4182</v>
      </c>
      <c r="D463" s="822" t="s">
        <v>5050</v>
      </c>
      <c r="E463" s="822" t="s">
        <v>5051</v>
      </c>
      <c r="F463" s="831"/>
      <c r="G463" s="831"/>
      <c r="H463" s="831"/>
      <c r="I463" s="831"/>
      <c r="J463" s="831">
        <v>21</v>
      </c>
      <c r="K463" s="831">
        <v>0</v>
      </c>
      <c r="L463" s="831"/>
      <c r="M463" s="831">
        <v>0</v>
      </c>
      <c r="N463" s="831">
        <v>16</v>
      </c>
      <c r="O463" s="831">
        <v>0</v>
      </c>
      <c r="P463" s="827"/>
      <c r="Q463" s="832">
        <v>0</v>
      </c>
    </row>
    <row r="464" spans="1:17" ht="14.45" customHeight="1" x14ac:dyDescent="0.2">
      <c r="A464" s="821" t="s">
        <v>570</v>
      </c>
      <c r="B464" s="822" t="s">
        <v>4352</v>
      </c>
      <c r="C464" s="822" t="s">
        <v>4182</v>
      </c>
      <c r="D464" s="822" t="s">
        <v>5052</v>
      </c>
      <c r="E464" s="822" t="s">
        <v>5053</v>
      </c>
      <c r="F464" s="831"/>
      <c r="G464" s="831"/>
      <c r="H464" s="831"/>
      <c r="I464" s="831"/>
      <c r="J464" s="831"/>
      <c r="K464" s="831"/>
      <c r="L464" s="831"/>
      <c r="M464" s="831"/>
      <c r="N464" s="831">
        <v>1</v>
      </c>
      <c r="O464" s="831">
        <v>0</v>
      </c>
      <c r="P464" s="827"/>
      <c r="Q464" s="832">
        <v>0</v>
      </c>
    </row>
    <row r="465" spans="1:17" ht="14.45" customHeight="1" x14ac:dyDescent="0.2">
      <c r="A465" s="821" t="s">
        <v>570</v>
      </c>
      <c r="B465" s="822" t="s">
        <v>4352</v>
      </c>
      <c r="C465" s="822" t="s">
        <v>4182</v>
      </c>
      <c r="D465" s="822" t="s">
        <v>5054</v>
      </c>
      <c r="E465" s="822" t="s">
        <v>5055</v>
      </c>
      <c r="F465" s="831"/>
      <c r="G465" s="831"/>
      <c r="H465" s="831"/>
      <c r="I465" s="831"/>
      <c r="J465" s="831"/>
      <c r="K465" s="831"/>
      <c r="L465" s="831"/>
      <c r="M465" s="831"/>
      <c r="N465" s="831">
        <v>1</v>
      </c>
      <c r="O465" s="831">
        <v>0</v>
      </c>
      <c r="P465" s="827"/>
      <c r="Q465" s="832">
        <v>0</v>
      </c>
    </row>
    <row r="466" spans="1:17" ht="14.45" customHeight="1" x14ac:dyDescent="0.2">
      <c r="A466" s="821" t="s">
        <v>570</v>
      </c>
      <c r="B466" s="822" t="s">
        <v>4352</v>
      </c>
      <c r="C466" s="822" t="s">
        <v>4182</v>
      </c>
      <c r="D466" s="822" t="s">
        <v>5056</v>
      </c>
      <c r="E466" s="822" t="s">
        <v>5057</v>
      </c>
      <c r="F466" s="831"/>
      <c r="G466" s="831"/>
      <c r="H466" s="831"/>
      <c r="I466" s="831"/>
      <c r="J466" s="831"/>
      <c r="K466" s="831"/>
      <c r="L466" s="831"/>
      <c r="M466" s="831"/>
      <c r="N466" s="831">
        <v>1</v>
      </c>
      <c r="O466" s="831">
        <v>0</v>
      </c>
      <c r="P466" s="827"/>
      <c r="Q466" s="832">
        <v>0</v>
      </c>
    </row>
    <row r="467" spans="1:17" ht="14.45" customHeight="1" x14ac:dyDescent="0.2">
      <c r="A467" s="821" t="s">
        <v>570</v>
      </c>
      <c r="B467" s="822" t="s">
        <v>4352</v>
      </c>
      <c r="C467" s="822" t="s">
        <v>4182</v>
      </c>
      <c r="D467" s="822" t="s">
        <v>5058</v>
      </c>
      <c r="E467" s="822" t="s">
        <v>5059</v>
      </c>
      <c r="F467" s="831"/>
      <c r="G467" s="831"/>
      <c r="H467" s="831"/>
      <c r="I467" s="831"/>
      <c r="J467" s="831"/>
      <c r="K467" s="831"/>
      <c r="L467" s="831"/>
      <c r="M467" s="831"/>
      <c r="N467" s="831">
        <v>1</v>
      </c>
      <c r="O467" s="831">
        <v>0</v>
      </c>
      <c r="P467" s="827"/>
      <c r="Q467" s="832">
        <v>0</v>
      </c>
    </row>
    <row r="468" spans="1:17" ht="14.45" customHeight="1" x14ac:dyDescent="0.2">
      <c r="A468" s="821" t="s">
        <v>570</v>
      </c>
      <c r="B468" s="822" t="s">
        <v>4352</v>
      </c>
      <c r="C468" s="822" t="s">
        <v>4182</v>
      </c>
      <c r="D468" s="822" t="s">
        <v>5060</v>
      </c>
      <c r="E468" s="822" t="s">
        <v>5061</v>
      </c>
      <c r="F468" s="831"/>
      <c r="G468" s="831"/>
      <c r="H468" s="831"/>
      <c r="I468" s="831"/>
      <c r="J468" s="831">
        <v>18</v>
      </c>
      <c r="K468" s="831">
        <v>0</v>
      </c>
      <c r="L468" s="831"/>
      <c r="M468" s="831">
        <v>0</v>
      </c>
      <c r="N468" s="831">
        <v>22</v>
      </c>
      <c r="O468" s="831">
        <v>0</v>
      </c>
      <c r="P468" s="827"/>
      <c r="Q468" s="832">
        <v>0</v>
      </c>
    </row>
    <row r="469" spans="1:17" ht="14.45" customHeight="1" x14ac:dyDescent="0.2">
      <c r="A469" s="821" t="s">
        <v>570</v>
      </c>
      <c r="B469" s="822" t="s">
        <v>4352</v>
      </c>
      <c r="C469" s="822" t="s">
        <v>4182</v>
      </c>
      <c r="D469" s="822" t="s">
        <v>5062</v>
      </c>
      <c r="E469" s="822" t="s">
        <v>5063</v>
      </c>
      <c r="F469" s="831">
        <v>2</v>
      </c>
      <c r="G469" s="831">
        <v>0</v>
      </c>
      <c r="H469" s="831"/>
      <c r="I469" s="831">
        <v>0</v>
      </c>
      <c r="J469" s="831">
        <v>1</v>
      </c>
      <c r="K469" s="831">
        <v>0</v>
      </c>
      <c r="L469" s="831"/>
      <c r="M469" s="831">
        <v>0</v>
      </c>
      <c r="N469" s="831"/>
      <c r="O469" s="831"/>
      <c r="P469" s="827"/>
      <c r="Q469" s="832"/>
    </row>
    <row r="470" spans="1:17" ht="14.45" customHeight="1" x14ac:dyDescent="0.2">
      <c r="A470" s="821" t="s">
        <v>570</v>
      </c>
      <c r="B470" s="822" t="s">
        <v>4352</v>
      </c>
      <c r="C470" s="822" t="s">
        <v>4182</v>
      </c>
      <c r="D470" s="822" t="s">
        <v>5064</v>
      </c>
      <c r="E470" s="822" t="s">
        <v>5065</v>
      </c>
      <c r="F470" s="831"/>
      <c r="G470" s="831"/>
      <c r="H470" s="831"/>
      <c r="I470" s="831"/>
      <c r="J470" s="831">
        <v>1</v>
      </c>
      <c r="K470" s="831">
        <v>0</v>
      </c>
      <c r="L470" s="831"/>
      <c r="M470" s="831">
        <v>0</v>
      </c>
      <c r="N470" s="831"/>
      <c r="O470" s="831"/>
      <c r="P470" s="827"/>
      <c r="Q470" s="832"/>
    </row>
    <row r="471" spans="1:17" ht="14.45" customHeight="1" x14ac:dyDescent="0.2">
      <c r="A471" s="821" t="s">
        <v>570</v>
      </c>
      <c r="B471" s="822" t="s">
        <v>4352</v>
      </c>
      <c r="C471" s="822" t="s">
        <v>4182</v>
      </c>
      <c r="D471" s="822" t="s">
        <v>5066</v>
      </c>
      <c r="E471" s="822" t="s">
        <v>5067</v>
      </c>
      <c r="F471" s="831"/>
      <c r="G471" s="831"/>
      <c r="H471" s="831"/>
      <c r="I471" s="831"/>
      <c r="J471" s="831">
        <v>1</v>
      </c>
      <c r="K471" s="831">
        <v>0</v>
      </c>
      <c r="L471" s="831"/>
      <c r="M471" s="831">
        <v>0</v>
      </c>
      <c r="N471" s="831"/>
      <c r="O471" s="831"/>
      <c r="P471" s="827"/>
      <c r="Q471" s="832"/>
    </row>
    <row r="472" spans="1:17" ht="14.45" customHeight="1" x14ac:dyDescent="0.2">
      <c r="A472" s="821" t="s">
        <v>570</v>
      </c>
      <c r="B472" s="822" t="s">
        <v>4352</v>
      </c>
      <c r="C472" s="822" t="s">
        <v>4182</v>
      </c>
      <c r="D472" s="822" t="s">
        <v>5068</v>
      </c>
      <c r="E472" s="822" t="s">
        <v>5069</v>
      </c>
      <c r="F472" s="831"/>
      <c r="G472" s="831"/>
      <c r="H472" s="831"/>
      <c r="I472" s="831"/>
      <c r="J472" s="831">
        <v>2</v>
      </c>
      <c r="K472" s="831">
        <v>0</v>
      </c>
      <c r="L472" s="831"/>
      <c r="M472" s="831">
        <v>0</v>
      </c>
      <c r="N472" s="831"/>
      <c r="O472" s="831"/>
      <c r="P472" s="827"/>
      <c r="Q472" s="832"/>
    </row>
    <row r="473" spans="1:17" ht="14.45" customHeight="1" x14ac:dyDescent="0.2">
      <c r="A473" s="821" t="s">
        <v>570</v>
      </c>
      <c r="B473" s="822" t="s">
        <v>4352</v>
      </c>
      <c r="C473" s="822" t="s">
        <v>4182</v>
      </c>
      <c r="D473" s="822" t="s">
        <v>5070</v>
      </c>
      <c r="E473" s="822" t="s">
        <v>5037</v>
      </c>
      <c r="F473" s="831"/>
      <c r="G473" s="831"/>
      <c r="H473" s="831"/>
      <c r="I473" s="831"/>
      <c r="J473" s="831">
        <v>1</v>
      </c>
      <c r="K473" s="831">
        <v>0</v>
      </c>
      <c r="L473" s="831"/>
      <c r="M473" s="831">
        <v>0</v>
      </c>
      <c r="N473" s="831"/>
      <c r="O473" s="831"/>
      <c r="P473" s="827"/>
      <c r="Q473" s="832"/>
    </row>
    <row r="474" spans="1:17" ht="14.45" customHeight="1" x14ac:dyDescent="0.2">
      <c r="A474" s="821" t="s">
        <v>570</v>
      </c>
      <c r="B474" s="822" t="s">
        <v>4352</v>
      </c>
      <c r="C474" s="822" t="s">
        <v>4182</v>
      </c>
      <c r="D474" s="822" t="s">
        <v>5071</v>
      </c>
      <c r="E474" s="822" t="s">
        <v>5072</v>
      </c>
      <c r="F474" s="831"/>
      <c r="G474" s="831"/>
      <c r="H474" s="831"/>
      <c r="I474" s="831"/>
      <c r="J474" s="831">
        <v>2</v>
      </c>
      <c r="K474" s="831">
        <v>0</v>
      </c>
      <c r="L474" s="831"/>
      <c r="M474" s="831">
        <v>0</v>
      </c>
      <c r="N474" s="831">
        <v>3</v>
      </c>
      <c r="O474" s="831">
        <v>0</v>
      </c>
      <c r="P474" s="827"/>
      <c r="Q474" s="832">
        <v>0</v>
      </c>
    </row>
    <row r="475" spans="1:17" ht="14.45" customHeight="1" x14ac:dyDescent="0.2">
      <c r="A475" s="821" t="s">
        <v>570</v>
      </c>
      <c r="B475" s="822" t="s">
        <v>4352</v>
      </c>
      <c r="C475" s="822" t="s">
        <v>4182</v>
      </c>
      <c r="D475" s="822" t="s">
        <v>5073</v>
      </c>
      <c r="E475" s="822" t="s">
        <v>5074</v>
      </c>
      <c r="F475" s="831">
        <v>1</v>
      </c>
      <c r="G475" s="831">
        <v>0</v>
      </c>
      <c r="H475" s="831"/>
      <c r="I475" s="831">
        <v>0</v>
      </c>
      <c r="J475" s="831">
        <v>1</v>
      </c>
      <c r="K475" s="831">
        <v>0</v>
      </c>
      <c r="L475" s="831"/>
      <c r="M475" s="831">
        <v>0</v>
      </c>
      <c r="N475" s="831"/>
      <c r="O475" s="831"/>
      <c r="P475" s="827"/>
      <c r="Q475" s="832"/>
    </row>
    <row r="476" spans="1:17" ht="14.45" customHeight="1" x14ac:dyDescent="0.2">
      <c r="A476" s="821" t="s">
        <v>570</v>
      </c>
      <c r="B476" s="822" t="s">
        <v>4352</v>
      </c>
      <c r="C476" s="822" t="s">
        <v>4182</v>
      </c>
      <c r="D476" s="822" t="s">
        <v>5075</v>
      </c>
      <c r="E476" s="822" t="s">
        <v>5076</v>
      </c>
      <c r="F476" s="831"/>
      <c r="G476" s="831"/>
      <c r="H476" s="831"/>
      <c r="I476" s="831"/>
      <c r="J476" s="831"/>
      <c r="K476" s="831"/>
      <c r="L476" s="831"/>
      <c r="M476" s="831"/>
      <c r="N476" s="831">
        <v>1</v>
      </c>
      <c r="O476" s="831">
        <v>0</v>
      </c>
      <c r="P476" s="827"/>
      <c r="Q476" s="832">
        <v>0</v>
      </c>
    </row>
    <row r="477" spans="1:17" ht="14.45" customHeight="1" x14ac:dyDescent="0.2">
      <c r="A477" s="821" t="s">
        <v>570</v>
      </c>
      <c r="B477" s="822" t="s">
        <v>4352</v>
      </c>
      <c r="C477" s="822" t="s">
        <v>4182</v>
      </c>
      <c r="D477" s="822" t="s">
        <v>5077</v>
      </c>
      <c r="E477" s="822" t="s">
        <v>5078</v>
      </c>
      <c r="F477" s="831"/>
      <c r="G477" s="831"/>
      <c r="H477" s="831"/>
      <c r="I477" s="831"/>
      <c r="J477" s="831"/>
      <c r="K477" s="831"/>
      <c r="L477" s="831"/>
      <c r="M477" s="831"/>
      <c r="N477" s="831">
        <v>1</v>
      </c>
      <c r="O477" s="831">
        <v>0</v>
      </c>
      <c r="P477" s="827"/>
      <c r="Q477" s="832">
        <v>0</v>
      </c>
    </row>
    <row r="478" spans="1:17" ht="14.45" customHeight="1" x14ac:dyDescent="0.2">
      <c r="A478" s="821" t="s">
        <v>570</v>
      </c>
      <c r="B478" s="822" t="s">
        <v>4352</v>
      </c>
      <c r="C478" s="822" t="s">
        <v>4182</v>
      </c>
      <c r="D478" s="822" t="s">
        <v>5079</v>
      </c>
      <c r="E478" s="822" t="s">
        <v>5080</v>
      </c>
      <c r="F478" s="831"/>
      <c r="G478" s="831"/>
      <c r="H478" s="831"/>
      <c r="I478" s="831"/>
      <c r="J478" s="831"/>
      <c r="K478" s="831"/>
      <c r="L478" s="831"/>
      <c r="M478" s="831"/>
      <c r="N478" s="831">
        <v>1</v>
      </c>
      <c r="O478" s="831">
        <v>0</v>
      </c>
      <c r="P478" s="827"/>
      <c r="Q478" s="832">
        <v>0</v>
      </c>
    </row>
    <row r="479" spans="1:17" ht="14.45" customHeight="1" x14ac:dyDescent="0.2">
      <c r="A479" s="821" t="s">
        <v>570</v>
      </c>
      <c r="B479" s="822" t="s">
        <v>4352</v>
      </c>
      <c r="C479" s="822" t="s">
        <v>4182</v>
      </c>
      <c r="D479" s="822" t="s">
        <v>5081</v>
      </c>
      <c r="E479" s="822" t="s">
        <v>5082</v>
      </c>
      <c r="F479" s="831"/>
      <c r="G479" s="831"/>
      <c r="H479" s="831"/>
      <c r="I479" s="831"/>
      <c r="J479" s="831"/>
      <c r="K479" s="831"/>
      <c r="L479" s="831"/>
      <c r="M479" s="831"/>
      <c r="N479" s="831">
        <v>1</v>
      </c>
      <c r="O479" s="831">
        <v>0</v>
      </c>
      <c r="P479" s="827"/>
      <c r="Q479" s="832">
        <v>0</v>
      </c>
    </row>
    <row r="480" spans="1:17" ht="14.45" customHeight="1" x14ac:dyDescent="0.2">
      <c r="A480" s="821" t="s">
        <v>570</v>
      </c>
      <c r="B480" s="822" t="s">
        <v>4352</v>
      </c>
      <c r="C480" s="822" t="s">
        <v>4182</v>
      </c>
      <c r="D480" s="822" t="s">
        <v>4302</v>
      </c>
      <c r="E480" s="822" t="s">
        <v>4303</v>
      </c>
      <c r="F480" s="831"/>
      <c r="G480" s="831"/>
      <c r="H480" s="831"/>
      <c r="I480" s="831"/>
      <c r="J480" s="831"/>
      <c r="K480" s="831"/>
      <c r="L480" s="831"/>
      <c r="M480" s="831"/>
      <c r="N480" s="831">
        <v>54</v>
      </c>
      <c r="O480" s="831">
        <v>0</v>
      </c>
      <c r="P480" s="827"/>
      <c r="Q480" s="832">
        <v>0</v>
      </c>
    </row>
    <row r="481" spans="1:17" ht="14.45" customHeight="1" x14ac:dyDescent="0.2">
      <c r="A481" s="821" t="s">
        <v>570</v>
      </c>
      <c r="B481" s="822" t="s">
        <v>4352</v>
      </c>
      <c r="C481" s="822" t="s">
        <v>4182</v>
      </c>
      <c r="D481" s="822" t="s">
        <v>5083</v>
      </c>
      <c r="E481" s="822" t="s">
        <v>5084</v>
      </c>
      <c r="F481" s="831"/>
      <c r="G481" s="831"/>
      <c r="H481" s="831"/>
      <c r="I481" s="831"/>
      <c r="J481" s="831"/>
      <c r="K481" s="831"/>
      <c r="L481" s="831"/>
      <c r="M481" s="831"/>
      <c r="N481" s="831">
        <v>1</v>
      </c>
      <c r="O481" s="831">
        <v>0</v>
      </c>
      <c r="P481" s="827"/>
      <c r="Q481" s="832">
        <v>0</v>
      </c>
    </row>
    <row r="482" spans="1:17" ht="14.45" customHeight="1" x14ac:dyDescent="0.2">
      <c r="A482" s="821" t="s">
        <v>570</v>
      </c>
      <c r="B482" s="822" t="s">
        <v>4352</v>
      </c>
      <c r="C482" s="822" t="s">
        <v>4182</v>
      </c>
      <c r="D482" s="822" t="s">
        <v>5085</v>
      </c>
      <c r="E482" s="822" t="s">
        <v>5086</v>
      </c>
      <c r="F482" s="831"/>
      <c r="G482" s="831"/>
      <c r="H482" s="831"/>
      <c r="I482" s="831"/>
      <c r="J482" s="831"/>
      <c r="K482" s="831"/>
      <c r="L482" s="831"/>
      <c r="M482" s="831"/>
      <c r="N482" s="831">
        <v>15</v>
      </c>
      <c r="O482" s="831">
        <v>0</v>
      </c>
      <c r="P482" s="827"/>
      <c r="Q482" s="832">
        <v>0</v>
      </c>
    </row>
    <row r="483" spans="1:17" ht="14.45" customHeight="1" x14ac:dyDescent="0.2">
      <c r="A483" s="821" t="s">
        <v>570</v>
      </c>
      <c r="B483" s="822" t="s">
        <v>4352</v>
      </c>
      <c r="C483" s="822" t="s">
        <v>4182</v>
      </c>
      <c r="D483" s="822" t="s">
        <v>5087</v>
      </c>
      <c r="E483" s="822" t="s">
        <v>5088</v>
      </c>
      <c r="F483" s="831"/>
      <c r="G483" s="831"/>
      <c r="H483" s="831"/>
      <c r="I483" s="831"/>
      <c r="J483" s="831"/>
      <c r="K483" s="831"/>
      <c r="L483" s="831"/>
      <c r="M483" s="831"/>
      <c r="N483" s="831">
        <v>40</v>
      </c>
      <c r="O483" s="831">
        <v>0</v>
      </c>
      <c r="P483" s="827"/>
      <c r="Q483" s="832">
        <v>0</v>
      </c>
    </row>
    <row r="484" spans="1:17" ht="14.45" customHeight="1" x14ac:dyDescent="0.2">
      <c r="A484" s="821" t="s">
        <v>570</v>
      </c>
      <c r="B484" s="822" t="s">
        <v>4352</v>
      </c>
      <c r="C484" s="822" t="s">
        <v>4182</v>
      </c>
      <c r="D484" s="822" t="s">
        <v>5089</v>
      </c>
      <c r="E484" s="822" t="s">
        <v>5090</v>
      </c>
      <c r="F484" s="831"/>
      <c r="G484" s="831"/>
      <c r="H484" s="831"/>
      <c r="I484" s="831"/>
      <c r="J484" s="831"/>
      <c r="K484" s="831"/>
      <c r="L484" s="831"/>
      <c r="M484" s="831"/>
      <c r="N484" s="831">
        <v>2</v>
      </c>
      <c r="O484" s="831">
        <v>0</v>
      </c>
      <c r="P484" s="827"/>
      <c r="Q484" s="832">
        <v>0</v>
      </c>
    </row>
    <row r="485" spans="1:17" ht="14.45" customHeight="1" x14ac:dyDescent="0.2">
      <c r="A485" s="821" t="s">
        <v>570</v>
      </c>
      <c r="B485" s="822" t="s">
        <v>4352</v>
      </c>
      <c r="C485" s="822" t="s">
        <v>4182</v>
      </c>
      <c r="D485" s="822" t="s">
        <v>5091</v>
      </c>
      <c r="E485" s="822" t="s">
        <v>5092</v>
      </c>
      <c r="F485" s="831">
        <v>6</v>
      </c>
      <c r="G485" s="831">
        <v>0</v>
      </c>
      <c r="H485" s="831"/>
      <c r="I485" s="831">
        <v>0</v>
      </c>
      <c r="J485" s="831">
        <v>6</v>
      </c>
      <c r="K485" s="831">
        <v>0</v>
      </c>
      <c r="L485" s="831"/>
      <c r="M485" s="831">
        <v>0</v>
      </c>
      <c r="N485" s="831">
        <v>10</v>
      </c>
      <c r="O485" s="831">
        <v>0</v>
      </c>
      <c r="P485" s="827"/>
      <c r="Q485" s="832">
        <v>0</v>
      </c>
    </row>
    <row r="486" spans="1:17" ht="14.45" customHeight="1" x14ac:dyDescent="0.2">
      <c r="A486" s="821" t="s">
        <v>570</v>
      </c>
      <c r="B486" s="822" t="s">
        <v>4352</v>
      </c>
      <c r="C486" s="822" t="s">
        <v>4182</v>
      </c>
      <c r="D486" s="822" t="s">
        <v>5093</v>
      </c>
      <c r="E486" s="822" t="s">
        <v>5094</v>
      </c>
      <c r="F486" s="831"/>
      <c r="G486" s="831"/>
      <c r="H486" s="831"/>
      <c r="I486" s="831"/>
      <c r="J486" s="831"/>
      <c r="K486" s="831"/>
      <c r="L486" s="831"/>
      <c r="M486" s="831"/>
      <c r="N486" s="831">
        <v>1</v>
      </c>
      <c r="O486" s="831">
        <v>6977</v>
      </c>
      <c r="P486" s="827"/>
      <c r="Q486" s="832">
        <v>6977</v>
      </c>
    </row>
    <row r="487" spans="1:17" ht="14.45" customHeight="1" x14ac:dyDescent="0.2">
      <c r="A487" s="821" t="s">
        <v>570</v>
      </c>
      <c r="B487" s="822" t="s">
        <v>4352</v>
      </c>
      <c r="C487" s="822" t="s">
        <v>4182</v>
      </c>
      <c r="D487" s="822" t="s">
        <v>5095</v>
      </c>
      <c r="E487" s="822" t="s">
        <v>5096</v>
      </c>
      <c r="F487" s="831">
        <v>1</v>
      </c>
      <c r="G487" s="831">
        <v>0</v>
      </c>
      <c r="H487" s="831"/>
      <c r="I487" s="831">
        <v>0</v>
      </c>
      <c r="J487" s="831"/>
      <c r="K487" s="831"/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570</v>
      </c>
      <c r="B488" s="822" t="s">
        <v>4352</v>
      </c>
      <c r="C488" s="822" t="s">
        <v>4182</v>
      </c>
      <c r="D488" s="822" t="s">
        <v>5097</v>
      </c>
      <c r="E488" s="822" t="s">
        <v>5098</v>
      </c>
      <c r="F488" s="831"/>
      <c r="G488" s="831"/>
      <c r="H488" s="831"/>
      <c r="I488" s="831"/>
      <c r="J488" s="831"/>
      <c r="K488" s="831"/>
      <c r="L488" s="831"/>
      <c r="M488" s="831"/>
      <c r="N488" s="831">
        <v>1</v>
      </c>
      <c r="O488" s="831">
        <v>0</v>
      </c>
      <c r="P488" s="827"/>
      <c r="Q488" s="832">
        <v>0</v>
      </c>
    </row>
    <row r="489" spans="1:17" ht="14.45" customHeight="1" x14ac:dyDescent="0.2">
      <c r="A489" s="821" t="s">
        <v>570</v>
      </c>
      <c r="B489" s="822" t="s">
        <v>4352</v>
      </c>
      <c r="C489" s="822" t="s">
        <v>4182</v>
      </c>
      <c r="D489" s="822" t="s">
        <v>5099</v>
      </c>
      <c r="E489" s="822" t="s">
        <v>5100</v>
      </c>
      <c r="F489" s="831">
        <v>3</v>
      </c>
      <c r="G489" s="831">
        <v>0</v>
      </c>
      <c r="H489" s="831"/>
      <c r="I489" s="831">
        <v>0</v>
      </c>
      <c r="J489" s="831"/>
      <c r="K489" s="831"/>
      <c r="L489" s="831"/>
      <c r="M489" s="831"/>
      <c r="N489" s="831"/>
      <c r="O489" s="831"/>
      <c r="P489" s="827"/>
      <c r="Q489" s="832"/>
    </row>
    <row r="490" spans="1:17" ht="14.45" customHeight="1" x14ac:dyDescent="0.2">
      <c r="A490" s="821" t="s">
        <v>570</v>
      </c>
      <c r="B490" s="822" t="s">
        <v>4352</v>
      </c>
      <c r="C490" s="822" t="s">
        <v>4182</v>
      </c>
      <c r="D490" s="822" t="s">
        <v>5101</v>
      </c>
      <c r="E490" s="822" t="s">
        <v>5102</v>
      </c>
      <c r="F490" s="831">
        <v>1</v>
      </c>
      <c r="G490" s="831">
        <v>0</v>
      </c>
      <c r="H490" s="831"/>
      <c r="I490" s="831">
        <v>0</v>
      </c>
      <c r="J490" s="831">
        <v>1</v>
      </c>
      <c r="K490" s="831">
        <v>0</v>
      </c>
      <c r="L490" s="831"/>
      <c r="M490" s="831">
        <v>0</v>
      </c>
      <c r="N490" s="831">
        <v>1</v>
      </c>
      <c r="O490" s="831">
        <v>0</v>
      </c>
      <c r="P490" s="827"/>
      <c r="Q490" s="832">
        <v>0</v>
      </c>
    </row>
    <row r="491" spans="1:17" ht="14.45" customHeight="1" x14ac:dyDescent="0.2">
      <c r="A491" s="821" t="s">
        <v>570</v>
      </c>
      <c r="B491" s="822" t="s">
        <v>4352</v>
      </c>
      <c r="C491" s="822" t="s">
        <v>4182</v>
      </c>
      <c r="D491" s="822" t="s">
        <v>5103</v>
      </c>
      <c r="E491" s="822" t="s">
        <v>5104</v>
      </c>
      <c r="F491" s="831">
        <v>1</v>
      </c>
      <c r="G491" s="831">
        <v>0</v>
      </c>
      <c r="H491" s="831"/>
      <c r="I491" s="831">
        <v>0</v>
      </c>
      <c r="J491" s="831"/>
      <c r="K491" s="831"/>
      <c r="L491" s="831"/>
      <c r="M491" s="831"/>
      <c r="N491" s="831"/>
      <c r="O491" s="831"/>
      <c r="P491" s="827"/>
      <c r="Q491" s="832"/>
    </row>
    <row r="492" spans="1:17" ht="14.45" customHeight="1" x14ac:dyDescent="0.2">
      <c r="A492" s="821" t="s">
        <v>570</v>
      </c>
      <c r="B492" s="822" t="s">
        <v>4352</v>
      </c>
      <c r="C492" s="822" t="s">
        <v>4182</v>
      </c>
      <c r="D492" s="822" t="s">
        <v>5105</v>
      </c>
      <c r="E492" s="822" t="s">
        <v>5106</v>
      </c>
      <c r="F492" s="831"/>
      <c r="G492" s="831"/>
      <c r="H492" s="831"/>
      <c r="I492" s="831"/>
      <c r="J492" s="831"/>
      <c r="K492" s="831"/>
      <c r="L492" s="831"/>
      <c r="M492" s="831"/>
      <c r="N492" s="831">
        <v>1</v>
      </c>
      <c r="O492" s="831">
        <v>0</v>
      </c>
      <c r="P492" s="827"/>
      <c r="Q492" s="832">
        <v>0</v>
      </c>
    </row>
    <row r="493" spans="1:17" ht="14.45" customHeight="1" x14ac:dyDescent="0.2">
      <c r="A493" s="821" t="s">
        <v>570</v>
      </c>
      <c r="B493" s="822" t="s">
        <v>4352</v>
      </c>
      <c r="C493" s="822" t="s">
        <v>4182</v>
      </c>
      <c r="D493" s="822" t="s">
        <v>5107</v>
      </c>
      <c r="E493" s="822" t="s">
        <v>5108</v>
      </c>
      <c r="F493" s="831">
        <v>1</v>
      </c>
      <c r="G493" s="831">
        <v>0</v>
      </c>
      <c r="H493" s="831"/>
      <c r="I493" s="831">
        <v>0</v>
      </c>
      <c r="J493" s="831">
        <v>1</v>
      </c>
      <c r="K493" s="831">
        <v>0</v>
      </c>
      <c r="L493" s="831"/>
      <c r="M493" s="831">
        <v>0</v>
      </c>
      <c r="N493" s="831"/>
      <c r="O493" s="831"/>
      <c r="P493" s="827"/>
      <c r="Q493" s="832"/>
    </row>
    <row r="494" spans="1:17" ht="14.45" customHeight="1" x14ac:dyDescent="0.2">
      <c r="A494" s="821" t="s">
        <v>570</v>
      </c>
      <c r="B494" s="822" t="s">
        <v>4352</v>
      </c>
      <c r="C494" s="822" t="s">
        <v>4182</v>
      </c>
      <c r="D494" s="822" t="s">
        <v>5109</v>
      </c>
      <c r="E494" s="822" t="s">
        <v>5110</v>
      </c>
      <c r="F494" s="831"/>
      <c r="G494" s="831"/>
      <c r="H494" s="831"/>
      <c r="I494" s="831"/>
      <c r="J494" s="831">
        <v>1</v>
      </c>
      <c r="K494" s="831">
        <v>0</v>
      </c>
      <c r="L494" s="831"/>
      <c r="M494" s="831">
        <v>0</v>
      </c>
      <c r="N494" s="831"/>
      <c r="O494" s="831"/>
      <c r="P494" s="827"/>
      <c r="Q494" s="832"/>
    </row>
    <row r="495" spans="1:17" ht="14.45" customHeight="1" x14ac:dyDescent="0.2">
      <c r="A495" s="821" t="s">
        <v>570</v>
      </c>
      <c r="B495" s="822" t="s">
        <v>4352</v>
      </c>
      <c r="C495" s="822" t="s">
        <v>4182</v>
      </c>
      <c r="D495" s="822" t="s">
        <v>5111</v>
      </c>
      <c r="E495" s="822" t="s">
        <v>5112</v>
      </c>
      <c r="F495" s="831"/>
      <c r="G495" s="831"/>
      <c r="H495" s="831"/>
      <c r="I495" s="831"/>
      <c r="J495" s="831"/>
      <c r="K495" s="831"/>
      <c r="L495" s="831"/>
      <c r="M495" s="831"/>
      <c r="N495" s="831">
        <v>1</v>
      </c>
      <c r="O495" s="831">
        <v>0</v>
      </c>
      <c r="P495" s="827"/>
      <c r="Q495" s="832">
        <v>0</v>
      </c>
    </row>
    <row r="496" spans="1:17" ht="14.45" customHeight="1" x14ac:dyDescent="0.2">
      <c r="A496" s="821" t="s">
        <v>570</v>
      </c>
      <c r="B496" s="822" t="s">
        <v>4352</v>
      </c>
      <c r="C496" s="822" t="s">
        <v>4182</v>
      </c>
      <c r="D496" s="822" t="s">
        <v>5113</v>
      </c>
      <c r="E496" s="822" t="s">
        <v>5114</v>
      </c>
      <c r="F496" s="831">
        <v>1</v>
      </c>
      <c r="G496" s="831">
        <v>0</v>
      </c>
      <c r="H496" s="831"/>
      <c r="I496" s="831">
        <v>0</v>
      </c>
      <c r="J496" s="831"/>
      <c r="K496" s="831"/>
      <c r="L496" s="831"/>
      <c r="M496" s="831"/>
      <c r="N496" s="831"/>
      <c r="O496" s="831"/>
      <c r="P496" s="827"/>
      <c r="Q496" s="832"/>
    </row>
    <row r="497" spans="1:17" ht="14.45" customHeight="1" x14ac:dyDescent="0.2">
      <c r="A497" s="821" t="s">
        <v>570</v>
      </c>
      <c r="B497" s="822" t="s">
        <v>4352</v>
      </c>
      <c r="C497" s="822" t="s">
        <v>4182</v>
      </c>
      <c r="D497" s="822" t="s">
        <v>5115</v>
      </c>
      <c r="E497" s="822" t="s">
        <v>4948</v>
      </c>
      <c r="F497" s="831"/>
      <c r="G497" s="831"/>
      <c r="H497" s="831"/>
      <c r="I497" s="831"/>
      <c r="J497" s="831">
        <v>1</v>
      </c>
      <c r="K497" s="831">
        <v>0</v>
      </c>
      <c r="L497" s="831"/>
      <c r="M497" s="831">
        <v>0</v>
      </c>
      <c r="N497" s="831"/>
      <c r="O497" s="831"/>
      <c r="P497" s="827"/>
      <c r="Q497" s="832"/>
    </row>
    <row r="498" spans="1:17" ht="14.45" customHeight="1" x14ac:dyDescent="0.2">
      <c r="A498" s="821" t="s">
        <v>570</v>
      </c>
      <c r="B498" s="822" t="s">
        <v>4352</v>
      </c>
      <c r="C498" s="822" t="s">
        <v>4182</v>
      </c>
      <c r="D498" s="822" t="s">
        <v>5116</v>
      </c>
      <c r="E498" s="822" t="s">
        <v>5117</v>
      </c>
      <c r="F498" s="831"/>
      <c r="G498" s="831"/>
      <c r="H498" s="831"/>
      <c r="I498" s="831"/>
      <c r="J498" s="831"/>
      <c r="K498" s="831"/>
      <c r="L498" s="831"/>
      <c r="M498" s="831"/>
      <c r="N498" s="831">
        <v>1</v>
      </c>
      <c r="O498" s="831">
        <v>0</v>
      </c>
      <c r="P498" s="827"/>
      <c r="Q498" s="832">
        <v>0</v>
      </c>
    </row>
    <row r="499" spans="1:17" ht="14.45" customHeight="1" x14ac:dyDescent="0.2">
      <c r="A499" s="821" t="s">
        <v>570</v>
      </c>
      <c r="B499" s="822" t="s">
        <v>4352</v>
      </c>
      <c r="C499" s="822" t="s">
        <v>4182</v>
      </c>
      <c r="D499" s="822" t="s">
        <v>5118</v>
      </c>
      <c r="E499" s="822" t="s">
        <v>5119</v>
      </c>
      <c r="F499" s="831"/>
      <c r="G499" s="831"/>
      <c r="H499" s="831"/>
      <c r="I499" s="831"/>
      <c r="J499" s="831"/>
      <c r="K499" s="831"/>
      <c r="L499" s="831"/>
      <c r="M499" s="831"/>
      <c r="N499" s="831">
        <v>1</v>
      </c>
      <c r="O499" s="831">
        <v>0</v>
      </c>
      <c r="P499" s="827"/>
      <c r="Q499" s="832">
        <v>0</v>
      </c>
    </row>
    <row r="500" spans="1:17" ht="14.45" customHeight="1" x14ac:dyDescent="0.2">
      <c r="A500" s="821" t="s">
        <v>570</v>
      </c>
      <c r="B500" s="822" t="s">
        <v>4352</v>
      </c>
      <c r="C500" s="822" t="s">
        <v>4182</v>
      </c>
      <c r="D500" s="822" t="s">
        <v>5120</v>
      </c>
      <c r="E500" s="822" t="s">
        <v>5121</v>
      </c>
      <c r="F500" s="831"/>
      <c r="G500" s="831"/>
      <c r="H500" s="831"/>
      <c r="I500" s="831"/>
      <c r="J500" s="831">
        <v>1</v>
      </c>
      <c r="K500" s="831">
        <v>5536</v>
      </c>
      <c r="L500" s="831">
        <v>1</v>
      </c>
      <c r="M500" s="831">
        <v>5536</v>
      </c>
      <c r="N500" s="831"/>
      <c r="O500" s="831"/>
      <c r="P500" s="827"/>
      <c r="Q500" s="832"/>
    </row>
    <row r="501" spans="1:17" ht="14.45" customHeight="1" x14ac:dyDescent="0.2">
      <c r="A501" s="821" t="s">
        <v>570</v>
      </c>
      <c r="B501" s="822" t="s">
        <v>5122</v>
      </c>
      <c r="C501" s="822" t="s">
        <v>4180</v>
      </c>
      <c r="D501" s="822" t="s">
        <v>5123</v>
      </c>
      <c r="E501" s="822" t="s">
        <v>5124</v>
      </c>
      <c r="F501" s="831">
        <v>20</v>
      </c>
      <c r="G501" s="831">
        <v>11415.2</v>
      </c>
      <c r="H501" s="831">
        <v>1.3338038273598509</v>
      </c>
      <c r="I501" s="831">
        <v>570.76</v>
      </c>
      <c r="J501" s="831">
        <v>15</v>
      </c>
      <c r="K501" s="831">
        <v>8558.3799999999992</v>
      </c>
      <c r="L501" s="831">
        <v>1</v>
      </c>
      <c r="M501" s="831">
        <v>570.55866666666657</v>
      </c>
      <c r="N501" s="831">
        <v>9</v>
      </c>
      <c r="O501" s="831">
        <v>6214.14</v>
      </c>
      <c r="P501" s="827">
        <v>0.72608834849586035</v>
      </c>
      <c r="Q501" s="832">
        <v>690.46</v>
      </c>
    </row>
    <row r="502" spans="1:17" ht="14.45" customHeight="1" x14ac:dyDescent="0.2">
      <c r="A502" s="821" t="s">
        <v>570</v>
      </c>
      <c r="B502" s="822" t="s">
        <v>5122</v>
      </c>
      <c r="C502" s="822" t="s">
        <v>4180</v>
      </c>
      <c r="D502" s="822" t="s">
        <v>4365</v>
      </c>
      <c r="E502" s="822" t="s">
        <v>2021</v>
      </c>
      <c r="F502" s="831">
        <v>2.1</v>
      </c>
      <c r="G502" s="831">
        <v>10212.57</v>
      </c>
      <c r="H502" s="831">
        <v>0.27631599239713467</v>
      </c>
      <c r="I502" s="831">
        <v>4863.1285714285714</v>
      </c>
      <c r="J502" s="831">
        <v>7.6</v>
      </c>
      <c r="K502" s="831">
        <v>36959.750000000007</v>
      </c>
      <c r="L502" s="831">
        <v>1</v>
      </c>
      <c r="M502" s="831">
        <v>4863.1250000000009</v>
      </c>
      <c r="N502" s="831">
        <v>6.1999999999999993</v>
      </c>
      <c r="O502" s="831">
        <v>28877.78</v>
      </c>
      <c r="P502" s="827">
        <v>0.78133050142384608</v>
      </c>
      <c r="Q502" s="832">
        <v>4657.7064516129039</v>
      </c>
    </row>
    <row r="503" spans="1:17" ht="14.45" customHeight="1" x14ac:dyDescent="0.2">
      <c r="A503" s="821" t="s">
        <v>570</v>
      </c>
      <c r="B503" s="822" t="s">
        <v>5122</v>
      </c>
      <c r="C503" s="822" t="s">
        <v>4180</v>
      </c>
      <c r="D503" s="822" t="s">
        <v>4368</v>
      </c>
      <c r="E503" s="822" t="s">
        <v>2021</v>
      </c>
      <c r="F503" s="831">
        <v>4.7</v>
      </c>
      <c r="G503" s="831">
        <v>23236.550000000003</v>
      </c>
      <c r="H503" s="831"/>
      <c r="I503" s="831">
        <v>4943.9468085106391</v>
      </c>
      <c r="J503" s="831"/>
      <c r="K503" s="831"/>
      <c r="L503" s="831"/>
      <c r="M503" s="831"/>
      <c r="N503" s="831"/>
      <c r="O503" s="831"/>
      <c r="P503" s="827"/>
      <c r="Q503" s="832"/>
    </row>
    <row r="504" spans="1:17" ht="14.45" customHeight="1" x14ac:dyDescent="0.2">
      <c r="A504" s="821" t="s">
        <v>570</v>
      </c>
      <c r="B504" s="822" t="s">
        <v>5122</v>
      </c>
      <c r="C504" s="822" t="s">
        <v>4180</v>
      </c>
      <c r="D504" s="822" t="s">
        <v>4369</v>
      </c>
      <c r="E504" s="822" t="s">
        <v>1062</v>
      </c>
      <c r="F504" s="831">
        <v>4</v>
      </c>
      <c r="G504" s="831">
        <v>36633.08</v>
      </c>
      <c r="H504" s="831"/>
      <c r="I504" s="831">
        <v>9158.27</v>
      </c>
      <c r="J504" s="831"/>
      <c r="K504" s="831"/>
      <c r="L504" s="831"/>
      <c r="M504" s="831"/>
      <c r="N504" s="831"/>
      <c r="O504" s="831"/>
      <c r="P504" s="827"/>
      <c r="Q504" s="832"/>
    </row>
    <row r="505" spans="1:17" ht="14.45" customHeight="1" x14ac:dyDescent="0.2">
      <c r="A505" s="821" t="s">
        <v>570</v>
      </c>
      <c r="B505" s="822" t="s">
        <v>5122</v>
      </c>
      <c r="C505" s="822" t="s">
        <v>4180</v>
      </c>
      <c r="D505" s="822" t="s">
        <v>4371</v>
      </c>
      <c r="E505" s="822" t="s">
        <v>1744</v>
      </c>
      <c r="F505" s="831"/>
      <c r="G505" s="831"/>
      <c r="H505" s="831"/>
      <c r="I505" s="831"/>
      <c r="J505" s="831">
        <v>0.3</v>
      </c>
      <c r="K505" s="831">
        <v>69.900000000000006</v>
      </c>
      <c r="L505" s="831">
        <v>1</v>
      </c>
      <c r="M505" s="831">
        <v>233.00000000000003</v>
      </c>
      <c r="N505" s="831">
        <v>2.5</v>
      </c>
      <c r="O505" s="831">
        <v>490.05</v>
      </c>
      <c r="P505" s="827">
        <v>7.010729613733905</v>
      </c>
      <c r="Q505" s="832">
        <v>196.02</v>
      </c>
    </row>
    <row r="506" spans="1:17" ht="14.45" customHeight="1" x14ac:dyDescent="0.2">
      <c r="A506" s="821" t="s">
        <v>570</v>
      </c>
      <c r="B506" s="822" t="s">
        <v>5122</v>
      </c>
      <c r="C506" s="822" t="s">
        <v>4180</v>
      </c>
      <c r="D506" s="822" t="s">
        <v>4372</v>
      </c>
      <c r="E506" s="822" t="s">
        <v>3242</v>
      </c>
      <c r="F506" s="831">
        <v>16.100000000000001</v>
      </c>
      <c r="G506" s="831">
        <v>4059.42</v>
      </c>
      <c r="H506" s="831">
        <v>1.0288655769947257</v>
      </c>
      <c r="I506" s="831">
        <v>252.13788819875774</v>
      </c>
      <c r="J506" s="831">
        <v>21.2</v>
      </c>
      <c r="K506" s="831">
        <v>3945.5299999999997</v>
      </c>
      <c r="L506" s="831">
        <v>1</v>
      </c>
      <c r="M506" s="831">
        <v>186.10990566037736</v>
      </c>
      <c r="N506" s="831">
        <v>9.8000000000000007</v>
      </c>
      <c r="O506" s="831">
        <v>2050.85</v>
      </c>
      <c r="P506" s="827">
        <v>0.51979075054555413</v>
      </c>
      <c r="Q506" s="832">
        <v>209.27040816326527</v>
      </c>
    </row>
    <row r="507" spans="1:17" ht="14.45" customHeight="1" x14ac:dyDescent="0.2">
      <c r="A507" s="821" t="s">
        <v>570</v>
      </c>
      <c r="B507" s="822" t="s">
        <v>5122</v>
      </c>
      <c r="C507" s="822" t="s">
        <v>4180</v>
      </c>
      <c r="D507" s="822" t="s">
        <v>4373</v>
      </c>
      <c r="E507" s="822" t="s">
        <v>3211</v>
      </c>
      <c r="F507" s="831">
        <v>0.8</v>
      </c>
      <c r="G507" s="831">
        <v>108.69</v>
      </c>
      <c r="H507" s="831">
        <v>2.0001840264998156</v>
      </c>
      <c r="I507" s="831">
        <v>135.86249999999998</v>
      </c>
      <c r="J507" s="831">
        <v>0.4</v>
      </c>
      <c r="K507" s="831">
        <v>54.34</v>
      </c>
      <c r="L507" s="831">
        <v>1</v>
      </c>
      <c r="M507" s="831">
        <v>135.85</v>
      </c>
      <c r="N507" s="831"/>
      <c r="O507" s="831"/>
      <c r="P507" s="827"/>
      <c r="Q507" s="832"/>
    </row>
    <row r="508" spans="1:17" ht="14.45" customHeight="1" x14ac:dyDescent="0.2">
      <c r="A508" s="821" t="s">
        <v>570</v>
      </c>
      <c r="B508" s="822" t="s">
        <v>5122</v>
      </c>
      <c r="C508" s="822" t="s">
        <v>4180</v>
      </c>
      <c r="D508" s="822" t="s">
        <v>4207</v>
      </c>
      <c r="E508" s="822" t="s">
        <v>977</v>
      </c>
      <c r="F508" s="831">
        <v>24</v>
      </c>
      <c r="G508" s="831">
        <v>29464.81</v>
      </c>
      <c r="H508" s="831">
        <v>1.9047625512152675</v>
      </c>
      <c r="I508" s="831">
        <v>1227.7004166666668</v>
      </c>
      <c r="J508" s="831">
        <v>12.600000000000001</v>
      </c>
      <c r="K508" s="831">
        <v>15469.020000000002</v>
      </c>
      <c r="L508" s="831">
        <v>1</v>
      </c>
      <c r="M508" s="831">
        <v>1227.7</v>
      </c>
      <c r="N508" s="831">
        <v>13.6</v>
      </c>
      <c r="O508" s="831">
        <v>16696.72</v>
      </c>
      <c r="P508" s="827">
        <v>1.0793650793650793</v>
      </c>
      <c r="Q508" s="832">
        <v>1227.7</v>
      </c>
    </row>
    <row r="509" spans="1:17" ht="14.45" customHeight="1" x14ac:dyDescent="0.2">
      <c r="A509" s="821" t="s">
        <v>570</v>
      </c>
      <c r="B509" s="822" t="s">
        <v>5122</v>
      </c>
      <c r="C509" s="822" t="s">
        <v>4180</v>
      </c>
      <c r="D509" s="822" t="s">
        <v>5125</v>
      </c>
      <c r="E509" s="822" t="s">
        <v>5126</v>
      </c>
      <c r="F509" s="831">
        <v>15</v>
      </c>
      <c r="G509" s="831">
        <v>65117.399999999994</v>
      </c>
      <c r="H509" s="831">
        <v>5.0386151921242179</v>
      </c>
      <c r="I509" s="831">
        <v>4341.16</v>
      </c>
      <c r="J509" s="831">
        <v>3</v>
      </c>
      <c r="K509" s="831">
        <v>12923.67</v>
      </c>
      <c r="L509" s="831">
        <v>1</v>
      </c>
      <c r="M509" s="831">
        <v>4307.8900000000003</v>
      </c>
      <c r="N509" s="831"/>
      <c r="O509" s="831"/>
      <c r="P509" s="827"/>
      <c r="Q509" s="832"/>
    </row>
    <row r="510" spans="1:17" ht="14.45" customHeight="1" x14ac:dyDescent="0.2">
      <c r="A510" s="821" t="s">
        <v>570</v>
      </c>
      <c r="B510" s="822" t="s">
        <v>5122</v>
      </c>
      <c r="C510" s="822" t="s">
        <v>4180</v>
      </c>
      <c r="D510" s="822" t="s">
        <v>4379</v>
      </c>
      <c r="E510" s="822" t="s">
        <v>4380</v>
      </c>
      <c r="F510" s="831">
        <v>4.4000000000000004</v>
      </c>
      <c r="G510" s="831">
        <v>1660.6899999999998</v>
      </c>
      <c r="H510" s="831">
        <v>1.3634564860426928</v>
      </c>
      <c r="I510" s="831">
        <v>377.4295454545454</v>
      </c>
      <c r="J510" s="831">
        <v>3.8</v>
      </c>
      <c r="K510" s="831">
        <v>1218</v>
      </c>
      <c r="L510" s="831">
        <v>1</v>
      </c>
      <c r="M510" s="831">
        <v>320.5263157894737</v>
      </c>
      <c r="N510" s="831"/>
      <c r="O510" s="831"/>
      <c r="P510" s="827"/>
      <c r="Q510" s="832"/>
    </row>
    <row r="511" spans="1:17" ht="14.45" customHeight="1" x14ac:dyDescent="0.2">
      <c r="A511" s="821" t="s">
        <v>570</v>
      </c>
      <c r="B511" s="822" t="s">
        <v>5122</v>
      </c>
      <c r="C511" s="822" t="s">
        <v>4180</v>
      </c>
      <c r="D511" s="822" t="s">
        <v>5127</v>
      </c>
      <c r="E511" s="822" t="s">
        <v>5128</v>
      </c>
      <c r="F511" s="831">
        <v>17</v>
      </c>
      <c r="G511" s="831">
        <v>750.21</v>
      </c>
      <c r="H511" s="831"/>
      <c r="I511" s="831">
        <v>44.13</v>
      </c>
      <c r="J511" s="831"/>
      <c r="K511" s="831"/>
      <c r="L511" s="831"/>
      <c r="M511" s="831"/>
      <c r="N511" s="831"/>
      <c r="O511" s="831"/>
      <c r="P511" s="827"/>
      <c r="Q511" s="832"/>
    </row>
    <row r="512" spans="1:17" ht="14.45" customHeight="1" x14ac:dyDescent="0.2">
      <c r="A512" s="821" t="s">
        <v>570</v>
      </c>
      <c r="B512" s="822" t="s">
        <v>5122</v>
      </c>
      <c r="C512" s="822" t="s">
        <v>4180</v>
      </c>
      <c r="D512" s="822" t="s">
        <v>4383</v>
      </c>
      <c r="E512" s="822" t="s">
        <v>4384</v>
      </c>
      <c r="F512" s="831">
        <v>0.35</v>
      </c>
      <c r="G512" s="831">
        <v>254.01999999999998</v>
      </c>
      <c r="H512" s="831">
        <v>1.4657818811309866</v>
      </c>
      <c r="I512" s="831">
        <v>725.7714285714286</v>
      </c>
      <c r="J512" s="831">
        <v>0.25</v>
      </c>
      <c r="K512" s="831">
        <v>173.3</v>
      </c>
      <c r="L512" s="831">
        <v>1</v>
      </c>
      <c r="M512" s="831">
        <v>693.2</v>
      </c>
      <c r="N512" s="831"/>
      <c r="O512" s="831"/>
      <c r="P512" s="827"/>
      <c r="Q512" s="832"/>
    </row>
    <row r="513" spans="1:17" ht="14.45" customHeight="1" x14ac:dyDescent="0.2">
      <c r="A513" s="821" t="s">
        <v>570</v>
      </c>
      <c r="B513" s="822" t="s">
        <v>5122</v>
      </c>
      <c r="C513" s="822" t="s">
        <v>4180</v>
      </c>
      <c r="D513" s="822" t="s">
        <v>4389</v>
      </c>
      <c r="E513" s="822"/>
      <c r="F513" s="831">
        <v>63</v>
      </c>
      <c r="G513" s="831">
        <v>194980.59</v>
      </c>
      <c r="H513" s="831">
        <v>0.49218749999999994</v>
      </c>
      <c r="I513" s="831">
        <v>3094.93</v>
      </c>
      <c r="J513" s="831">
        <v>128</v>
      </c>
      <c r="K513" s="831">
        <v>396151.04000000004</v>
      </c>
      <c r="L513" s="831">
        <v>1</v>
      </c>
      <c r="M513" s="831">
        <v>3094.9300000000003</v>
      </c>
      <c r="N513" s="831">
        <v>74</v>
      </c>
      <c r="O513" s="831">
        <v>229024.82</v>
      </c>
      <c r="P513" s="827">
        <v>0.578125</v>
      </c>
      <c r="Q513" s="832">
        <v>3094.9300000000003</v>
      </c>
    </row>
    <row r="514" spans="1:17" ht="14.45" customHeight="1" x14ac:dyDescent="0.2">
      <c r="A514" s="821" t="s">
        <v>570</v>
      </c>
      <c r="B514" s="822" t="s">
        <v>5122</v>
      </c>
      <c r="C514" s="822" t="s">
        <v>4180</v>
      </c>
      <c r="D514" s="822" t="s">
        <v>5129</v>
      </c>
      <c r="E514" s="822" t="s">
        <v>5130</v>
      </c>
      <c r="F514" s="831"/>
      <c r="G514" s="831"/>
      <c r="H514" s="831"/>
      <c r="I514" s="831"/>
      <c r="J514" s="831">
        <v>0.9</v>
      </c>
      <c r="K514" s="831">
        <v>352.62</v>
      </c>
      <c r="L514" s="831">
        <v>1</v>
      </c>
      <c r="M514" s="831">
        <v>391.8</v>
      </c>
      <c r="N514" s="831"/>
      <c r="O514" s="831"/>
      <c r="P514" s="827"/>
      <c r="Q514" s="832"/>
    </row>
    <row r="515" spans="1:17" ht="14.45" customHeight="1" x14ac:dyDescent="0.2">
      <c r="A515" s="821" t="s">
        <v>570</v>
      </c>
      <c r="B515" s="822" t="s">
        <v>5122</v>
      </c>
      <c r="C515" s="822" t="s">
        <v>4180</v>
      </c>
      <c r="D515" s="822" t="s">
        <v>4390</v>
      </c>
      <c r="E515" s="822" t="s">
        <v>4391</v>
      </c>
      <c r="F515" s="831"/>
      <c r="G515" s="831"/>
      <c r="H515" s="831"/>
      <c r="I515" s="831"/>
      <c r="J515" s="831">
        <v>0.1</v>
      </c>
      <c r="K515" s="831">
        <v>15.29</v>
      </c>
      <c r="L515" s="831">
        <v>1</v>
      </c>
      <c r="M515" s="831">
        <v>152.89999999999998</v>
      </c>
      <c r="N515" s="831"/>
      <c r="O515" s="831"/>
      <c r="P515" s="827"/>
      <c r="Q515" s="832"/>
    </row>
    <row r="516" spans="1:17" ht="14.45" customHeight="1" x14ac:dyDescent="0.2">
      <c r="A516" s="821" t="s">
        <v>570</v>
      </c>
      <c r="B516" s="822" t="s">
        <v>5122</v>
      </c>
      <c r="C516" s="822" t="s">
        <v>4180</v>
      </c>
      <c r="D516" s="822" t="s">
        <v>4392</v>
      </c>
      <c r="E516" s="822" t="s">
        <v>4391</v>
      </c>
      <c r="F516" s="831">
        <v>1.7</v>
      </c>
      <c r="G516" s="831">
        <v>1227.3399999999999</v>
      </c>
      <c r="H516" s="831">
        <v>1.7996187683284457</v>
      </c>
      <c r="I516" s="831">
        <v>721.96470588235286</v>
      </c>
      <c r="J516" s="831">
        <v>1.4000000000000001</v>
      </c>
      <c r="K516" s="831">
        <v>682</v>
      </c>
      <c r="L516" s="831">
        <v>1</v>
      </c>
      <c r="M516" s="831">
        <v>487.14285714285711</v>
      </c>
      <c r="N516" s="831">
        <v>3.6999999999999997</v>
      </c>
      <c r="O516" s="831">
        <v>2522.6999999999998</v>
      </c>
      <c r="P516" s="827">
        <v>3.6989736070381229</v>
      </c>
      <c r="Q516" s="832">
        <v>681.81081081081084</v>
      </c>
    </row>
    <row r="517" spans="1:17" ht="14.45" customHeight="1" x14ac:dyDescent="0.2">
      <c r="A517" s="821" t="s">
        <v>570</v>
      </c>
      <c r="B517" s="822" t="s">
        <v>5122</v>
      </c>
      <c r="C517" s="822" t="s">
        <v>4180</v>
      </c>
      <c r="D517" s="822" t="s">
        <v>4393</v>
      </c>
      <c r="E517" s="822" t="s">
        <v>1783</v>
      </c>
      <c r="F517" s="831">
        <v>0.2</v>
      </c>
      <c r="G517" s="831">
        <v>76.52</v>
      </c>
      <c r="H517" s="831"/>
      <c r="I517" s="831">
        <v>382.59999999999997</v>
      </c>
      <c r="J517" s="831"/>
      <c r="K517" s="831"/>
      <c r="L517" s="831"/>
      <c r="M517" s="831"/>
      <c r="N517" s="831">
        <v>0.4</v>
      </c>
      <c r="O517" s="831">
        <v>127.6</v>
      </c>
      <c r="P517" s="827"/>
      <c r="Q517" s="832">
        <v>318.99999999999994</v>
      </c>
    </row>
    <row r="518" spans="1:17" ht="14.45" customHeight="1" x14ac:dyDescent="0.2">
      <c r="A518" s="821" t="s">
        <v>570</v>
      </c>
      <c r="B518" s="822" t="s">
        <v>5122</v>
      </c>
      <c r="C518" s="822" t="s">
        <v>4180</v>
      </c>
      <c r="D518" s="822" t="s">
        <v>4403</v>
      </c>
      <c r="E518" s="822" t="s">
        <v>1922</v>
      </c>
      <c r="F518" s="831"/>
      <c r="G518" s="831"/>
      <c r="H518" s="831"/>
      <c r="I518" s="831"/>
      <c r="J518" s="831"/>
      <c r="K518" s="831"/>
      <c r="L518" s="831"/>
      <c r="M518" s="831"/>
      <c r="N518" s="831">
        <v>0.1</v>
      </c>
      <c r="O518" s="831">
        <v>41.68</v>
      </c>
      <c r="P518" s="827"/>
      <c r="Q518" s="832">
        <v>416.79999999999995</v>
      </c>
    </row>
    <row r="519" spans="1:17" ht="14.45" customHeight="1" x14ac:dyDescent="0.2">
      <c r="A519" s="821" t="s">
        <v>570</v>
      </c>
      <c r="B519" s="822" t="s">
        <v>5122</v>
      </c>
      <c r="C519" s="822" t="s">
        <v>4180</v>
      </c>
      <c r="D519" s="822" t="s">
        <v>5131</v>
      </c>
      <c r="E519" s="822" t="s">
        <v>1744</v>
      </c>
      <c r="F519" s="831">
        <v>1.1000000000000001</v>
      </c>
      <c r="G519" s="831">
        <v>158.02000000000001</v>
      </c>
      <c r="H519" s="831"/>
      <c r="I519" s="831">
        <v>143.65454545454546</v>
      </c>
      <c r="J519" s="831"/>
      <c r="K519" s="831"/>
      <c r="L519" s="831"/>
      <c r="M519" s="831"/>
      <c r="N519" s="831"/>
      <c r="O519" s="831"/>
      <c r="P519" s="827"/>
      <c r="Q519" s="832"/>
    </row>
    <row r="520" spans="1:17" ht="14.45" customHeight="1" x14ac:dyDescent="0.2">
      <c r="A520" s="821" t="s">
        <v>570</v>
      </c>
      <c r="B520" s="822" t="s">
        <v>5122</v>
      </c>
      <c r="C520" s="822" t="s">
        <v>4180</v>
      </c>
      <c r="D520" s="822" t="s">
        <v>5132</v>
      </c>
      <c r="E520" s="822" t="s">
        <v>1751</v>
      </c>
      <c r="F520" s="831"/>
      <c r="G520" s="831"/>
      <c r="H520" s="831"/>
      <c r="I520" s="831"/>
      <c r="J520" s="831">
        <v>0.3</v>
      </c>
      <c r="K520" s="831">
        <v>351.45</v>
      </c>
      <c r="L520" s="831">
        <v>1</v>
      </c>
      <c r="M520" s="831">
        <v>1171.5</v>
      </c>
      <c r="N520" s="831"/>
      <c r="O520" s="831"/>
      <c r="P520" s="827"/>
      <c r="Q520" s="832"/>
    </row>
    <row r="521" spans="1:17" ht="14.45" customHeight="1" x14ac:dyDescent="0.2">
      <c r="A521" s="821" t="s">
        <v>570</v>
      </c>
      <c r="B521" s="822" t="s">
        <v>5122</v>
      </c>
      <c r="C521" s="822" t="s">
        <v>4180</v>
      </c>
      <c r="D521" s="822" t="s">
        <v>5133</v>
      </c>
      <c r="E521" s="822" t="s">
        <v>5130</v>
      </c>
      <c r="F521" s="831">
        <v>0.9</v>
      </c>
      <c r="G521" s="831">
        <v>176.31</v>
      </c>
      <c r="H521" s="831"/>
      <c r="I521" s="831">
        <v>195.9</v>
      </c>
      <c r="J521" s="831"/>
      <c r="K521" s="831"/>
      <c r="L521" s="831"/>
      <c r="M521" s="831"/>
      <c r="N521" s="831"/>
      <c r="O521" s="831"/>
      <c r="P521" s="827"/>
      <c r="Q521" s="832"/>
    </row>
    <row r="522" spans="1:17" ht="14.45" customHeight="1" x14ac:dyDescent="0.2">
      <c r="A522" s="821" t="s">
        <v>570</v>
      </c>
      <c r="B522" s="822" t="s">
        <v>5122</v>
      </c>
      <c r="C522" s="822" t="s">
        <v>4180</v>
      </c>
      <c r="D522" s="822" t="s">
        <v>4405</v>
      </c>
      <c r="E522" s="822" t="s">
        <v>1761</v>
      </c>
      <c r="F522" s="831"/>
      <c r="G522" s="831"/>
      <c r="H522" s="831"/>
      <c r="I522" s="831"/>
      <c r="J522" s="831">
        <v>1.8</v>
      </c>
      <c r="K522" s="831">
        <v>277.2</v>
      </c>
      <c r="L522" s="831">
        <v>1</v>
      </c>
      <c r="M522" s="831">
        <v>154</v>
      </c>
      <c r="N522" s="831"/>
      <c r="O522" s="831"/>
      <c r="P522" s="827"/>
      <c r="Q522" s="832"/>
    </row>
    <row r="523" spans="1:17" ht="14.45" customHeight="1" x14ac:dyDescent="0.2">
      <c r="A523" s="821" t="s">
        <v>570</v>
      </c>
      <c r="B523" s="822" t="s">
        <v>5122</v>
      </c>
      <c r="C523" s="822" t="s">
        <v>4180</v>
      </c>
      <c r="D523" s="822" t="s">
        <v>4406</v>
      </c>
      <c r="E523" s="822" t="s">
        <v>1761</v>
      </c>
      <c r="F523" s="831"/>
      <c r="G523" s="831"/>
      <c r="H523" s="831"/>
      <c r="I523" s="831"/>
      <c r="J523" s="831">
        <v>1.3</v>
      </c>
      <c r="K523" s="831">
        <v>341.77</v>
      </c>
      <c r="L523" s="831">
        <v>1</v>
      </c>
      <c r="M523" s="831">
        <v>262.89999999999998</v>
      </c>
      <c r="N523" s="831"/>
      <c r="O523" s="831"/>
      <c r="P523" s="827"/>
      <c r="Q523" s="832"/>
    </row>
    <row r="524" spans="1:17" ht="14.45" customHeight="1" x14ac:dyDescent="0.2">
      <c r="A524" s="821" t="s">
        <v>570</v>
      </c>
      <c r="B524" s="822" t="s">
        <v>5122</v>
      </c>
      <c r="C524" s="822" t="s">
        <v>4180</v>
      </c>
      <c r="D524" s="822" t="s">
        <v>4408</v>
      </c>
      <c r="E524" s="822" t="s">
        <v>4409</v>
      </c>
      <c r="F524" s="831">
        <v>170.3</v>
      </c>
      <c r="G524" s="831">
        <v>43213.450000000004</v>
      </c>
      <c r="H524" s="831">
        <v>2.5138626624921612</v>
      </c>
      <c r="I524" s="831">
        <v>253.74897240164415</v>
      </c>
      <c r="J524" s="831">
        <v>128.4</v>
      </c>
      <c r="K524" s="831">
        <v>17190.060000000001</v>
      </c>
      <c r="L524" s="831">
        <v>1</v>
      </c>
      <c r="M524" s="831">
        <v>133.87897196261682</v>
      </c>
      <c r="N524" s="831">
        <v>106.39999999999999</v>
      </c>
      <c r="O524" s="831">
        <v>15253.42</v>
      </c>
      <c r="P524" s="827">
        <v>0.88733954389920677</v>
      </c>
      <c r="Q524" s="832">
        <v>143.35921052631579</v>
      </c>
    </row>
    <row r="525" spans="1:17" ht="14.45" customHeight="1" x14ac:dyDescent="0.2">
      <c r="A525" s="821" t="s">
        <v>570</v>
      </c>
      <c r="B525" s="822" t="s">
        <v>5122</v>
      </c>
      <c r="C525" s="822" t="s">
        <v>4180</v>
      </c>
      <c r="D525" s="822" t="s">
        <v>4412</v>
      </c>
      <c r="E525" s="822" t="s">
        <v>4411</v>
      </c>
      <c r="F525" s="831">
        <v>1.1000000000000001</v>
      </c>
      <c r="G525" s="831">
        <v>1010.35</v>
      </c>
      <c r="H525" s="831">
        <v>1.3750000000000002</v>
      </c>
      <c r="I525" s="831">
        <v>918.5</v>
      </c>
      <c r="J525" s="831">
        <v>0.8</v>
      </c>
      <c r="K525" s="831">
        <v>734.8</v>
      </c>
      <c r="L525" s="831">
        <v>1</v>
      </c>
      <c r="M525" s="831">
        <v>918.49999999999989</v>
      </c>
      <c r="N525" s="831"/>
      <c r="O525" s="831"/>
      <c r="P525" s="827"/>
      <c r="Q525" s="832"/>
    </row>
    <row r="526" spans="1:17" ht="14.45" customHeight="1" x14ac:dyDescent="0.2">
      <c r="A526" s="821" t="s">
        <v>570</v>
      </c>
      <c r="B526" s="822" t="s">
        <v>5122</v>
      </c>
      <c r="C526" s="822" t="s">
        <v>4180</v>
      </c>
      <c r="D526" s="822" t="s">
        <v>4415</v>
      </c>
      <c r="E526" s="822" t="s">
        <v>4416</v>
      </c>
      <c r="F526" s="831">
        <v>0.2</v>
      </c>
      <c r="G526" s="831">
        <v>58.29</v>
      </c>
      <c r="H526" s="831"/>
      <c r="I526" s="831">
        <v>291.45</v>
      </c>
      <c r="J526" s="831"/>
      <c r="K526" s="831"/>
      <c r="L526" s="831"/>
      <c r="M526" s="831"/>
      <c r="N526" s="831"/>
      <c r="O526" s="831"/>
      <c r="P526" s="827"/>
      <c r="Q526" s="832"/>
    </row>
    <row r="527" spans="1:17" ht="14.45" customHeight="1" x14ac:dyDescent="0.2">
      <c r="A527" s="821" t="s">
        <v>570</v>
      </c>
      <c r="B527" s="822" t="s">
        <v>5122</v>
      </c>
      <c r="C527" s="822" t="s">
        <v>4180</v>
      </c>
      <c r="D527" s="822" t="s">
        <v>4424</v>
      </c>
      <c r="E527" s="822" t="s">
        <v>1441</v>
      </c>
      <c r="F527" s="831"/>
      <c r="G527" s="831"/>
      <c r="H527" s="831"/>
      <c r="I527" s="831"/>
      <c r="J527" s="831"/>
      <c r="K527" s="831"/>
      <c r="L527" s="831"/>
      <c r="M527" s="831"/>
      <c r="N527" s="831">
        <v>1</v>
      </c>
      <c r="O527" s="831">
        <v>1287.3599999999999</v>
      </c>
      <c r="P527" s="827"/>
      <c r="Q527" s="832">
        <v>1287.3599999999999</v>
      </c>
    </row>
    <row r="528" spans="1:17" ht="14.45" customHeight="1" x14ac:dyDescent="0.2">
      <c r="A528" s="821" t="s">
        <v>570</v>
      </c>
      <c r="B528" s="822" t="s">
        <v>5122</v>
      </c>
      <c r="C528" s="822" t="s">
        <v>4180</v>
      </c>
      <c r="D528" s="822" t="s">
        <v>4425</v>
      </c>
      <c r="E528" s="822" t="s">
        <v>4426</v>
      </c>
      <c r="F528" s="831"/>
      <c r="G528" s="831"/>
      <c r="H528" s="831"/>
      <c r="I528" s="831"/>
      <c r="J528" s="831">
        <v>0.8</v>
      </c>
      <c r="K528" s="831">
        <v>1753.48</v>
      </c>
      <c r="L528" s="831">
        <v>1</v>
      </c>
      <c r="M528" s="831">
        <v>2191.85</v>
      </c>
      <c r="N528" s="831"/>
      <c r="O528" s="831"/>
      <c r="P528" s="827"/>
      <c r="Q528" s="832"/>
    </row>
    <row r="529" spans="1:17" ht="14.45" customHeight="1" x14ac:dyDescent="0.2">
      <c r="A529" s="821" t="s">
        <v>570</v>
      </c>
      <c r="B529" s="822" t="s">
        <v>5122</v>
      </c>
      <c r="C529" s="822" t="s">
        <v>4180</v>
      </c>
      <c r="D529" s="822" t="s">
        <v>5134</v>
      </c>
      <c r="E529" s="822" t="s">
        <v>1438</v>
      </c>
      <c r="F529" s="831"/>
      <c r="G529" s="831"/>
      <c r="H529" s="831"/>
      <c r="I529" s="831"/>
      <c r="J529" s="831"/>
      <c r="K529" s="831"/>
      <c r="L529" s="831"/>
      <c r="M529" s="831"/>
      <c r="N529" s="831">
        <v>1</v>
      </c>
      <c r="O529" s="831">
        <v>9276.36</v>
      </c>
      <c r="P529" s="827"/>
      <c r="Q529" s="832">
        <v>9276.36</v>
      </c>
    </row>
    <row r="530" spans="1:17" ht="14.45" customHeight="1" x14ac:dyDescent="0.2">
      <c r="A530" s="821" t="s">
        <v>570</v>
      </c>
      <c r="B530" s="822" t="s">
        <v>5122</v>
      </c>
      <c r="C530" s="822" t="s">
        <v>4180</v>
      </c>
      <c r="D530" s="822" t="s">
        <v>5135</v>
      </c>
      <c r="E530" s="822" t="s">
        <v>5136</v>
      </c>
      <c r="F530" s="831"/>
      <c r="G530" s="831"/>
      <c r="H530" s="831"/>
      <c r="I530" s="831"/>
      <c r="J530" s="831">
        <v>0.2</v>
      </c>
      <c r="K530" s="831">
        <v>621.94000000000005</v>
      </c>
      <c r="L530" s="831">
        <v>1</v>
      </c>
      <c r="M530" s="831">
        <v>3109.7000000000003</v>
      </c>
      <c r="N530" s="831"/>
      <c r="O530" s="831"/>
      <c r="P530" s="827"/>
      <c r="Q530" s="832"/>
    </row>
    <row r="531" spans="1:17" ht="14.45" customHeight="1" x14ac:dyDescent="0.2">
      <c r="A531" s="821" t="s">
        <v>570</v>
      </c>
      <c r="B531" s="822" t="s">
        <v>5122</v>
      </c>
      <c r="C531" s="822" t="s">
        <v>4180</v>
      </c>
      <c r="D531" s="822" t="s">
        <v>4431</v>
      </c>
      <c r="E531" s="822" t="s">
        <v>4432</v>
      </c>
      <c r="F531" s="831"/>
      <c r="G531" s="831"/>
      <c r="H531" s="831"/>
      <c r="I531" s="831"/>
      <c r="J531" s="831"/>
      <c r="K531" s="831"/>
      <c r="L531" s="831"/>
      <c r="M531" s="831"/>
      <c r="N531" s="831">
        <v>5</v>
      </c>
      <c r="O531" s="831">
        <v>600.75</v>
      </c>
      <c r="P531" s="827"/>
      <c r="Q531" s="832">
        <v>120.15</v>
      </c>
    </row>
    <row r="532" spans="1:17" ht="14.45" customHeight="1" x14ac:dyDescent="0.2">
      <c r="A532" s="821" t="s">
        <v>570</v>
      </c>
      <c r="B532" s="822" t="s">
        <v>5122</v>
      </c>
      <c r="C532" s="822" t="s">
        <v>4180</v>
      </c>
      <c r="D532" s="822" t="s">
        <v>5137</v>
      </c>
      <c r="E532" s="822"/>
      <c r="F532" s="831">
        <v>0</v>
      </c>
      <c r="G532" s="831">
        <v>0</v>
      </c>
      <c r="H532" s="831"/>
      <c r="I532" s="831"/>
      <c r="J532" s="831"/>
      <c r="K532" s="831"/>
      <c r="L532" s="831"/>
      <c r="M532" s="831"/>
      <c r="N532" s="831"/>
      <c r="O532" s="831"/>
      <c r="P532" s="827"/>
      <c r="Q532" s="832"/>
    </row>
    <row r="533" spans="1:17" ht="14.45" customHeight="1" x14ac:dyDescent="0.2">
      <c r="A533" s="821" t="s">
        <v>570</v>
      </c>
      <c r="B533" s="822" t="s">
        <v>5122</v>
      </c>
      <c r="C533" s="822" t="s">
        <v>4434</v>
      </c>
      <c r="D533" s="822" t="s">
        <v>4437</v>
      </c>
      <c r="E533" s="822" t="s">
        <v>4438</v>
      </c>
      <c r="F533" s="831">
        <v>126</v>
      </c>
      <c r="G533" s="831">
        <v>271979.21999999997</v>
      </c>
      <c r="H533" s="831">
        <v>1.7328457463414406</v>
      </c>
      <c r="I533" s="831">
        <v>2158.5652380952379</v>
      </c>
      <c r="J533" s="831">
        <v>72</v>
      </c>
      <c r="K533" s="831">
        <v>156955.24000000002</v>
      </c>
      <c r="L533" s="831">
        <v>1</v>
      </c>
      <c r="M533" s="831">
        <v>2179.9338888888892</v>
      </c>
      <c r="N533" s="831">
        <v>70</v>
      </c>
      <c r="O533" s="831">
        <v>155008.35</v>
      </c>
      <c r="P533" s="827">
        <v>0.98759589039524887</v>
      </c>
      <c r="Q533" s="832">
        <v>2214.4050000000002</v>
      </c>
    </row>
    <row r="534" spans="1:17" ht="14.45" customHeight="1" x14ac:dyDescent="0.2">
      <c r="A534" s="821" t="s">
        <v>570</v>
      </c>
      <c r="B534" s="822" t="s">
        <v>5122</v>
      </c>
      <c r="C534" s="822" t="s">
        <v>4434</v>
      </c>
      <c r="D534" s="822" t="s">
        <v>4439</v>
      </c>
      <c r="E534" s="822" t="s">
        <v>4440</v>
      </c>
      <c r="F534" s="831">
        <v>103</v>
      </c>
      <c r="G534" s="831">
        <v>272531.45</v>
      </c>
      <c r="H534" s="831">
        <v>0.69072399086859282</v>
      </c>
      <c r="I534" s="831">
        <v>2645.9364077669902</v>
      </c>
      <c r="J534" s="831">
        <v>148</v>
      </c>
      <c r="K534" s="831">
        <v>394559.12</v>
      </c>
      <c r="L534" s="831">
        <v>1</v>
      </c>
      <c r="M534" s="831">
        <v>2665.94</v>
      </c>
      <c r="N534" s="831">
        <v>141</v>
      </c>
      <c r="O534" s="831">
        <v>381091.72</v>
      </c>
      <c r="P534" s="827">
        <v>0.96586721908747153</v>
      </c>
      <c r="Q534" s="832">
        <v>2702.7781560283688</v>
      </c>
    </row>
    <row r="535" spans="1:17" ht="14.45" customHeight="1" x14ac:dyDescent="0.2">
      <c r="A535" s="821" t="s">
        <v>570</v>
      </c>
      <c r="B535" s="822" t="s">
        <v>5122</v>
      </c>
      <c r="C535" s="822" t="s">
        <v>4434</v>
      </c>
      <c r="D535" s="822" t="s">
        <v>4441</v>
      </c>
      <c r="E535" s="822" t="s">
        <v>4442</v>
      </c>
      <c r="F535" s="831"/>
      <c r="G535" s="831"/>
      <c r="H535" s="831"/>
      <c r="I535" s="831"/>
      <c r="J535" s="831"/>
      <c r="K535" s="831"/>
      <c r="L535" s="831"/>
      <c r="M535" s="831"/>
      <c r="N535" s="831">
        <v>1</v>
      </c>
      <c r="O535" s="831">
        <v>2184.48</v>
      </c>
      <c r="P535" s="827"/>
      <c r="Q535" s="832">
        <v>2184.48</v>
      </c>
    </row>
    <row r="536" spans="1:17" ht="14.45" customHeight="1" x14ac:dyDescent="0.2">
      <c r="A536" s="821" t="s">
        <v>570</v>
      </c>
      <c r="B536" s="822" t="s">
        <v>5122</v>
      </c>
      <c r="C536" s="822" t="s">
        <v>4434</v>
      </c>
      <c r="D536" s="822" t="s">
        <v>4443</v>
      </c>
      <c r="E536" s="822" t="s">
        <v>4444</v>
      </c>
      <c r="F536" s="831"/>
      <c r="G536" s="831"/>
      <c r="H536" s="831"/>
      <c r="I536" s="831"/>
      <c r="J536" s="831">
        <v>3</v>
      </c>
      <c r="K536" s="831">
        <v>26887.199999999997</v>
      </c>
      <c r="L536" s="831">
        <v>1</v>
      </c>
      <c r="M536" s="831">
        <v>8962.4</v>
      </c>
      <c r="N536" s="831"/>
      <c r="O536" s="831"/>
      <c r="P536" s="827"/>
      <c r="Q536" s="832"/>
    </row>
    <row r="537" spans="1:17" ht="14.45" customHeight="1" x14ac:dyDescent="0.2">
      <c r="A537" s="821" t="s">
        <v>570</v>
      </c>
      <c r="B537" s="822" t="s">
        <v>5122</v>
      </c>
      <c r="C537" s="822" t="s">
        <v>4434</v>
      </c>
      <c r="D537" s="822" t="s">
        <v>4445</v>
      </c>
      <c r="E537" s="822" t="s">
        <v>4446</v>
      </c>
      <c r="F537" s="831">
        <v>2</v>
      </c>
      <c r="G537" s="831">
        <v>20618.3</v>
      </c>
      <c r="H537" s="831">
        <v>1.9931365488440884</v>
      </c>
      <c r="I537" s="831">
        <v>10309.15</v>
      </c>
      <c r="J537" s="831">
        <v>1</v>
      </c>
      <c r="K537" s="831">
        <v>10344.65</v>
      </c>
      <c r="L537" s="831">
        <v>1</v>
      </c>
      <c r="M537" s="831">
        <v>10344.65</v>
      </c>
      <c r="N537" s="831">
        <v>1</v>
      </c>
      <c r="O537" s="831">
        <v>10406.31</v>
      </c>
      <c r="P537" s="827">
        <v>1.0059605689897677</v>
      </c>
      <c r="Q537" s="832">
        <v>10406.31</v>
      </c>
    </row>
    <row r="538" spans="1:17" ht="14.45" customHeight="1" x14ac:dyDescent="0.2">
      <c r="A538" s="821" t="s">
        <v>570</v>
      </c>
      <c r="B538" s="822" t="s">
        <v>5122</v>
      </c>
      <c r="C538" s="822" t="s">
        <v>4434</v>
      </c>
      <c r="D538" s="822" t="s">
        <v>4447</v>
      </c>
      <c r="E538" s="822" t="s">
        <v>4448</v>
      </c>
      <c r="F538" s="831">
        <v>41</v>
      </c>
      <c r="G538" s="831">
        <v>49194.710000000006</v>
      </c>
      <c r="H538" s="831">
        <v>1.3836372365568141</v>
      </c>
      <c r="I538" s="831">
        <v>1199.8709756097562</v>
      </c>
      <c r="J538" s="831">
        <v>29</v>
      </c>
      <c r="K538" s="831">
        <v>35554.630000000005</v>
      </c>
      <c r="L538" s="831">
        <v>1</v>
      </c>
      <c r="M538" s="831">
        <v>1226.0217241379312</v>
      </c>
      <c r="N538" s="831">
        <v>23</v>
      </c>
      <c r="O538" s="831">
        <v>28583.96</v>
      </c>
      <c r="P538" s="827">
        <v>0.80394480268814483</v>
      </c>
      <c r="Q538" s="832">
        <v>1242.7808695652172</v>
      </c>
    </row>
    <row r="539" spans="1:17" ht="14.45" customHeight="1" x14ac:dyDescent="0.2">
      <c r="A539" s="821" t="s">
        <v>570</v>
      </c>
      <c r="B539" s="822" t="s">
        <v>5122</v>
      </c>
      <c r="C539" s="822" t="s">
        <v>4434</v>
      </c>
      <c r="D539" s="822" t="s">
        <v>4449</v>
      </c>
      <c r="E539" s="822" t="s">
        <v>4450</v>
      </c>
      <c r="F539" s="831">
        <v>38</v>
      </c>
      <c r="G539" s="831">
        <v>9428.880000000001</v>
      </c>
      <c r="H539" s="831">
        <v>0.68584646270676042</v>
      </c>
      <c r="I539" s="831">
        <v>248.12842105263161</v>
      </c>
      <c r="J539" s="831">
        <v>55</v>
      </c>
      <c r="K539" s="831">
        <v>13747.800000000001</v>
      </c>
      <c r="L539" s="831">
        <v>1</v>
      </c>
      <c r="M539" s="831">
        <v>249.96</v>
      </c>
      <c r="N539" s="831">
        <v>43</v>
      </c>
      <c r="O539" s="831">
        <v>10870.64</v>
      </c>
      <c r="P539" s="827">
        <v>0.79071851496239387</v>
      </c>
      <c r="Q539" s="832">
        <v>252.80558139534881</v>
      </c>
    </row>
    <row r="540" spans="1:17" ht="14.45" customHeight="1" x14ac:dyDescent="0.2">
      <c r="A540" s="821" t="s">
        <v>570</v>
      </c>
      <c r="B540" s="822" t="s">
        <v>5122</v>
      </c>
      <c r="C540" s="822" t="s">
        <v>4434</v>
      </c>
      <c r="D540" s="822" t="s">
        <v>5138</v>
      </c>
      <c r="E540" s="822" t="s">
        <v>5139</v>
      </c>
      <c r="F540" s="831"/>
      <c r="G540" s="831"/>
      <c r="H540" s="831"/>
      <c r="I540" s="831"/>
      <c r="J540" s="831">
        <v>2</v>
      </c>
      <c r="K540" s="831">
        <v>5332.54</v>
      </c>
      <c r="L540" s="831">
        <v>1</v>
      </c>
      <c r="M540" s="831">
        <v>2666.27</v>
      </c>
      <c r="N540" s="831">
        <v>2</v>
      </c>
      <c r="O540" s="831">
        <v>5415.66</v>
      </c>
      <c r="P540" s="827">
        <v>1.0155873186136437</v>
      </c>
      <c r="Q540" s="832">
        <v>2707.83</v>
      </c>
    </row>
    <row r="541" spans="1:17" ht="14.45" customHeight="1" x14ac:dyDescent="0.2">
      <c r="A541" s="821" t="s">
        <v>570</v>
      </c>
      <c r="B541" s="822" t="s">
        <v>5122</v>
      </c>
      <c r="C541" s="822" t="s">
        <v>4451</v>
      </c>
      <c r="D541" s="822" t="s">
        <v>4459</v>
      </c>
      <c r="E541" s="822" t="s">
        <v>4460</v>
      </c>
      <c r="F541" s="831">
        <v>22</v>
      </c>
      <c r="G541" s="831">
        <v>38121.599999999999</v>
      </c>
      <c r="H541" s="831">
        <v>0.94444648146514865</v>
      </c>
      <c r="I541" s="831">
        <v>1732.8</v>
      </c>
      <c r="J541" s="831">
        <v>25</v>
      </c>
      <c r="K541" s="831">
        <v>40363.96</v>
      </c>
      <c r="L541" s="831">
        <v>1</v>
      </c>
      <c r="M541" s="831">
        <v>1614.5583999999999</v>
      </c>
      <c r="N541" s="831">
        <v>16</v>
      </c>
      <c r="O541" s="831">
        <v>24191.45</v>
      </c>
      <c r="P541" s="827">
        <v>0.59933291976307579</v>
      </c>
      <c r="Q541" s="832">
        <v>1511.965625</v>
      </c>
    </row>
    <row r="542" spans="1:17" ht="14.45" customHeight="1" x14ac:dyDescent="0.2">
      <c r="A542" s="821" t="s">
        <v>570</v>
      </c>
      <c r="B542" s="822" t="s">
        <v>5122</v>
      </c>
      <c r="C542" s="822" t="s">
        <v>4451</v>
      </c>
      <c r="D542" s="822" t="s">
        <v>4468</v>
      </c>
      <c r="E542" s="822" t="s">
        <v>4469</v>
      </c>
      <c r="F542" s="831">
        <v>2</v>
      </c>
      <c r="G542" s="831">
        <v>24936</v>
      </c>
      <c r="H542" s="831"/>
      <c r="I542" s="831">
        <v>12468</v>
      </c>
      <c r="J542" s="831"/>
      <c r="K542" s="831"/>
      <c r="L542" s="831"/>
      <c r="M542" s="831"/>
      <c r="N542" s="831"/>
      <c r="O542" s="831"/>
      <c r="P542" s="827"/>
      <c r="Q542" s="832"/>
    </row>
    <row r="543" spans="1:17" ht="14.45" customHeight="1" x14ac:dyDescent="0.2">
      <c r="A543" s="821" t="s">
        <v>570</v>
      </c>
      <c r="B543" s="822" t="s">
        <v>5122</v>
      </c>
      <c r="C543" s="822" t="s">
        <v>4451</v>
      </c>
      <c r="D543" s="822" t="s">
        <v>4470</v>
      </c>
      <c r="E543" s="822" t="s">
        <v>4469</v>
      </c>
      <c r="F543" s="831">
        <v>2</v>
      </c>
      <c r="G543" s="831">
        <v>57900</v>
      </c>
      <c r="H543" s="831">
        <v>0.5</v>
      </c>
      <c r="I543" s="831">
        <v>28950</v>
      </c>
      <c r="J543" s="831">
        <v>4</v>
      </c>
      <c r="K543" s="831">
        <v>115800</v>
      </c>
      <c r="L543" s="831">
        <v>1</v>
      </c>
      <c r="M543" s="831">
        <v>28950</v>
      </c>
      <c r="N543" s="831">
        <v>3</v>
      </c>
      <c r="O543" s="831">
        <v>86850</v>
      </c>
      <c r="P543" s="827">
        <v>0.75</v>
      </c>
      <c r="Q543" s="832">
        <v>28950</v>
      </c>
    </row>
    <row r="544" spans="1:17" ht="14.45" customHeight="1" x14ac:dyDescent="0.2">
      <c r="A544" s="821" t="s">
        <v>570</v>
      </c>
      <c r="B544" s="822" t="s">
        <v>5122</v>
      </c>
      <c r="C544" s="822" t="s">
        <v>4451</v>
      </c>
      <c r="D544" s="822" t="s">
        <v>4471</v>
      </c>
      <c r="E544" s="822" t="s">
        <v>4469</v>
      </c>
      <c r="F544" s="831">
        <v>6</v>
      </c>
      <c r="G544" s="831">
        <v>171764.5</v>
      </c>
      <c r="H544" s="831">
        <v>0.68892222353689081</v>
      </c>
      <c r="I544" s="831">
        <v>28627.416666666668</v>
      </c>
      <c r="J544" s="831">
        <v>9</v>
      </c>
      <c r="K544" s="831">
        <v>249323.5</v>
      </c>
      <c r="L544" s="831">
        <v>1</v>
      </c>
      <c r="M544" s="831">
        <v>27702.611111111109</v>
      </c>
      <c r="N544" s="831">
        <v>5</v>
      </c>
      <c r="O544" s="831">
        <v>144750</v>
      </c>
      <c r="P544" s="827">
        <v>0.58057102519417547</v>
      </c>
      <c r="Q544" s="832">
        <v>28950</v>
      </c>
    </row>
    <row r="545" spans="1:17" ht="14.45" customHeight="1" x14ac:dyDescent="0.2">
      <c r="A545" s="821" t="s">
        <v>570</v>
      </c>
      <c r="B545" s="822" t="s">
        <v>5122</v>
      </c>
      <c r="C545" s="822" t="s">
        <v>4451</v>
      </c>
      <c r="D545" s="822" t="s">
        <v>4472</v>
      </c>
      <c r="E545" s="822" t="s">
        <v>4473</v>
      </c>
      <c r="F545" s="831">
        <v>1</v>
      </c>
      <c r="G545" s="831">
        <v>60099</v>
      </c>
      <c r="H545" s="831"/>
      <c r="I545" s="831">
        <v>60099</v>
      </c>
      <c r="J545" s="831"/>
      <c r="K545" s="831"/>
      <c r="L545" s="831"/>
      <c r="M545" s="831"/>
      <c r="N545" s="831">
        <v>1</v>
      </c>
      <c r="O545" s="831">
        <v>60099</v>
      </c>
      <c r="P545" s="827"/>
      <c r="Q545" s="832">
        <v>60099</v>
      </c>
    </row>
    <row r="546" spans="1:17" ht="14.45" customHeight="1" x14ac:dyDescent="0.2">
      <c r="A546" s="821" t="s">
        <v>570</v>
      </c>
      <c r="B546" s="822" t="s">
        <v>5122</v>
      </c>
      <c r="C546" s="822" t="s">
        <v>4451</v>
      </c>
      <c r="D546" s="822" t="s">
        <v>4474</v>
      </c>
      <c r="E546" s="822" t="s">
        <v>4473</v>
      </c>
      <c r="F546" s="831"/>
      <c r="G546" s="831"/>
      <c r="H546" s="831"/>
      <c r="I546" s="831"/>
      <c r="J546" s="831"/>
      <c r="K546" s="831"/>
      <c r="L546" s="831"/>
      <c r="M546" s="831"/>
      <c r="N546" s="831">
        <v>3</v>
      </c>
      <c r="O546" s="831">
        <v>205734</v>
      </c>
      <c r="P546" s="827"/>
      <c r="Q546" s="832">
        <v>68578</v>
      </c>
    </row>
    <row r="547" spans="1:17" ht="14.45" customHeight="1" x14ac:dyDescent="0.2">
      <c r="A547" s="821" t="s">
        <v>570</v>
      </c>
      <c r="B547" s="822" t="s">
        <v>5122</v>
      </c>
      <c r="C547" s="822" t="s">
        <v>4451</v>
      </c>
      <c r="D547" s="822" t="s">
        <v>4475</v>
      </c>
      <c r="E547" s="822" t="s">
        <v>4476</v>
      </c>
      <c r="F547" s="831">
        <v>2</v>
      </c>
      <c r="G547" s="831">
        <v>3309.26</v>
      </c>
      <c r="H547" s="831">
        <v>0.72931349862258954</v>
      </c>
      <c r="I547" s="831">
        <v>1654.63</v>
      </c>
      <c r="J547" s="831">
        <v>5</v>
      </c>
      <c r="K547" s="831">
        <v>4537.5</v>
      </c>
      <c r="L547" s="831">
        <v>1</v>
      </c>
      <c r="M547" s="831">
        <v>907.5</v>
      </c>
      <c r="N547" s="831">
        <v>6</v>
      </c>
      <c r="O547" s="831">
        <v>5444.4400000000005</v>
      </c>
      <c r="P547" s="827">
        <v>1.1998765840220387</v>
      </c>
      <c r="Q547" s="832">
        <v>907.40666666666675</v>
      </c>
    </row>
    <row r="548" spans="1:17" ht="14.45" customHeight="1" x14ac:dyDescent="0.2">
      <c r="A548" s="821" t="s">
        <v>570</v>
      </c>
      <c r="B548" s="822" t="s">
        <v>5122</v>
      </c>
      <c r="C548" s="822" t="s">
        <v>4451</v>
      </c>
      <c r="D548" s="822" t="s">
        <v>4479</v>
      </c>
      <c r="E548" s="822" t="s">
        <v>4480</v>
      </c>
      <c r="F548" s="831"/>
      <c r="G548" s="831"/>
      <c r="H548" s="831"/>
      <c r="I548" s="831"/>
      <c r="J548" s="831"/>
      <c r="K548" s="831"/>
      <c r="L548" s="831"/>
      <c r="M548" s="831"/>
      <c r="N548" s="831">
        <v>1</v>
      </c>
      <c r="O548" s="831">
        <v>11201.4</v>
      </c>
      <c r="P548" s="827"/>
      <c r="Q548" s="832">
        <v>11201.4</v>
      </c>
    </row>
    <row r="549" spans="1:17" ht="14.45" customHeight="1" x14ac:dyDescent="0.2">
      <c r="A549" s="821" t="s">
        <v>570</v>
      </c>
      <c r="B549" s="822" t="s">
        <v>5122</v>
      </c>
      <c r="C549" s="822" t="s">
        <v>4451</v>
      </c>
      <c r="D549" s="822" t="s">
        <v>4481</v>
      </c>
      <c r="E549" s="822" t="s">
        <v>4482</v>
      </c>
      <c r="F549" s="831"/>
      <c r="G549" s="831"/>
      <c r="H549" s="831"/>
      <c r="I549" s="831"/>
      <c r="J549" s="831"/>
      <c r="K549" s="831"/>
      <c r="L549" s="831"/>
      <c r="M549" s="831"/>
      <c r="N549" s="831">
        <v>1</v>
      </c>
      <c r="O549" s="831">
        <v>9701</v>
      </c>
      <c r="P549" s="827"/>
      <c r="Q549" s="832">
        <v>9701</v>
      </c>
    </row>
    <row r="550" spans="1:17" ht="14.45" customHeight="1" x14ac:dyDescent="0.2">
      <c r="A550" s="821" t="s">
        <v>570</v>
      </c>
      <c r="B550" s="822" t="s">
        <v>5122</v>
      </c>
      <c r="C550" s="822" t="s">
        <v>4451</v>
      </c>
      <c r="D550" s="822" t="s">
        <v>4483</v>
      </c>
      <c r="E550" s="822" t="s">
        <v>4484</v>
      </c>
      <c r="F550" s="831">
        <v>5</v>
      </c>
      <c r="G550" s="831">
        <v>112155.5</v>
      </c>
      <c r="H550" s="831">
        <v>3.1641675247915813</v>
      </c>
      <c r="I550" s="831">
        <v>22431.1</v>
      </c>
      <c r="J550" s="831">
        <v>2</v>
      </c>
      <c r="K550" s="831">
        <v>35445.5</v>
      </c>
      <c r="L550" s="831">
        <v>1</v>
      </c>
      <c r="M550" s="831">
        <v>17722.75</v>
      </c>
      <c r="N550" s="831">
        <v>6</v>
      </c>
      <c r="O550" s="831">
        <v>106336.30000000002</v>
      </c>
      <c r="P550" s="827">
        <v>2.9999943575348076</v>
      </c>
      <c r="Q550" s="832">
        <v>17722.716666666671</v>
      </c>
    </row>
    <row r="551" spans="1:17" ht="14.45" customHeight="1" x14ac:dyDescent="0.2">
      <c r="A551" s="821" t="s">
        <v>570</v>
      </c>
      <c r="B551" s="822" t="s">
        <v>5122</v>
      </c>
      <c r="C551" s="822" t="s">
        <v>4451</v>
      </c>
      <c r="D551" s="822" t="s">
        <v>4489</v>
      </c>
      <c r="E551" s="822" t="s">
        <v>4490</v>
      </c>
      <c r="F551" s="831"/>
      <c r="G551" s="831"/>
      <c r="H551" s="831"/>
      <c r="I551" s="831"/>
      <c r="J551" s="831">
        <v>1</v>
      </c>
      <c r="K551" s="831">
        <v>1410</v>
      </c>
      <c r="L551" s="831">
        <v>1</v>
      </c>
      <c r="M551" s="831">
        <v>1410</v>
      </c>
      <c r="N551" s="831">
        <v>1</v>
      </c>
      <c r="O551" s="831">
        <v>1410</v>
      </c>
      <c r="P551" s="827">
        <v>1</v>
      </c>
      <c r="Q551" s="832">
        <v>1410</v>
      </c>
    </row>
    <row r="552" spans="1:17" ht="14.45" customHeight="1" x14ac:dyDescent="0.2">
      <c r="A552" s="821" t="s">
        <v>570</v>
      </c>
      <c r="B552" s="822" t="s">
        <v>5122</v>
      </c>
      <c r="C552" s="822" t="s">
        <v>4451</v>
      </c>
      <c r="D552" s="822" t="s">
        <v>4492</v>
      </c>
      <c r="E552" s="822" t="s">
        <v>4493</v>
      </c>
      <c r="F552" s="831"/>
      <c r="G552" s="831"/>
      <c r="H552" s="831"/>
      <c r="I552" s="831"/>
      <c r="J552" s="831">
        <v>3</v>
      </c>
      <c r="K552" s="831">
        <v>5388</v>
      </c>
      <c r="L552" s="831">
        <v>1</v>
      </c>
      <c r="M552" s="831">
        <v>1796</v>
      </c>
      <c r="N552" s="831">
        <v>3</v>
      </c>
      <c r="O552" s="831">
        <v>4552.74</v>
      </c>
      <c r="P552" s="827">
        <v>0.84497772828507789</v>
      </c>
      <c r="Q552" s="832">
        <v>1517.58</v>
      </c>
    </row>
    <row r="553" spans="1:17" ht="14.45" customHeight="1" x14ac:dyDescent="0.2">
      <c r="A553" s="821" t="s">
        <v>570</v>
      </c>
      <c r="B553" s="822" t="s">
        <v>5122</v>
      </c>
      <c r="C553" s="822" t="s">
        <v>4451</v>
      </c>
      <c r="D553" s="822" t="s">
        <v>4494</v>
      </c>
      <c r="E553" s="822" t="s">
        <v>4495</v>
      </c>
      <c r="F553" s="831">
        <v>1</v>
      </c>
      <c r="G553" s="831">
        <v>1796</v>
      </c>
      <c r="H553" s="831">
        <v>1</v>
      </c>
      <c r="I553" s="831">
        <v>1796</v>
      </c>
      <c r="J553" s="831">
        <v>1</v>
      </c>
      <c r="K553" s="831">
        <v>1796</v>
      </c>
      <c r="L553" s="831">
        <v>1</v>
      </c>
      <c r="M553" s="831">
        <v>1796</v>
      </c>
      <c r="N553" s="831">
        <v>1</v>
      </c>
      <c r="O553" s="831">
        <v>1796</v>
      </c>
      <c r="P553" s="827">
        <v>1</v>
      </c>
      <c r="Q553" s="832">
        <v>1796</v>
      </c>
    </row>
    <row r="554" spans="1:17" ht="14.45" customHeight="1" x14ac:dyDescent="0.2">
      <c r="A554" s="821" t="s">
        <v>570</v>
      </c>
      <c r="B554" s="822" t="s">
        <v>5122</v>
      </c>
      <c r="C554" s="822" t="s">
        <v>4451</v>
      </c>
      <c r="D554" s="822" t="s">
        <v>4496</v>
      </c>
      <c r="E554" s="822" t="s">
        <v>4497</v>
      </c>
      <c r="F554" s="831">
        <v>4</v>
      </c>
      <c r="G554" s="831">
        <v>7184</v>
      </c>
      <c r="H554" s="831">
        <v>2</v>
      </c>
      <c r="I554" s="831">
        <v>1796</v>
      </c>
      <c r="J554" s="831">
        <v>2</v>
      </c>
      <c r="K554" s="831">
        <v>3592</v>
      </c>
      <c r="L554" s="831">
        <v>1</v>
      </c>
      <c r="M554" s="831">
        <v>1796</v>
      </c>
      <c r="N554" s="831">
        <v>6</v>
      </c>
      <c r="O554" s="831">
        <v>8270.2199999999993</v>
      </c>
      <c r="P554" s="827">
        <v>2.3023997772828504</v>
      </c>
      <c r="Q554" s="832">
        <v>1378.37</v>
      </c>
    </row>
    <row r="555" spans="1:17" ht="14.45" customHeight="1" x14ac:dyDescent="0.2">
      <c r="A555" s="821" t="s">
        <v>570</v>
      </c>
      <c r="B555" s="822" t="s">
        <v>5122</v>
      </c>
      <c r="C555" s="822" t="s">
        <v>4451</v>
      </c>
      <c r="D555" s="822" t="s">
        <v>4498</v>
      </c>
      <c r="E555" s="822" t="s">
        <v>4499</v>
      </c>
      <c r="F555" s="831">
        <v>21</v>
      </c>
      <c r="G555" s="831">
        <v>35080.130000000005</v>
      </c>
      <c r="H555" s="831">
        <v>1.1048045592860243</v>
      </c>
      <c r="I555" s="831">
        <v>1670.4823809523812</v>
      </c>
      <c r="J555" s="831">
        <v>20</v>
      </c>
      <c r="K555" s="831">
        <v>31752.340000000004</v>
      </c>
      <c r="L555" s="831">
        <v>1</v>
      </c>
      <c r="M555" s="831">
        <v>1587.6170000000002</v>
      </c>
      <c r="N555" s="831">
        <v>21</v>
      </c>
      <c r="O555" s="831">
        <v>24354.720000000001</v>
      </c>
      <c r="P555" s="827">
        <v>0.76702126520439118</v>
      </c>
      <c r="Q555" s="832">
        <v>1159.7485714285715</v>
      </c>
    </row>
    <row r="556" spans="1:17" ht="14.45" customHeight="1" x14ac:dyDescent="0.2">
      <c r="A556" s="821" t="s">
        <v>570</v>
      </c>
      <c r="B556" s="822" t="s">
        <v>5122</v>
      </c>
      <c r="C556" s="822" t="s">
        <v>4451</v>
      </c>
      <c r="D556" s="822" t="s">
        <v>4500</v>
      </c>
      <c r="E556" s="822" t="s">
        <v>4501</v>
      </c>
      <c r="F556" s="831">
        <v>23</v>
      </c>
      <c r="G556" s="831">
        <v>41308</v>
      </c>
      <c r="H556" s="831">
        <v>1.3151074995638381</v>
      </c>
      <c r="I556" s="831">
        <v>1796</v>
      </c>
      <c r="J556" s="831">
        <v>24</v>
      </c>
      <c r="K556" s="831">
        <v>31410.360000000004</v>
      </c>
      <c r="L556" s="831">
        <v>1</v>
      </c>
      <c r="M556" s="831">
        <v>1308.7650000000001</v>
      </c>
      <c r="N556" s="831">
        <v>17</v>
      </c>
      <c r="O556" s="831">
        <v>19673.62</v>
      </c>
      <c r="P556" s="827">
        <v>0.62634175475862097</v>
      </c>
      <c r="Q556" s="832">
        <v>1157.2717647058823</v>
      </c>
    </row>
    <row r="557" spans="1:17" ht="14.45" customHeight="1" x14ac:dyDescent="0.2">
      <c r="A557" s="821" t="s">
        <v>570</v>
      </c>
      <c r="B557" s="822" t="s">
        <v>5122</v>
      </c>
      <c r="C557" s="822" t="s">
        <v>4451</v>
      </c>
      <c r="D557" s="822" t="s">
        <v>4502</v>
      </c>
      <c r="E557" s="822" t="s">
        <v>4503</v>
      </c>
      <c r="F557" s="831">
        <v>1</v>
      </c>
      <c r="G557" s="831">
        <v>1796</v>
      </c>
      <c r="H557" s="831">
        <v>0.5</v>
      </c>
      <c r="I557" s="831">
        <v>1796</v>
      </c>
      <c r="J557" s="831">
        <v>2</v>
      </c>
      <c r="K557" s="831">
        <v>3592</v>
      </c>
      <c r="L557" s="831">
        <v>1</v>
      </c>
      <c r="M557" s="831">
        <v>1796</v>
      </c>
      <c r="N557" s="831"/>
      <c r="O557" s="831"/>
      <c r="P557" s="827"/>
      <c r="Q557" s="832"/>
    </row>
    <row r="558" spans="1:17" ht="14.45" customHeight="1" x14ac:dyDescent="0.2">
      <c r="A558" s="821" t="s">
        <v>570</v>
      </c>
      <c r="B558" s="822" t="s">
        <v>5122</v>
      </c>
      <c r="C558" s="822" t="s">
        <v>4451</v>
      </c>
      <c r="D558" s="822" t="s">
        <v>4504</v>
      </c>
      <c r="E558" s="822" t="s">
        <v>4505</v>
      </c>
      <c r="F558" s="831"/>
      <c r="G558" s="831"/>
      <c r="H558" s="831"/>
      <c r="I558" s="831"/>
      <c r="J558" s="831">
        <v>3</v>
      </c>
      <c r="K558" s="831">
        <v>4552.74</v>
      </c>
      <c r="L558" s="831">
        <v>1</v>
      </c>
      <c r="M558" s="831">
        <v>1517.58</v>
      </c>
      <c r="N558" s="831">
        <v>1</v>
      </c>
      <c r="O558" s="831">
        <v>1796</v>
      </c>
      <c r="P558" s="827">
        <v>0.39448771509025338</v>
      </c>
      <c r="Q558" s="832">
        <v>1796</v>
      </c>
    </row>
    <row r="559" spans="1:17" ht="14.45" customHeight="1" x14ac:dyDescent="0.2">
      <c r="A559" s="821" t="s">
        <v>570</v>
      </c>
      <c r="B559" s="822" t="s">
        <v>5122</v>
      </c>
      <c r="C559" s="822" t="s">
        <v>4451</v>
      </c>
      <c r="D559" s="822" t="s">
        <v>4506</v>
      </c>
      <c r="E559" s="822" t="s">
        <v>4507</v>
      </c>
      <c r="F559" s="831">
        <v>2</v>
      </c>
      <c r="G559" s="831">
        <v>6720</v>
      </c>
      <c r="H559" s="831"/>
      <c r="I559" s="831">
        <v>3360</v>
      </c>
      <c r="J559" s="831"/>
      <c r="K559" s="831"/>
      <c r="L559" s="831"/>
      <c r="M559" s="831"/>
      <c r="N559" s="831"/>
      <c r="O559" s="831"/>
      <c r="P559" s="827"/>
      <c r="Q559" s="832"/>
    </row>
    <row r="560" spans="1:17" ht="14.45" customHeight="1" x14ac:dyDescent="0.2">
      <c r="A560" s="821" t="s">
        <v>570</v>
      </c>
      <c r="B560" s="822" t="s">
        <v>5122</v>
      </c>
      <c r="C560" s="822" t="s">
        <v>4451</v>
      </c>
      <c r="D560" s="822" t="s">
        <v>4508</v>
      </c>
      <c r="E560" s="822" t="s">
        <v>4507</v>
      </c>
      <c r="F560" s="831">
        <v>1</v>
      </c>
      <c r="G560" s="831">
        <v>3360</v>
      </c>
      <c r="H560" s="831"/>
      <c r="I560" s="831">
        <v>3360</v>
      </c>
      <c r="J560" s="831"/>
      <c r="K560" s="831"/>
      <c r="L560" s="831"/>
      <c r="M560" s="831"/>
      <c r="N560" s="831"/>
      <c r="O560" s="831"/>
      <c r="P560" s="827"/>
      <c r="Q560" s="832"/>
    </row>
    <row r="561" spans="1:17" ht="14.45" customHeight="1" x14ac:dyDescent="0.2">
      <c r="A561" s="821" t="s">
        <v>570</v>
      </c>
      <c r="B561" s="822" t="s">
        <v>5122</v>
      </c>
      <c r="C561" s="822" t="s">
        <v>4451</v>
      </c>
      <c r="D561" s="822" t="s">
        <v>4509</v>
      </c>
      <c r="E561" s="822" t="s">
        <v>4507</v>
      </c>
      <c r="F561" s="831">
        <v>8</v>
      </c>
      <c r="G561" s="831">
        <v>26880</v>
      </c>
      <c r="H561" s="831">
        <v>0.96393561139624351</v>
      </c>
      <c r="I561" s="831">
        <v>3360</v>
      </c>
      <c r="J561" s="831">
        <v>9</v>
      </c>
      <c r="K561" s="831">
        <v>27885.68</v>
      </c>
      <c r="L561" s="831">
        <v>1</v>
      </c>
      <c r="M561" s="831">
        <v>3098.4088888888891</v>
      </c>
      <c r="N561" s="831">
        <v>10</v>
      </c>
      <c r="O561" s="831">
        <v>24182.720000000001</v>
      </c>
      <c r="P561" s="827">
        <v>0.86720926296220857</v>
      </c>
      <c r="Q561" s="832">
        <v>2418.2719999999999</v>
      </c>
    </row>
    <row r="562" spans="1:17" ht="14.45" customHeight="1" x14ac:dyDescent="0.2">
      <c r="A562" s="821" t="s">
        <v>570</v>
      </c>
      <c r="B562" s="822" t="s">
        <v>5122</v>
      </c>
      <c r="C562" s="822" t="s">
        <v>4451</v>
      </c>
      <c r="D562" s="822" t="s">
        <v>4510</v>
      </c>
      <c r="E562" s="822" t="s">
        <v>4507</v>
      </c>
      <c r="F562" s="831">
        <v>2</v>
      </c>
      <c r="G562" s="831">
        <v>6720</v>
      </c>
      <c r="H562" s="831">
        <v>0.5</v>
      </c>
      <c r="I562" s="831">
        <v>3360</v>
      </c>
      <c r="J562" s="831">
        <v>4</v>
      </c>
      <c r="K562" s="831">
        <v>13440</v>
      </c>
      <c r="L562" s="831">
        <v>1</v>
      </c>
      <c r="M562" s="831">
        <v>3360</v>
      </c>
      <c r="N562" s="831">
        <v>1</v>
      </c>
      <c r="O562" s="831">
        <v>3360</v>
      </c>
      <c r="P562" s="827">
        <v>0.25</v>
      </c>
      <c r="Q562" s="832">
        <v>3360</v>
      </c>
    </row>
    <row r="563" spans="1:17" ht="14.45" customHeight="1" x14ac:dyDescent="0.2">
      <c r="A563" s="821" t="s">
        <v>570</v>
      </c>
      <c r="B563" s="822" t="s">
        <v>5122</v>
      </c>
      <c r="C563" s="822" t="s">
        <v>4451</v>
      </c>
      <c r="D563" s="822" t="s">
        <v>4511</v>
      </c>
      <c r="E563" s="822" t="s">
        <v>4507</v>
      </c>
      <c r="F563" s="831">
        <v>2</v>
      </c>
      <c r="G563" s="831">
        <v>6720</v>
      </c>
      <c r="H563" s="831">
        <v>2</v>
      </c>
      <c r="I563" s="831">
        <v>3360</v>
      </c>
      <c r="J563" s="831">
        <v>1</v>
      </c>
      <c r="K563" s="831">
        <v>3360</v>
      </c>
      <c r="L563" s="831">
        <v>1</v>
      </c>
      <c r="M563" s="831">
        <v>3360</v>
      </c>
      <c r="N563" s="831"/>
      <c r="O563" s="831"/>
      <c r="P563" s="827"/>
      <c r="Q563" s="832"/>
    </row>
    <row r="564" spans="1:17" ht="14.45" customHeight="1" x14ac:dyDescent="0.2">
      <c r="A564" s="821" t="s">
        <v>570</v>
      </c>
      <c r="B564" s="822" t="s">
        <v>5122</v>
      </c>
      <c r="C564" s="822" t="s">
        <v>4451</v>
      </c>
      <c r="D564" s="822" t="s">
        <v>4512</v>
      </c>
      <c r="E564" s="822" t="s">
        <v>4513</v>
      </c>
      <c r="F564" s="831"/>
      <c r="G564" s="831"/>
      <c r="H564" s="831"/>
      <c r="I564" s="831"/>
      <c r="J564" s="831">
        <v>1</v>
      </c>
      <c r="K564" s="831">
        <v>2016</v>
      </c>
      <c r="L564" s="831">
        <v>1</v>
      </c>
      <c r="M564" s="831">
        <v>2016</v>
      </c>
      <c r="N564" s="831"/>
      <c r="O564" s="831"/>
      <c r="P564" s="827"/>
      <c r="Q564" s="832"/>
    </row>
    <row r="565" spans="1:17" ht="14.45" customHeight="1" x14ac:dyDescent="0.2">
      <c r="A565" s="821" t="s">
        <v>570</v>
      </c>
      <c r="B565" s="822" t="s">
        <v>5122</v>
      </c>
      <c r="C565" s="822" t="s">
        <v>4451</v>
      </c>
      <c r="D565" s="822" t="s">
        <v>4514</v>
      </c>
      <c r="E565" s="822" t="s">
        <v>4515</v>
      </c>
      <c r="F565" s="831">
        <v>1</v>
      </c>
      <c r="G565" s="831">
        <v>2016</v>
      </c>
      <c r="H565" s="831">
        <v>0.33333333333333331</v>
      </c>
      <c r="I565" s="831">
        <v>2016</v>
      </c>
      <c r="J565" s="831">
        <v>3</v>
      </c>
      <c r="K565" s="831">
        <v>6048</v>
      </c>
      <c r="L565" s="831">
        <v>1</v>
      </c>
      <c r="M565" s="831">
        <v>2016</v>
      </c>
      <c r="N565" s="831">
        <v>5</v>
      </c>
      <c r="O565" s="831">
        <v>8627.58</v>
      </c>
      <c r="P565" s="827">
        <v>1.4265178571428572</v>
      </c>
      <c r="Q565" s="832">
        <v>1725.5160000000001</v>
      </c>
    </row>
    <row r="566" spans="1:17" ht="14.45" customHeight="1" x14ac:dyDescent="0.2">
      <c r="A566" s="821" t="s">
        <v>570</v>
      </c>
      <c r="B566" s="822" t="s">
        <v>5122</v>
      </c>
      <c r="C566" s="822" t="s">
        <v>4451</v>
      </c>
      <c r="D566" s="822" t="s">
        <v>4516</v>
      </c>
      <c r="E566" s="822" t="s">
        <v>4517</v>
      </c>
      <c r="F566" s="831"/>
      <c r="G566" s="831"/>
      <c r="H566" s="831"/>
      <c r="I566" s="831"/>
      <c r="J566" s="831"/>
      <c r="K566" s="831"/>
      <c r="L566" s="831"/>
      <c r="M566" s="831"/>
      <c r="N566" s="831">
        <v>4</v>
      </c>
      <c r="O566" s="831">
        <v>7579.86</v>
      </c>
      <c r="P566" s="827"/>
      <c r="Q566" s="832">
        <v>1894.9649999999999</v>
      </c>
    </row>
    <row r="567" spans="1:17" ht="14.45" customHeight="1" x14ac:dyDescent="0.2">
      <c r="A567" s="821" t="s">
        <v>570</v>
      </c>
      <c r="B567" s="822" t="s">
        <v>5122</v>
      </c>
      <c r="C567" s="822" t="s">
        <v>4451</v>
      </c>
      <c r="D567" s="822" t="s">
        <v>4518</v>
      </c>
      <c r="E567" s="822" t="s">
        <v>4519</v>
      </c>
      <c r="F567" s="831"/>
      <c r="G567" s="831"/>
      <c r="H567" s="831"/>
      <c r="I567" s="831"/>
      <c r="J567" s="831"/>
      <c r="K567" s="831"/>
      <c r="L567" s="831"/>
      <c r="M567" s="831"/>
      <c r="N567" s="831">
        <v>1</v>
      </c>
      <c r="O567" s="831">
        <v>2688</v>
      </c>
      <c r="P567" s="827"/>
      <c r="Q567" s="832">
        <v>2688</v>
      </c>
    </row>
    <row r="568" spans="1:17" ht="14.45" customHeight="1" x14ac:dyDescent="0.2">
      <c r="A568" s="821" t="s">
        <v>570</v>
      </c>
      <c r="B568" s="822" t="s">
        <v>5122</v>
      </c>
      <c r="C568" s="822" t="s">
        <v>4451</v>
      </c>
      <c r="D568" s="822" t="s">
        <v>4520</v>
      </c>
      <c r="E568" s="822" t="s">
        <v>4521</v>
      </c>
      <c r="F568" s="831"/>
      <c r="G568" s="831"/>
      <c r="H568" s="831"/>
      <c r="I568" s="831"/>
      <c r="J568" s="831">
        <v>1</v>
      </c>
      <c r="K568" s="831">
        <v>9403</v>
      </c>
      <c r="L568" s="831">
        <v>1</v>
      </c>
      <c r="M568" s="831">
        <v>9403</v>
      </c>
      <c r="N568" s="831">
        <v>2</v>
      </c>
      <c r="O568" s="831">
        <v>16383.49</v>
      </c>
      <c r="P568" s="827">
        <v>1.7423683930660427</v>
      </c>
      <c r="Q568" s="832">
        <v>8191.7449999999999</v>
      </c>
    </row>
    <row r="569" spans="1:17" ht="14.45" customHeight="1" x14ac:dyDescent="0.2">
      <c r="A569" s="821" t="s">
        <v>570</v>
      </c>
      <c r="B569" s="822" t="s">
        <v>5122</v>
      </c>
      <c r="C569" s="822" t="s">
        <v>4451</v>
      </c>
      <c r="D569" s="822" t="s">
        <v>4522</v>
      </c>
      <c r="E569" s="822" t="s">
        <v>4523</v>
      </c>
      <c r="F569" s="831">
        <v>1</v>
      </c>
      <c r="G569" s="831">
        <v>9403</v>
      </c>
      <c r="H569" s="831">
        <v>1</v>
      </c>
      <c r="I569" s="831">
        <v>9403</v>
      </c>
      <c r="J569" s="831">
        <v>1</v>
      </c>
      <c r="K569" s="831">
        <v>9403</v>
      </c>
      <c r="L569" s="831">
        <v>1</v>
      </c>
      <c r="M569" s="831">
        <v>9403</v>
      </c>
      <c r="N569" s="831">
        <v>2</v>
      </c>
      <c r="O569" s="831">
        <v>16383.49</v>
      </c>
      <c r="P569" s="827">
        <v>1.7423683930660427</v>
      </c>
      <c r="Q569" s="832">
        <v>8191.7449999999999</v>
      </c>
    </row>
    <row r="570" spans="1:17" ht="14.45" customHeight="1" x14ac:dyDescent="0.2">
      <c r="A570" s="821" t="s">
        <v>570</v>
      </c>
      <c r="B570" s="822" t="s">
        <v>5122</v>
      </c>
      <c r="C570" s="822" t="s">
        <v>4451</v>
      </c>
      <c r="D570" s="822" t="s">
        <v>4524</v>
      </c>
      <c r="E570" s="822" t="s">
        <v>4525</v>
      </c>
      <c r="F570" s="831"/>
      <c r="G570" s="831"/>
      <c r="H570" s="831"/>
      <c r="I570" s="831"/>
      <c r="J570" s="831">
        <v>3</v>
      </c>
      <c r="K570" s="831">
        <v>25786.489999999998</v>
      </c>
      <c r="L570" s="831">
        <v>1</v>
      </c>
      <c r="M570" s="831">
        <v>8595.496666666666</v>
      </c>
      <c r="N570" s="831">
        <v>5</v>
      </c>
      <c r="O570" s="831">
        <v>47015</v>
      </c>
      <c r="P570" s="827">
        <v>1.8232415501295447</v>
      </c>
      <c r="Q570" s="832">
        <v>9403</v>
      </c>
    </row>
    <row r="571" spans="1:17" ht="14.45" customHeight="1" x14ac:dyDescent="0.2">
      <c r="A571" s="821" t="s">
        <v>570</v>
      </c>
      <c r="B571" s="822" t="s">
        <v>5122</v>
      </c>
      <c r="C571" s="822" t="s">
        <v>4451</v>
      </c>
      <c r="D571" s="822" t="s">
        <v>4526</v>
      </c>
      <c r="E571" s="822" t="s">
        <v>4527</v>
      </c>
      <c r="F571" s="831">
        <v>1</v>
      </c>
      <c r="G571" s="831">
        <v>9403</v>
      </c>
      <c r="H571" s="831">
        <v>1</v>
      </c>
      <c r="I571" s="831">
        <v>9403</v>
      </c>
      <c r="J571" s="831">
        <v>1</v>
      </c>
      <c r="K571" s="831">
        <v>9403</v>
      </c>
      <c r="L571" s="831">
        <v>1</v>
      </c>
      <c r="M571" s="831">
        <v>9403</v>
      </c>
      <c r="N571" s="831"/>
      <c r="O571" s="831"/>
      <c r="P571" s="827"/>
      <c r="Q571" s="832"/>
    </row>
    <row r="572" spans="1:17" ht="14.45" customHeight="1" x14ac:dyDescent="0.2">
      <c r="A572" s="821" t="s">
        <v>570</v>
      </c>
      <c r="B572" s="822" t="s">
        <v>5122</v>
      </c>
      <c r="C572" s="822" t="s">
        <v>4451</v>
      </c>
      <c r="D572" s="822" t="s">
        <v>4528</v>
      </c>
      <c r="E572" s="822" t="s">
        <v>4529</v>
      </c>
      <c r="F572" s="831">
        <v>1</v>
      </c>
      <c r="G572" s="831">
        <v>9403</v>
      </c>
      <c r="H572" s="831">
        <v>1.3470401074996168</v>
      </c>
      <c r="I572" s="831">
        <v>9403</v>
      </c>
      <c r="J572" s="831">
        <v>1</v>
      </c>
      <c r="K572" s="831">
        <v>6980.49</v>
      </c>
      <c r="L572" s="831">
        <v>1</v>
      </c>
      <c r="M572" s="831">
        <v>6980.49</v>
      </c>
      <c r="N572" s="831">
        <v>2</v>
      </c>
      <c r="O572" s="831">
        <v>18806</v>
      </c>
      <c r="P572" s="827">
        <v>2.6940802149992336</v>
      </c>
      <c r="Q572" s="832">
        <v>9403</v>
      </c>
    </row>
    <row r="573" spans="1:17" ht="14.45" customHeight="1" x14ac:dyDescent="0.2">
      <c r="A573" s="821" t="s">
        <v>570</v>
      </c>
      <c r="B573" s="822" t="s">
        <v>5122</v>
      </c>
      <c r="C573" s="822" t="s">
        <v>4451</v>
      </c>
      <c r="D573" s="822" t="s">
        <v>4530</v>
      </c>
      <c r="E573" s="822" t="s">
        <v>4531</v>
      </c>
      <c r="F573" s="831">
        <v>2</v>
      </c>
      <c r="G573" s="831">
        <v>18200</v>
      </c>
      <c r="H573" s="831">
        <v>0.50000027472542574</v>
      </c>
      <c r="I573" s="831">
        <v>9100</v>
      </c>
      <c r="J573" s="831">
        <v>4</v>
      </c>
      <c r="K573" s="831">
        <v>36399.979999999996</v>
      </c>
      <c r="L573" s="831">
        <v>1</v>
      </c>
      <c r="M573" s="831">
        <v>9099.994999999999</v>
      </c>
      <c r="N573" s="831">
        <v>6</v>
      </c>
      <c r="O573" s="831">
        <v>54599.9</v>
      </c>
      <c r="P573" s="827">
        <v>1.4999980769220205</v>
      </c>
      <c r="Q573" s="832">
        <v>9099.9833333333336</v>
      </c>
    </row>
    <row r="574" spans="1:17" ht="14.45" customHeight="1" x14ac:dyDescent="0.2">
      <c r="A574" s="821" t="s">
        <v>570</v>
      </c>
      <c r="B574" s="822" t="s">
        <v>5122</v>
      </c>
      <c r="C574" s="822" t="s">
        <v>4451</v>
      </c>
      <c r="D574" s="822" t="s">
        <v>4545</v>
      </c>
      <c r="E574" s="822" t="s">
        <v>4546</v>
      </c>
      <c r="F574" s="831">
        <v>1</v>
      </c>
      <c r="G574" s="831">
        <v>76432.5</v>
      </c>
      <c r="H574" s="831">
        <v>0.33333333333333331</v>
      </c>
      <c r="I574" s="831">
        <v>76432.5</v>
      </c>
      <c r="J574" s="831">
        <v>3</v>
      </c>
      <c r="K574" s="831">
        <v>229297.5</v>
      </c>
      <c r="L574" s="831">
        <v>1</v>
      </c>
      <c r="M574" s="831">
        <v>76432.5</v>
      </c>
      <c r="N574" s="831">
        <v>3</v>
      </c>
      <c r="O574" s="831">
        <v>229298</v>
      </c>
      <c r="P574" s="827">
        <v>1.0000021805732726</v>
      </c>
      <c r="Q574" s="832">
        <v>76432.666666666672</v>
      </c>
    </row>
    <row r="575" spans="1:17" ht="14.45" customHeight="1" x14ac:dyDescent="0.2">
      <c r="A575" s="821" t="s">
        <v>570</v>
      </c>
      <c r="B575" s="822" t="s">
        <v>5122</v>
      </c>
      <c r="C575" s="822" t="s">
        <v>4451</v>
      </c>
      <c r="D575" s="822" t="s">
        <v>4549</v>
      </c>
      <c r="E575" s="822" t="s">
        <v>4550</v>
      </c>
      <c r="F575" s="831"/>
      <c r="G575" s="831"/>
      <c r="H575" s="831"/>
      <c r="I575" s="831"/>
      <c r="J575" s="831">
        <v>1</v>
      </c>
      <c r="K575" s="831">
        <v>563</v>
      </c>
      <c r="L575" s="831">
        <v>1</v>
      </c>
      <c r="M575" s="831">
        <v>563</v>
      </c>
      <c r="N575" s="831">
        <v>1</v>
      </c>
      <c r="O575" s="831">
        <v>563</v>
      </c>
      <c r="P575" s="827">
        <v>1</v>
      </c>
      <c r="Q575" s="832">
        <v>563</v>
      </c>
    </row>
    <row r="576" spans="1:17" ht="14.45" customHeight="1" x14ac:dyDescent="0.2">
      <c r="A576" s="821" t="s">
        <v>570</v>
      </c>
      <c r="B576" s="822" t="s">
        <v>5122</v>
      </c>
      <c r="C576" s="822" t="s">
        <v>4451</v>
      </c>
      <c r="D576" s="822" t="s">
        <v>4551</v>
      </c>
      <c r="E576" s="822" t="s">
        <v>4552</v>
      </c>
      <c r="F576" s="831"/>
      <c r="G576" s="831"/>
      <c r="H576" s="831"/>
      <c r="I576" s="831"/>
      <c r="J576" s="831"/>
      <c r="K576" s="831"/>
      <c r="L576" s="831"/>
      <c r="M576" s="831"/>
      <c r="N576" s="831">
        <v>3</v>
      </c>
      <c r="O576" s="831">
        <v>1979.8199999999997</v>
      </c>
      <c r="P576" s="827"/>
      <c r="Q576" s="832">
        <v>659.93999999999994</v>
      </c>
    </row>
    <row r="577" spans="1:17" ht="14.45" customHeight="1" x14ac:dyDescent="0.2">
      <c r="A577" s="821" t="s">
        <v>570</v>
      </c>
      <c r="B577" s="822" t="s">
        <v>5122</v>
      </c>
      <c r="C577" s="822" t="s">
        <v>4451</v>
      </c>
      <c r="D577" s="822" t="s">
        <v>4553</v>
      </c>
      <c r="E577" s="822" t="s">
        <v>4552</v>
      </c>
      <c r="F577" s="831"/>
      <c r="G577" s="831"/>
      <c r="H577" s="831"/>
      <c r="I577" s="831"/>
      <c r="J577" s="831"/>
      <c r="K577" s="831"/>
      <c r="L577" s="831"/>
      <c r="M577" s="831"/>
      <c r="N577" s="831">
        <v>7</v>
      </c>
      <c r="O577" s="831">
        <v>2465.96</v>
      </c>
      <c r="P577" s="827"/>
      <c r="Q577" s="832">
        <v>352.28000000000003</v>
      </c>
    </row>
    <row r="578" spans="1:17" ht="14.45" customHeight="1" x14ac:dyDescent="0.2">
      <c r="A578" s="821" t="s">
        <v>570</v>
      </c>
      <c r="B578" s="822" t="s">
        <v>5122</v>
      </c>
      <c r="C578" s="822" t="s">
        <v>4451</v>
      </c>
      <c r="D578" s="822" t="s">
        <v>4554</v>
      </c>
      <c r="E578" s="822" t="s">
        <v>4555</v>
      </c>
      <c r="F578" s="831"/>
      <c r="G578" s="831"/>
      <c r="H578" s="831"/>
      <c r="I578" s="831"/>
      <c r="J578" s="831"/>
      <c r="K578" s="831"/>
      <c r="L578" s="831"/>
      <c r="M578" s="831"/>
      <c r="N578" s="831">
        <v>1</v>
      </c>
      <c r="O578" s="831">
        <v>10711.5</v>
      </c>
      <c r="P578" s="827"/>
      <c r="Q578" s="832">
        <v>10711.5</v>
      </c>
    </row>
    <row r="579" spans="1:17" ht="14.45" customHeight="1" x14ac:dyDescent="0.2">
      <c r="A579" s="821" t="s">
        <v>570</v>
      </c>
      <c r="B579" s="822" t="s">
        <v>5122</v>
      </c>
      <c r="C579" s="822" t="s">
        <v>4451</v>
      </c>
      <c r="D579" s="822" t="s">
        <v>4556</v>
      </c>
      <c r="E579" s="822" t="s">
        <v>4557</v>
      </c>
      <c r="F579" s="831"/>
      <c r="G579" s="831"/>
      <c r="H579" s="831"/>
      <c r="I579" s="831"/>
      <c r="J579" s="831"/>
      <c r="K579" s="831"/>
      <c r="L579" s="831"/>
      <c r="M579" s="831"/>
      <c r="N579" s="831">
        <v>2</v>
      </c>
      <c r="O579" s="831">
        <v>1427.12</v>
      </c>
      <c r="P579" s="827"/>
      <c r="Q579" s="832">
        <v>713.56</v>
      </c>
    </row>
    <row r="580" spans="1:17" ht="14.45" customHeight="1" x14ac:dyDescent="0.2">
      <c r="A580" s="821" t="s">
        <v>570</v>
      </c>
      <c r="B580" s="822" t="s">
        <v>5122</v>
      </c>
      <c r="C580" s="822" t="s">
        <v>4451</v>
      </c>
      <c r="D580" s="822" t="s">
        <v>4560</v>
      </c>
      <c r="E580" s="822" t="s">
        <v>4561</v>
      </c>
      <c r="F580" s="831">
        <v>2</v>
      </c>
      <c r="G580" s="831">
        <v>24937.599999999999</v>
      </c>
      <c r="H580" s="831">
        <v>2</v>
      </c>
      <c r="I580" s="831">
        <v>12468.8</v>
      </c>
      <c r="J580" s="831">
        <v>1</v>
      </c>
      <c r="K580" s="831">
        <v>12468.8</v>
      </c>
      <c r="L580" s="831">
        <v>1</v>
      </c>
      <c r="M580" s="831">
        <v>12468.8</v>
      </c>
      <c r="N580" s="831"/>
      <c r="O580" s="831"/>
      <c r="P580" s="827"/>
      <c r="Q580" s="832"/>
    </row>
    <row r="581" spans="1:17" ht="14.45" customHeight="1" x14ac:dyDescent="0.2">
      <c r="A581" s="821" t="s">
        <v>570</v>
      </c>
      <c r="B581" s="822" t="s">
        <v>5122</v>
      </c>
      <c r="C581" s="822" t="s">
        <v>4451</v>
      </c>
      <c r="D581" s="822" t="s">
        <v>4562</v>
      </c>
      <c r="E581" s="822" t="s">
        <v>4563</v>
      </c>
      <c r="F581" s="831">
        <v>1</v>
      </c>
      <c r="G581" s="831">
        <v>1359.71</v>
      </c>
      <c r="H581" s="831"/>
      <c r="I581" s="831">
        <v>1359.71</v>
      </c>
      <c r="J581" s="831"/>
      <c r="K581" s="831"/>
      <c r="L581" s="831"/>
      <c r="M581" s="831"/>
      <c r="N581" s="831">
        <v>2</v>
      </c>
      <c r="O581" s="831">
        <v>2449.61</v>
      </c>
      <c r="P581" s="827"/>
      <c r="Q581" s="832">
        <v>1224.8050000000001</v>
      </c>
    </row>
    <row r="582" spans="1:17" ht="14.45" customHeight="1" x14ac:dyDescent="0.2">
      <c r="A582" s="821" t="s">
        <v>570</v>
      </c>
      <c r="B582" s="822" t="s">
        <v>5122</v>
      </c>
      <c r="C582" s="822" t="s">
        <v>4451</v>
      </c>
      <c r="D582" s="822" t="s">
        <v>4564</v>
      </c>
      <c r="E582" s="822" t="s">
        <v>4546</v>
      </c>
      <c r="F582" s="831"/>
      <c r="G582" s="831"/>
      <c r="H582" s="831"/>
      <c r="I582" s="831"/>
      <c r="J582" s="831">
        <v>1</v>
      </c>
      <c r="K582" s="831">
        <v>103778</v>
      </c>
      <c r="L582" s="831">
        <v>1</v>
      </c>
      <c r="M582" s="831">
        <v>103778</v>
      </c>
      <c r="N582" s="831">
        <v>1</v>
      </c>
      <c r="O582" s="831">
        <v>103776</v>
      </c>
      <c r="P582" s="827">
        <v>0.99998072809265937</v>
      </c>
      <c r="Q582" s="832">
        <v>103776</v>
      </c>
    </row>
    <row r="583" spans="1:17" ht="14.45" customHeight="1" x14ac:dyDescent="0.2">
      <c r="A583" s="821" t="s">
        <v>570</v>
      </c>
      <c r="B583" s="822" t="s">
        <v>5122</v>
      </c>
      <c r="C583" s="822" t="s">
        <v>4451</v>
      </c>
      <c r="D583" s="822" t="s">
        <v>4569</v>
      </c>
      <c r="E583" s="822" t="s">
        <v>4570</v>
      </c>
      <c r="F583" s="831"/>
      <c r="G583" s="831"/>
      <c r="H583" s="831"/>
      <c r="I583" s="831"/>
      <c r="J583" s="831">
        <v>1</v>
      </c>
      <c r="K583" s="831">
        <v>10033.799999999999</v>
      </c>
      <c r="L583" s="831">
        <v>1</v>
      </c>
      <c r="M583" s="831">
        <v>10033.799999999999</v>
      </c>
      <c r="N583" s="831"/>
      <c r="O583" s="831"/>
      <c r="P583" s="827"/>
      <c r="Q583" s="832"/>
    </row>
    <row r="584" spans="1:17" ht="14.45" customHeight="1" x14ac:dyDescent="0.2">
      <c r="A584" s="821" t="s">
        <v>570</v>
      </c>
      <c r="B584" s="822" t="s">
        <v>5122</v>
      </c>
      <c r="C584" s="822" t="s">
        <v>4451</v>
      </c>
      <c r="D584" s="822" t="s">
        <v>4571</v>
      </c>
      <c r="E584" s="822" t="s">
        <v>4572</v>
      </c>
      <c r="F584" s="831"/>
      <c r="G584" s="831"/>
      <c r="H584" s="831"/>
      <c r="I584" s="831"/>
      <c r="J584" s="831"/>
      <c r="K584" s="831"/>
      <c r="L584" s="831"/>
      <c r="M584" s="831"/>
      <c r="N584" s="831">
        <v>2</v>
      </c>
      <c r="O584" s="831">
        <v>1657.82</v>
      </c>
      <c r="P584" s="827"/>
      <c r="Q584" s="832">
        <v>828.91</v>
      </c>
    </row>
    <row r="585" spans="1:17" ht="14.45" customHeight="1" x14ac:dyDescent="0.2">
      <c r="A585" s="821" t="s">
        <v>570</v>
      </c>
      <c r="B585" s="822" t="s">
        <v>5122</v>
      </c>
      <c r="C585" s="822" t="s">
        <v>4451</v>
      </c>
      <c r="D585" s="822" t="s">
        <v>4585</v>
      </c>
      <c r="E585" s="822" t="s">
        <v>4546</v>
      </c>
      <c r="F585" s="831">
        <v>1</v>
      </c>
      <c r="G585" s="831">
        <v>92906</v>
      </c>
      <c r="H585" s="831"/>
      <c r="I585" s="831">
        <v>92906</v>
      </c>
      <c r="J585" s="831"/>
      <c r="K585" s="831"/>
      <c r="L585" s="831"/>
      <c r="M585" s="831"/>
      <c r="N585" s="831">
        <v>3</v>
      </c>
      <c r="O585" s="831">
        <v>278715.30000000005</v>
      </c>
      <c r="P585" s="827"/>
      <c r="Q585" s="832">
        <v>92905.10000000002</v>
      </c>
    </row>
    <row r="586" spans="1:17" ht="14.45" customHeight="1" x14ac:dyDescent="0.2">
      <c r="A586" s="821" t="s">
        <v>570</v>
      </c>
      <c r="B586" s="822" t="s">
        <v>5122</v>
      </c>
      <c r="C586" s="822" t="s">
        <v>4451</v>
      </c>
      <c r="D586" s="822" t="s">
        <v>4588</v>
      </c>
      <c r="E586" s="822" t="s">
        <v>4589</v>
      </c>
      <c r="F586" s="831"/>
      <c r="G586" s="831"/>
      <c r="H586" s="831"/>
      <c r="I586" s="831"/>
      <c r="J586" s="831">
        <v>1</v>
      </c>
      <c r="K586" s="831">
        <v>226.1</v>
      </c>
      <c r="L586" s="831">
        <v>1</v>
      </c>
      <c r="M586" s="831">
        <v>226.1</v>
      </c>
      <c r="N586" s="831">
        <v>1</v>
      </c>
      <c r="O586" s="831">
        <v>226.1</v>
      </c>
      <c r="P586" s="827">
        <v>1</v>
      </c>
      <c r="Q586" s="832">
        <v>226.1</v>
      </c>
    </row>
    <row r="587" spans="1:17" ht="14.45" customHeight="1" x14ac:dyDescent="0.2">
      <c r="A587" s="821" t="s">
        <v>570</v>
      </c>
      <c r="B587" s="822" t="s">
        <v>5122</v>
      </c>
      <c r="C587" s="822" t="s">
        <v>4451</v>
      </c>
      <c r="D587" s="822" t="s">
        <v>4590</v>
      </c>
      <c r="E587" s="822" t="s">
        <v>4591</v>
      </c>
      <c r="F587" s="831">
        <v>2</v>
      </c>
      <c r="G587" s="831">
        <v>86851.3</v>
      </c>
      <c r="H587" s="831">
        <v>0.66666717839738987</v>
      </c>
      <c r="I587" s="831">
        <v>43425.65</v>
      </c>
      <c r="J587" s="831">
        <v>3</v>
      </c>
      <c r="K587" s="831">
        <v>130276.85</v>
      </c>
      <c r="L587" s="831">
        <v>1</v>
      </c>
      <c r="M587" s="831">
        <v>43425.616666666669</v>
      </c>
      <c r="N587" s="831">
        <v>1</v>
      </c>
      <c r="O587" s="831">
        <v>43425.65</v>
      </c>
      <c r="P587" s="827">
        <v>0.33333358919869494</v>
      </c>
      <c r="Q587" s="832">
        <v>43425.65</v>
      </c>
    </row>
    <row r="588" spans="1:17" ht="14.45" customHeight="1" x14ac:dyDescent="0.2">
      <c r="A588" s="821" t="s">
        <v>570</v>
      </c>
      <c r="B588" s="822" t="s">
        <v>5122</v>
      </c>
      <c r="C588" s="822" t="s">
        <v>4451</v>
      </c>
      <c r="D588" s="822" t="s">
        <v>4592</v>
      </c>
      <c r="E588" s="822" t="s">
        <v>4593</v>
      </c>
      <c r="F588" s="831">
        <v>2</v>
      </c>
      <c r="G588" s="831">
        <v>103990</v>
      </c>
      <c r="H588" s="831">
        <v>0.66666666666666663</v>
      </c>
      <c r="I588" s="831">
        <v>51995</v>
      </c>
      <c r="J588" s="831">
        <v>3</v>
      </c>
      <c r="K588" s="831">
        <v>155985</v>
      </c>
      <c r="L588" s="831">
        <v>1</v>
      </c>
      <c r="M588" s="831">
        <v>51995</v>
      </c>
      <c r="N588" s="831">
        <v>1</v>
      </c>
      <c r="O588" s="831">
        <v>51995</v>
      </c>
      <c r="P588" s="827">
        <v>0.33333333333333331</v>
      </c>
      <c r="Q588" s="832">
        <v>51995</v>
      </c>
    </row>
    <row r="589" spans="1:17" ht="14.45" customHeight="1" x14ac:dyDescent="0.2">
      <c r="A589" s="821" t="s">
        <v>570</v>
      </c>
      <c r="B589" s="822" t="s">
        <v>5122</v>
      </c>
      <c r="C589" s="822" t="s">
        <v>4451</v>
      </c>
      <c r="D589" s="822" t="s">
        <v>4598</v>
      </c>
      <c r="E589" s="822" t="s">
        <v>4599</v>
      </c>
      <c r="F589" s="831"/>
      <c r="G589" s="831"/>
      <c r="H589" s="831"/>
      <c r="I589" s="831"/>
      <c r="J589" s="831">
        <v>1</v>
      </c>
      <c r="K589" s="831">
        <v>49380</v>
      </c>
      <c r="L589" s="831">
        <v>1</v>
      </c>
      <c r="M589" s="831">
        <v>49380</v>
      </c>
      <c r="N589" s="831">
        <v>1</v>
      </c>
      <c r="O589" s="831">
        <v>44424.5</v>
      </c>
      <c r="P589" s="827">
        <v>0.89964560550830297</v>
      </c>
      <c r="Q589" s="832">
        <v>44424.5</v>
      </c>
    </row>
    <row r="590" spans="1:17" ht="14.45" customHeight="1" x14ac:dyDescent="0.2">
      <c r="A590" s="821" t="s">
        <v>570</v>
      </c>
      <c r="B590" s="822" t="s">
        <v>5122</v>
      </c>
      <c r="C590" s="822" t="s">
        <v>4451</v>
      </c>
      <c r="D590" s="822" t="s">
        <v>4600</v>
      </c>
      <c r="E590" s="822" t="s">
        <v>4601</v>
      </c>
      <c r="F590" s="831">
        <v>1</v>
      </c>
      <c r="G590" s="831">
        <v>45635</v>
      </c>
      <c r="H590" s="831"/>
      <c r="I590" s="831">
        <v>45635</v>
      </c>
      <c r="J590" s="831"/>
      <c r="K590" s="831"/>
      <c r="L590" s="831"/>
      <c r="M590" s="831"/>
      <c r="N590" s="831">
        <v>2</v>
      </c>
      <c r="O590" s="831">
        <v>91270</v>
      </c>
      <c r="P590" s="827"/>
      <c r="Q590" s="832">
        <v>45635</v>
      </c>
    </row>
    <row r="591" spans="1:17" ht="14.45" customHeight="1" x14ac:dyDescent="0.2">
      <c r="A591" s="821" t="s">
        <v>570</v>
      </c>
      <c r="B591" s="822" t="s">
        <v>5122</v>
      </c>
      <c r="C591" s="822" t="s">
        <v>4451</v>
      </c>
      <c r="D591" s="822" t="s">
        <v>4603</v>
      </c>
      <c r="E591" s="822" t="s">
        <v>4604</v>
      </c>
      <c r="F591" s="831">
        <v>5</v>
      </c>
      <c r="G591" s="831">
        <v>2450</v>
      </c>
      <c r="H591" s="831">
        <v>0.7142857142857143</v>
      </c>
      <c r="I591" s="831">
        <v>490</v>
      </c>
      <c r="J591" s="831">
        <v>7</v>
      </c>
      <c r="K591" s="831">
        <v>3430</v>
      </c>
      <c r="L591" s="831">
        <v>1</v>
      </c>
      <c r="M591" s="831">
        <v>490</v>
      </c>
      <c r="N591" s="831">
        <v>3</v>
      </c>
      <c r="O591" s="831">
        <v>1470</v>
      </c>
      <c r="P591" s="827">
        <v>0.42857142857142855</v>
      </c>
      <c r="Q591" s="832">
        <v>490</v>
      </c>
    </row>
    <row r="592" spans="1:17" ht="14.45" customHeight="1" x14ac:dyDescent="0.2">
      <c r="A592" s="821" t="s">
        <v>570</v>
      </c>
      <c r="B592" s="822" t="s">
        <v>5122</v>
      </c>
      <c r="C592" s="822" t="s">
        <v>4451</v>
      </c>
      <c r="D592" s="822" t="s">
        <v>5140</v>
      </c>
      <c r="E592" s="822" t="s">
        <v>4507</v>
      </c>
      <c r="F592" s="831">
        <v>1</v>
      </c>
      <c r="G592" s="831">
        <v>3360</v>
      </c>
      <c r="H592" s="831"/>
      <c r="I592" s="831">
        <v>3360</v>
      </c>
      <c r="J592" s="831"/>
      <c r="K592" s="831"/>
      <c r="L592" s="831"/>
      <c r="M592" s="831"/>
      <c r="N592" s="831"/>
      <c r="O592" s="831"/>
      <c r="P592" s="827"/>
      <c r="Q592" s="832"/>
    </row>
    <row r="593" spans="1:17" ht="14.45" customHeight="1" x14ac:dyDescent="0.2">
      <c r="A593" s="821" t="s">
        <v>570</v>
      </c>
      <c r="B593" s="822" t="s">
        <v>5122</v>
      </c>
      <c r="C593" s="822" t="s">
        <v>4451</v>
      </c>
      <c r="D593" s="822" t="s">
        <v>4619</v>
      </c>
      <c r="E593" s="822" t="s">
        <v>4620</v>
      </c>
      <c r="F593" s="831"/>
      <c r="G593" s="831"/>
      <c r="H593" s="831"/>
      <c r="I593" s="831"/>
      <c r="J593" s="831">
        <v>1</v>
      </c>
      <c r="K593" s="831">
        <v>43150</v>
      </c>
      <c r="L593" s="831">
        <v>1</v>
      </c>
      <c r="M593" s="831">
        <v>43150</v>
      </c>
      <c r="N593" s="831">
        <v>1</v>
      </c>
      <c r="O593" s="831">
        <v>43150</v>
      </c>
      <c r="P593" s="827">
        <v>1</v>
      </c>
      <c r="Q593" s="832">
        <v>43150</v>
      </c>
    </row>
    <row r="594" spans="1:17" ht="14.45" customHeight="1" x14ac:dyDescent="0.2">
      <c r="A594" s="821" t="s">
        <v>570</v>
      </c>
      <c r="B594" s="822" t="s">
        <v>5122</v>
      </c>
      <c r="C594" s="822" t="s">
        <v>4451</v>
      </c>
      <c r="D594" s="822" t="s">
        <v>5141</v>
      </c>
      <c r="E594" s="822" t="s">
        <v>5142</v>
      </c>
      <c r="F594" s="831"/>
      <c r="G594" s="831"/>
      <c r="H594" s="831"/>
      <c r="I594" s="831"/>
      <c r="J594" s="831"/>
      <c r="K594" s="831"/>
      <c r="L594" s="831"/>
      <c r="M594" s="831"/>
      <c r="N594" s="831">
        <v>1</v>
      </c>
      <c r="O594" s="831">
        <v>30673</v>
      </c>
      <c r="P594" s="827"/>
      <c r="Q594" s="832">
        <v>30673</v>
      </c>
    </row>
    <row r="595" spans="1:17" ht="14.45" customHeight="1" x14ac:dyDescent="0.2">
      <c r="A595" s="821" t="s">
        <v>570</v>
      </c>
      <c r="B595" s="822" t="s">
        <v>5122</v>
      </c>
      <c r="C595" s="822" t="s">
        <v>4451</v>
      </c>
      <c r="D595" s="822" t="s">
        <v>5143</v>
      </c>
      <c r="E595" s="822" t="s">
        <v>5144</v>
      </c>
      <c r="F595" s="831">
        <v>1</v>
      </c>
      <c r="G595" s="831">
        <v>22950</v>
      </c>
      <c r="H595" s="831"/>
      <c r="I595" s="831">
        <v>22950</v>
      </c>
      <c r="J595" s="831"/>
      <c r="K595" s="831"/>
      <c r="L595" s="831"/>
      <c r="M595" s="831"/>
      <c r="N595" s="831"/>
      <c r="O595" s="831"/>
      <c r="P595" s="827"/>
      <c r="Q595" s="832"/>
    </row>
    <row r="596" spans="1:17" ht="14.45" customHeight="1" x14ac:dyDescent="0.2">
      <c r="A596" s="821" t="s">
        <v>570</v>
      </c>
      <c r="B596" s="822" t="s">
        <v>5122</v>
      </c>
      <c r="C596" s="822" t="s">
        <v>4451</v>
      </c>
      <c r="D596" s="822" t="s">
        <v>4629</v>
      </c>
      <c r="E596" s="822" t="s">
        <v>4630</v>
      </c>
      <c r="F596" s="831"/>
      <c r="G596" s="831"/>
      <c r="H596" s="831"/>
      <c r="I596" s="831"/>
      <c r="J596" s="831"/>
      <c r="K596" s="831"/>
      <c r="L596" s="831"/>
      <c r="M596" s="831"/>
      <c r="N596" s="831">
        <v>1</v>
      </c>
      <c r="O596" s="831">
        <v>26725</v>
      </c>
      <c r="P596" s="827"/>
      <c r="Q596" s="832">
        <v>26725</v>
      </c>
    </row>
    <row r="597" spans="1:17" ht="14.45" customHeight="1" x14ac:dyDescent="0.2">
      <c r="A597" s="821" t="s">
        <v>570</v>
      </c>
      <c r="B597" s="822" t="s">
        <v>5122</v>
      </c>
      <c r="C597" s="822" t="s">
        <v>4182</v>
      </c>
      <c r="D597" s="822" t="s">
        <v>4646</v>
      </c>
      <c r="E597" s="822" t="s">
        <v>4647</v>
      </c>
      <c r="F597" s="831">
        <v>205</v>
      </c>
      <c r="G597" s="831">
        <v>80154</v>
      </c>
      <c r="H597" s="831">
        <v>1.5034888955582233</v>
      </c>
      <c r="I597" s="831">
        <v>390.99512195121952</v>
      </c>
      <c r="J597" s="831">
        <v>136</v>
      </c>
      <c r="K597" s="831">
        <v>53312</v>
      </c>
      <c r="L597" s="831">
        <v>1</v>
      </c>
      <c r="M597" s="831">
        <v>392</v>
      </c>
      <c r="N597" s="831">
        <v>138</v>
      </c>
      <c r="O597" s="831">
        <v>54234</v>
      </c>
      <c r="P597" s="827">
        <v>1.0172944177671068</v>
      </c>
      <c r="Q597" s="832">
        <v>393</v>
      </c>
    </row>
    <row r="598" spans="1:17" ht="14.45" customHeight="1" x14ac:dyDescent="0.2">
      <c r="A598" s="821" t="s">
        <v>570</v>
      </c>
      <c r="B598" s="822" t="s">
        <v>5122</v>
      </c>
      <c r="C598" s="822" t="s">
        <v>4182</v>
      </c>
      <c r="D598" s="822" t="s">
        <v>4237</v>
      </c>
      <c r="E598" s="822" t="s">
        <v>4238</v>
      </c>
      <c r="F598" s="831">
        <v>68</v>
      </c>
      <c r="G598" s="831">
        <v>17136</v>
      </c>
      <c r="H598" s="831">
        <v>1.1059765070349812</v>
      </c>
      <c r="I598" s="831">
        <v>252</v>
      </c>
      <c r="J598" s="831">
        <v>61</v>
      </c>
      <c r="K598" s="831">
        <v>15494</v>
      </c>
      <c r="L598" s="831">
        <v>1</v>
      </c>
      <c r="M598" s="831">
        <v>254</v>
      </c>
      <c r="N598" s="831">
        <v>83</v>
      </c>
      <c r="O598" s="831">
        <v>21165</v>
      </c>
      <c r="P598" s="827">
        <v>1.3660126500580869</v>
      </c>
      <c r="Q598" s="832">
        <v>255</v>
      </c>
    </row>
    <row r="599" spans="1:17" ht="14.45" customHeight="1" x14ac:dyDescent="0.2">
      <c r="A599" s="821" t="s">
        <v>570</v>
      </c>
      <c r="B599" s="822" t="s">
        <v>5122</v>
      </c>
      <c r="C599" s="822" t="s">
        <v>4182</v>
      </c>
      <c r="D599" s="822" t="s">
        <v>5145</v>
      </c>
      <c r="E599" s="822" t="s">
        <v>5146</v>
      </c>
      <c r="F599" s="831"/>
      <c r="G599" s="831"/>
      <c r="H599" s="831"/>
      <c r="I599" s="831"/>
      <c r="J599" s="831">
        <v>1</v>
      </c>
      <c r="K599" s="831">
        <v>5533</v>
      </c>
      <c r="L599" s="831">
        <v>1</v>
      </c>
      <c r="M599" s="831">
        <v>5533</v>
      </c>
      <c r="N599" s="831"/>
      <c r="O599" s="831"/>
      <c r="P599" s="827"/>
      <c r="Q599" s="832"/>
    </row>
    <row r="600" spans="1:17" ht="14.45" customHeight="1" x14ac:dyDescent="0.2">
      <c r="A600" s="821" t="s">
        <v>570</v>
      </c>
      <c r="B600" s="822" t="s">
        <v>5122</v>
      </c>
      <c r="C600" s="822" t="s">
        <v>4182</v>
      </c>
      <c r="D600" s="822" t="s">
        <v>4692</v>
      </c>
      <c r="E600" s="822" t="s">
        <v>4693</v>
      </c>
      <c r="F600" s="831">
        <v>0</v>
      </c>
      <c r="G600" s="831">
        <v>0</v>
      </c>
      <c r="H600" s="831"/>
      <c r="I600" s="831"/>
      <c r="J600" s="831">
        <v>0</v>
      </c>
      <c r="K600" s="831">
        <v>0</v>
      </c>
      <c r="L600" s="831"/>
      <c r="M600" s="831"/>
      <c r="N600" s="831">
        <v>0</v>
      </c>
      <c r="O600" s="831">
        <v>0</v>
      </c>
      <c r="P600" s="827"/>
      <c r="Q600" s="832"/>
    </row>
    <row r="601" spans="1:17" ht="14.45" customHeight="1" x14ac:dyDescent="0.2">
      <c r="A601" s="821" t="s">
        <v>570</v>
      </c>
      <c r="B601" s="822" t="s">
        <v>5122</v>
      </c>
      <c r="C601" s="822" t="s">
        <v>4182</v>
      </c>
      <c r="D601" s="822" t="s">
        <v>4694</v>
      </c>
      <c r="E601" s="822" t="s">
        <v>4695</v>
      </c>
      <c r="F601" s="831">
        <v>365</v>
      </c>
      <c r="G601" s="831">
        <v>0</v>
      </c>
      <c r="H601" s="831"/>
      <c r="I601" s="831">
        <v>0</v>
      </c>
      <c r="J601" s="831">
        <v>399</v>
      </c>
      <c r="K601" s="831">
        <v>0</v>
      </c>
      <c r="L601" s="831"/>
      <c r="M601" s="831">
        <v>0</v>
      </c>
      <c r="N601" s="831">
        <v>296</v>
      </c>
      <c r="O601" s="831">
        <v>0</v>
      </c>
      <c r="P601" s="827"/>
      <c r="Q601" s="832">
        <v>0</v>
      </c>
    </row>
    <row r="602" spans="1:17" ht="14.45" customHeight="1" x14ac:dyDescent="0.2">
      <c r="A602" s="821" t="s">
        <v>570</v>
      </c>
      <c r="B602" s="822" t="s">
        <v>5122</v>
      </c>
      <c r="C602" s="822" t="s">
        <v>4182</v>
      </c>
      <c r="D602" s="822" t="s">
        <v>5147</v>
      </c>
      <c r="E602" s="822" t="s">
        <v>5148</v>
      </c>
      <c r="F602" s="831">
        <v>549</v>
      </c>
      <c r="G602" s="831">
        <v>3006324</v>
      </c>
      <c r="H602" s="831">
        <v>0.86242702003047722</v>
      </c>
      <c r="I602" s="831">
        <v>5476</v>
      </c>
      <c r="J602" s="831">
        <v>636</v>
      </c>
      <c r="K602" s="831">
        <v>3485888</v>
      </c>
      <c r="L602" s="831">
        <v>1</v>
      </c>
      <c r="M602" s="831">
        <v>5480.9559748427673</v>
      </c>
      <c r="N602" s="831">
        <v>604</v>
      </c>
      <c r="O602" s="831">
        <v>3313422</v>
      </c>
      <c r="P602" s="827">
        <v>0.95052451484385037</v>
      </c>
      <c r="Q602" s="832">
        <v>5485.798013245033</v>
      </c>
    </row>
    <row r="603" spans="1:17" ht="14.45" customHeight="1" x14ac:dyDescent="0.2">
      <c r="A603" s="821" t="s">
        <v>570</v>
      </c>
      <c r="B603" s="822" t="s">
        <v>5122</v>
      </c>
      <c r="C603" s="822" t="s">
        <v>4182</v>
      </c>
      <c r="D603" s="822" t="s">
        <v>5149</v>
      </c>
      <c r="E603" s="822" t="s">
        <v>5150</v>
      </c>
      <c r="F603" s="831">
        <v>609</v>
      </c>
      <c r="G603" s="831">
        <v>4065684</v>
      </c>
      <c r="H603" s="831">
        <v>1.1978525366042219</v>
      </c>
      <c r="I603" s="831">
        <v>6676</v>
      </c>
      <c r="J603" s="831">
        <v>508</v>
      </c>
      <c r="K603" s="831">
        <v>3394144</v>
      </c>
      <c r="L603" s="831">
        <v>1</v>
      </c>
      <c r="M603" s="831">
        <v>6681.3858267716532</v>
      </c>
      <c r="N603" s="831">
        <v>460</v>
      </c>
      <c r="O603" s="831">
        <v>3075512</v>
      </c>
      <c r="P603" s="827">
        <v>0.90612301658385741</v>
      </c>
      <c r="Q603" s="832">
        <v>6685.8956521739128</v>
      </c>
    </row>
    <row r="604" spans="1:17" ht="14.45" customHeight="1" x14ac:dyDescent="0.2">
      <c r="A604" s="821" t="s">
        <v>570</v>
      </c>
      <c r="B604" s="822" t="s">
        <v>5122</v>
      </c>
      <c r="C604" s="822" t="s">
        <v>4182</v>
      </c>
      <c r="D604" s="822" t="s">
        <v>4270</v>
      </c>
      <c r="E604" s="822" t="s">
        <v>4271</v>
      </c>
      <c r="F604" s="831">
        <v>1</v>
      </c>
      <c r="G604" s="831">
        <v>374</v>
      </c>
      <c r="H604" s="831"/>
      <c r="I604" s="831">
        <v>374</v>
      </c>
      <c r="J604" s="831"/>
      <c r="K604" s="831"/>
      <c r="L604" s="831"/>
      <c r="M604" s="831"/>
      <c r="N604" s="831"/>
      <c r="O604" s="831"/>
      <c r="P604" s="827"/>
      <c r="Q604" s="832"/>
    </row>
    <row r="605" spans="1:17" ht="14.45" customHeight="1" x14ac:dyDescent="0.2">
      <c r="A605" s="821" t="s">
        <v>570</v>
      </c>
      <c r="B605" s="822" t="s">
        <v>5122</v>
      </c>
      <c r="C605" s="822" t="s">
        <v>4182</v>
      </c>
      <c r="D605" s="822" t="s">
        <v>4893</v>
      </c>
      <c r="E605" s="822" t="s">
        <v>4894</v>
      </c>
      <c r="F605" s="831"/>
      <c r="G605" s="831"/>
      <c r="H605" s="831"/>
      <c r="I605" s="831"/>
      <c r="J605" s="831">
        <v>6</v>
      </c>
      <c r="K605" s="831">
        <v>26964</v>
      </c>
      <c r="L605" s="831">
        <v>1</v>
      </c>
      <c r="M605" s="831">
        <v>4494</v>
      </c>
      <c r="N605" s="831">
        <v>3</v>
      </c>
      <c r="O605" s="831">
        <v>13554</v>
      </c>
      <c r="P605" s="827">
        <v>0.50267022696929242</v>
      </c>
      <c r="Q605" s="832">
        <v>4518</v>
      </c>
    </row>
    <row r="606" spans="1:17" ht="14.45" customHeight="1" x14ac:dyDescent="0.2">
      <c r="A606" s="821" t="s">
        <v>570</v>
      </c>
      <c r="B606" s="822" t="s">
        <v>5122</v>
      </c>
      <c r="C606" s="822" t="s">
        <v>4182</v>
      </c>
      <c r="D606" s="822" t="s">
        <v>5085</v>
      </c>
      <c r="E606" s="822" t="s">
        <v>5086</v>
      </c>
      <c r="F606" s="831"/>
      <c r="G606" s="831"/>
      <c r="H606" s="831"/>
      <c r="I606" s="831"/>
      <c r="J606" s="831"/>
      <c r="K606" s="831"/>
      <c r="L606" s="831"/>
      <c r="M606" s="831"/>
      <c r="N606" s="831">
        <v>13</v>
      </c>
      <c r="O606" s="831">
        <v>0</v>
      </c>
      <c r="P606" s="827"/>
      <c r="Q606" s="832">
        <v>0</v>
      </c>
    </row>
    <row r="607" spans="1:17" ht="14.45" customHeight="1" x14ac:dyDescent="0.2">
      <c r="A607" s="821" t="s">
        <v>570</v>
      </c>
      <c r="B607" s="822" t="s">
        <v>5122</v>
      </c>
      <c r="C607" s="822" t="s">
        <v>4182</v>
      </c>
      <c r="D607" s="822" t="s">
        <v>5151</v>
      </c>
      <c r="E607" s="822" t="s">
        <v>5152</v>
      </c>
      <c r="F607" s="831"/>
      <c r="G607" s="831"/>
      <c r="H607" s="831"/>
      <c r="I607" s="831"/>
      <c r="J607" s="831">
        <v>1</v>
      </c>
      <c r="K607" s="831">
        <v>9272</v>
      </c>
      <c r="L607" s="831">
        <v>1</v>
      </c>
      <c r="M607" s="831">
        <v>9272</v>
      </c>
      <c r="N607" s="831"/>
      <c r="O607" s="831"/>
      <c r="P607" s="827"/>
      <c r="Q607" s="832"/>
    </row>
    <row r="608" spans="1:17" ht="14.45" customHeight="1" x14ac:dyDescent="0.2">
      <c r="A608" s="821" t="s">
        <v>570</v>
      </c>
      <c r="B608" s="822" t="s">
        <v>5153</v>
      </c>
      <c r="C608" s="822" t="s">
        <v>4182</v>
      </c>
      <c r="D608" s="822" t="s">
        <v>4893</v>
      </c>
      <c r="E608" s="822" t="s">
        <v>4894</v>
      </c>
      <c r="F608" s="831">
        <v>11</v>
      </c>
      <c r="G608" s="831">
        <v>49130</v>
      </c>
      <c r="H608" s="831">
        <v>1.561764892873037</v>
      </c>
      <c r="I608" s="831">
        <v>4466.363636363636</v>
      </c>
      <c r="J608" s="831">
        <v>7</v>
      </c>
      <c r="K608" s="831">
        <v>31458</v>
      </c>
      <c r="L608" s="831">
        <v>1</v>
      </c>
      <c r="M608" s="831">
        <v>4494</v>
      </c>
      <c r="N608" s="831">
        <v>8</v>
      </c>
      <c r="O608" s="831">
        <v>36144</v>
      </c>
      <c r="P608" s="827">
        <v>1.148960518786954</v>
      </c>
      <c r="Q608" s="832">
        <v>4518</v>
      </c>
    </row>
    <row r="609" spans="1:17" ht="14.45" customHeight="1" x14ac:dyDescent="0.2">
      <c r="A609" s="821" t="s">
        <v>4178</v>
      </c>
      <c r="B609" s="822" t="s">
        <v>4306</v>
      </c>
      <c r="C609" s="822" t="s">
        <v>4182</v>
      </c>
      <c r="D609" s="822" t="s">
        <v>4311</v>
      </c>
      <c r="E609" s="822" t="s">
        <v>4312</v>
      </c>
      <c r="F609" s="831"/>
      <c r="G609" s="831"/>
      <c r="H609" s="831"/>
      <c r="I609" s="831"/>
      <c r="J609" s="831">
        <v>1</v>
      </c>
      <c r="K609" s="831">
        <v>126</v>
      </c>
      <c r="L609" s="831">
        <v>1</v>
      </c>
      <c r="M609" s="831">
        <v>126</v>
      </c>
      <c r="N609" s="831"/>
      <c r="O609" s="831"/>
      <c r="P609" s="827"/>
      <c r="Q609" s="832"/>
    </row>
    <row r="610" spans="1:17" ht="14.45" customHeight="1" x14ac:dyDescent="0.2">
      <c r="A610" s="821" t="s">
        <v>5154</v>
      </c>
      <c r="B610" s="822" t="s">
        <v>4200</v>
      </c>
      <c r="C610" s="822" t="s">
        <v>4182</v>
      </c>
      <c r="D610" s="822" t="s">
        <v>4185</v>
      </c>
      <c r="E610" s="822" t="s">
        <v>4186</v>
      </c>
      <c r="F610" s="831"/>
      <c r="G610" s="831"/>
      <c r="H610" s="831"/>
      <c r="I610" s="831"/>
      <c r="J610" s="831">
        <v>2</v>
      </c>
      <c r="K610" s="831">
        <v>76</v>
      </c>
      <c r="L610" s="831">
        <v>1</v>
      </c>
      <c r="M610" s="831">
        <v>38</v>
      </c>
      <c r="N610" s="831"/>
      <c r="O610" s="831"/>
      <c r="P610" s="827"/>
      <c r="Q610" s="832"/>
    </row>
    <row r="611" spans="1:17" ht="14.45" customHeight="1" x14ac:dyDescent="0.2">
      <c r="A611" s="821" t="s">
        <v>5154</v>
      </c>
      <c r="B611" s="822" t="s">
        <v>4200</v>
      </c>
      <c r="C611" s="822" t="s">
        <v>4182</v>
      </c>
      <c r="D611" s="822" t="s">
        <v>4237</v>
      </c>
      <c r="E611" s="822" t="s">
        <v>4238</v>
      </c>
      <c r="F611" s="831"/>
      <c r="G611" s="831"/>
      <c r="H611" s="831"/>
      <c r="I611" s="831"/>
      <c r="J611" s="831">
        <v>1</v>
      </c>
      <c r="K611" s="831">
        <v>254</v>
      </c>
      <c r="L611" s="831">
        <v>1</v>
      </c>
      <c r="M611" s="831">
        <v>254</v>
      </c>
      <c r="N611" s="831"/>
      <c r="O611" s="831"/>
      <c r="P611" s="827"/>
      <c r="Q611" s="832"/>
    </row>
    <row r="612" spans="1:17" ht="14.45" customHeight="1" x14ac:dyDescent="0.2">
      <c r="A612" s="821" t="s">
        <v>5154</v>
      </c>
      <c r="B612" s="822" t="s">
        <v>4200</v>
      </c>
      <c r="C612" s="822" t="s">
        <v>4182</v>
      </c>
      <c r="D612" s="822" t="s">
        <v>4239</v>
      </c>
      <c r="E612" s="822" t="s">
        <v>4240</v>
      </c>
      <c r="F612" s="831"/>
      <c r="G612" s="831"/>
      <c r="H612" s="831"/>
      <c r="I612" s="831"/>
      <c r="J612" s="831">
        <v>1</v>
      </c>
      <c r="K612" s="831">
        <v>126</v>
      </c>
      <c r="L612" s="831">
        <v>1</v>
      </c>
      <c r="M612" s="831">
        <v>126</v>
      </c>
      <c r="N612" s="831"/>
      <c r="O612" s="831"/>
      <c r="P612" s="827"/>
      <c r="Q612" s="832"/>
    </row>
    <row r="613" spans="1:17" ht="14.45" customHeight="1" x14ac:dyDescent="0.2">
      <c r="A613" s="821" t="s">
        <v>5154</v>
      </c>
      <c r="B613" s="822" t="s">
        <v>4200</v>
      </c>
      <c r="C613" s="822" t="s">
        <v>4182</v>
      </c>
      <c r="D613" s="822" t="s">
        <v>4356</v>
      </c>
      <c r="E613" s="822" t="s">
        <v>4357</v>
      </c>
      <c r="F613" s="831"/>
      <c r="G613" s="831"/>
      <c r="H613" s="831"/>
      <c r="I613" s="831"/>
      <c r="J613" s="831">
        <v>2</v>
      </c>
      <c r="K613" s="831">
        <v>1472</v>
      </c>
      <c r="L613" s="831">
        <v>1</v>
      </c>
      <c r="M613" s="831">
        <v>736</v>
      </c>
      <c r="N613" s="831"/>
      <c r="O613" s="831"/>
      <c r="P613" s="827"/>
      <c r="Q613" s="832"/>
    </row>
    <row r="614" spans="1:17" ht="14.45" customHeight="1" x14ac:dyDescent="0.2">
      <c r="A614" s="821" t="s">
        <v>5154</v>
      </c>
      <c r="B614" s="822" t="s">
        <v>4200</v>
      </c>
      <c r="C614" s="822" t="s">
        <v>4182</v>
      </c>
      <c r="D614" s="822" t="s">
        <v>5155</v>
      </c>
      <c r="E614" s="822" t="s">
        <v>5156</v>
      </c>
      <c r="F614" s="831">
        <v>5</v>
      </c>
      <c r="G614" s="831">
        <v>3655</v>
      </c>
      <c r="H614" s="831">
        <v>1.6553442028985508</v>
      </c>
      <c r="I614" s="831">
        <v>731</v>
      </c>
      <c r="J614" s="831">
        <v>3</v>
      </c>
      <c r="K614" s="831">
        <v>2208</v>
      </c>
      <c r="L614" s="831">
        <v>1</v>
      </c>
      <c r="M614" s="831">
        <v>736</v>
      </c>
      <c r="N614" s="831"/>
      <c r="O614" s="831"/>
      <c r="P614" s="827"/>
      <c r="Q614" s="832"/>
    </row>
    <row r="615" spans="1:17" ht="14.45" customHeight="1" x14ac:dyDescent="0.2">
      <c r="A615" s="821" t="s">
        <v>5154</v>
      </c>
      <c r="B615" s="822" t="s">
        <v>4200</v>
      </c>
      <c r="C615" s="822" t="s">
        <v>4182</v>
      </c>
      <c r="D615" s="822" t="s">
        <v>5157</v>
      </c>
      <c r="E615" s="822" t="s">
        <v>5158</v>
      </c>
      <c r="F615" s="831">
        <v>3</v>
      </c>
      <c r="G615" s="831">
        <v>2082</v>
      </c>
      <c r="H615" s="831">
        <v>2.9785407725321886</v>
      </c>
      <c r="I615" s="831">
        <v>694</v>
      </c>
      <c r="J615" s="831">
        <v>1</v>
      </c>
      <c r="K615" s="831">
        <v>699</v>
      </c>
      <c r="L615" s="831">
        <v>1</v>
      </c>
      <c r="M615" s="831">
        <v>699</v>
      </c>
      <c r="N615" s="831"/>
      <c r="O615" s="831"/>
      <c r="P615" s="827"/>
      <c r="Q615" s="832"/>
    </row>
    <row r="616" spans="1:17" ht="14.45" customHeight="1" x14ac:dyDescent="0.2">
      <c r="A616" s="821" t="s">
        <v>5154</v>
      </c>
      <c r="B616" s="822" t="s">
        <v>4200</v>
      </c>
      <c r="C616" s="822" t="s">
        <v>4182</v>
      </c>
      <c r="D616" s="822" t="s">
        <v>5159</v>
      </c>
      <c r="E616" s="822" t="s">
        <v>5160</v>
      </c>
      <c r="F616" s="831">
        <v>3</v>
      </c>
      <c r="G616" s="831">
        <v>4167</v>
      </c>
      <c r="H616" s="831">
        <v>0.74517167381974247</v>
      </c>
      <c r="I616" s="831">
        <v>1389</v>
      </c>
      <c r="J616" s="831">
        <v>4</v>
      </c>
      <c r="K616" s="831">
        <v>5592</v>
      </c>
      <c r="L616" s="831">
        <v>1</v>
      </c>
      <c r="M616" s="831">
        <v>1398</v>
      </c>
      <c r="N616" s="831"/>
      <c r="O616" s="831"/>
      <c r="P616" s="827"/>
      <c r="Q616" s="832"/>
    </row>
    <row r="617" spans="1:17" ht="14.45" customHeight="1" x14ac:dyDescent="0.2">
      <c r="A617" s="821" t="s">
        <v>5154</v>
      </c>
      <c r="B617" s="822" t="s">
        <v>4306</v>
      </c>
      <c r="C617" s="822" t="s">
        <v>4182</v>
      </c>
      <c r="D617" s="822" t="s">
        <v>4311</v>
      </c>
      <c r="E617" s="822" t="s">
        <v>4312</v>
      </c>
      <c r="F617" s="831">
        <v>2</v>
      </c>
      <c r="G617" s="831">
        <v>252</v>
      </c>
      <c r="H617" s="831">
        <v>0.4</v>
      </c>
      <c r="I617" s="831">
        <v>126</v>
      </c>
      <c r="J617" s="831">
        <v>5</v>
      </c>
      <c r="K617" s="831">
        <v>630</v>
      </c>
      <c r="L617" s="831">
        <v>1</v>
      </c>
      <c r="M617" s="831">
        <v>126</v>
      </c>
      <c r="N617" s="831">
        <v>1</v>
      </c>
      <c r="O617" s="831">
        <v>127</v>
      </c>
      <c r="P617" s="827">
        <v>0.20158730158730159</v>
      </c>
      <c r="Q617" s="832">
        <v>127</v>
      </c>
    </row>
    <row r="618" spans="1:17" ht="14.45" customHeight="1" x14ac:dyDescent="0.2">
      <c r="A618" s="821" t="s">
        <v>5154</v>
      </c>
      <c r="B618" s="822" t="s">
        <v>4306</v>
      </c>
      <c r="C618" s="822" t="s">
        <v>4182</v>
      </c>
      <c r="D618" s="822" t="s">
        <v>4315</v>
      </c>
      <c r="E618" s="822" t="s">
        <v>4316</v>
      </c>
      <c r="F618" s="831">
        <v>2</v>
      </c>
      <c r="G618" s="831">
        <v>504</v>
      </c>
      <c r="H618" s="831">
        <v>0.24803149606299213</v>
      </c>
      <c r="I618" s="831">
        <v>252</v>
      </c>
      <c r="J618" s="831">
        <v>8</v>
      </c>
      <c r="K618" s="831">
        <v>2032</v>
      </c>
      <c r="L618" s="831">
        <v>1</v>
      </c>
      <c r="M618" s="831">
        <v>254</v>
      </c>
      <c r="N618" s="831">
        <v>4</v>
      </c>
      <c r="O618" s="831">
        <v>1020</v>
      </c>
      <c r="P618" s="827">
        <v>0.50196850393700787</v>
      </c>
      <c r="Q618" s="832">
        <v>255</v>
      </c>
    </row>
    <row r="619" spans="1:17" ht="14.45" customHeight="1" x14ac:dyDescent="0.2">
      <c r="A619" s="821" t="s">
        <v>5154</v>
      </c>
      <c r="B619" s="822" t="s">
        <v>4352</v>
      </c>
      <c r="C619" s="822" t="s">
        <v>4182</v>
      </c>
      <c r="D619" s="822" t="s">
        <v>4248</v>
      </c>
      <c r="E619" s="822" t="s">
        <v>4249</v>
      </c>
      <c r="F619" s="831"/>
      <c r="G619" s="831"/>
      <c r="H619" s="831"/>
      <c r="I619" s="831"/>
      <c r="J619" s="831"/>
      <c r="K619" s="831"/>
      <c r="L619" s="831"/>
      <c r="M619" s="831"/>
      <c r="N619" s="831">
        <v>1</v>
      </c>
      <c r="O619" s="831">
        <v>0</v>
      </c>
      <c r="P619" s="827"/>
      <c r="Q619" s="832">
        <v>0</v>
      </c>
    </row>
    <row r="620" spans="1:17" ht="14.45" customHeight="1" x14ac:dyDescent="0.2">
      <c r="A620" s="821" t="s">
        <v>5154</v>
      </c>
      <c r="B620" s="822" t="s">
        <v>4352</v>
      </c>
      <c r="C620" s="822" t="s">
        <v>4182</v>
      </c>
      <c r="D620" s="822" t="s">
        <v>5161</v>
      </c>
      <c r="E620" s="822" t="s">
        <v>5162</v>
      </c>
      <c r="F620" s="831">
        <v>10</v>
      </c>
      <c r="G620" s="831">
        <v>156340</v>
      </c>
      <c r="H620" s="831">
        <v>0.76604585299406625</v>
      </c>
      <c r="I620" s="831">
        <v>15634</v>
      </c>
      <c r="J620" s="831">
        <v>13</v>
      </c>
      <c r="K620" s="831">
        <v>204087</v>
      </c>
      <c r="L620" s="831">
        <v>1</v>
      </c>
      <c r="M620" s="831">
        <v>15699</v>
      </c>
      <c r="N620" s="831">
        <v>5</v>
      </c>
      <c r="O620" s="831">
        <v>78780</v>
      </c>
      <c r="P620" s="827">
        <v>0.38601184788840054</v>
      </c>
      <c r="Q620" s="832">
        <v>15756</v>
      </c>
    </row>
    <row r="621" spans="1:17" ht="14.45" customHeight="1" x14ac:dyDescent="0.2">
      <c r="A621" s="821" t="s">
        <v>5154</v>
      </c>
      <c r="B621" s="822" t="s">
        <v>4352</v>
      </c>
      <c r="C621" s="822" t="s">
        <v>4182</v>
      </c>
      <c r="D621" s="822" t="s">
        <v>4288</v>
      </c>
      <c r="E621" s="822" t="s">
        <v>4289</v>
      </c>
      <c r="F621" s="831"/>
      <c r="G621" s="831"/>
      <c r="H621" s="831"/>
      <c r="I621" s="831"/>
      <c r="J621" s="831"/>
      <c r="K621" s="831"/>
      <c r="L621" s="831"/>
      <c r="M621" s="831"/>
      <c r="N621" s="831">
        <v>1</v>
      </c>
      <c r="O621" s="831">
        <v>0</v>
      </c>
      <c r="P621" s="827"/>
      <c r="Q621" s="832">
        <v>0</v>
      </c>
    </row>
    <row r="622" spans="1:17" ht="14.45" customHeight="1" x14ac:dyDescent="0.2">
      <c r="A622" s="821" t="s">
        <v>5154</v>
      </c>
      <c r="B622" s="822" t="s">
        <v>4352</v>
      </c>
      <c r="C622" s="822" t="s">
        <v>4182</v>
      </c>
      <c r="D622" s="822" t="s">
        <v>4302</v>
      </c>
      <c r="E622" s="822" t="s">
        <v>4303</v>
      </c>
      <c r="F622" s="831"/>
      <c r="G622" s="831"/>
      <c r="H622" s="831"/>
      <c r="I622" s="831"/>
      <c r="J622" s="831"/>
      <c r="K622" s="831"/>
      <c r="L622" s="831"/>
      <c r="M622" s="831"/>
      <c r="N622" s="831">
        <v>1</v>
      </c>
      <c r="O622" s="831">
        <v>0</v>
      </c>
      <c r="P622" s="827"/>
      <c r="Q622" s="832">
        <v>0</v>
      </c>
    </row>
    <row r="623" spans="1:17" ht="14.45" customHeight="1" x14ac:dyDescent="0.2">
      <c r="A623" s="821" t="s">
        <v>5163</v>
      </c>
      <c r="B623" s="822" t="s">
        <v>4200</v>
      </c>
      <c r="C623" s="822" t="s">
        <v>4182</v>
      </c>
      <c r="D623" s="822" t="s">
        <v>4185</v>
      </c>
      <c r="E623" s="822" t="s">
        <v>4186</v>
      </c>
      <c r="F623" s="831"/>
      <c r="G623" s="831"/>
      <c r="H623" s="831"/>
      <c r="I623" s="831"/>
      <c r="J623" s="831">
        <v>1</v>
      </c>
      <c r="K623" s="831">
        <v>38</v>
      </c>
      <c r="L623" s="831">
        <v>1</v>
      </c>
      <c r="M623" s="831">
        <v>38</v>
      </c>
      <c r="N623" s="831"/>
      <c r="O623" s="831"/>
      <c r="P623" s="827"/>
      <c r="Q623" s="832"/>
    </row>
    <row r="624" spans="1:17" ht="14.45" customHeight="1" x14ac:dyDescent="0.2">
      <c r="A624" s="821" t="s">
        <v>5163</v>
      </c>
      <c r="B624" s="822" t="s">
        <v>4200</v>
      </c>
      <c r="C624" s="822" t="s">
        <v>4182</v>
      </c>
      <c r="D624" s="822" t="s">
        <v>4239</v>
      </c>
      <c r="E624" s="822" t="s">
        <v>4240</v>
      </c>
      <c r="F624" s="831"/>
      <c r="G624" s="831"/>
      <c r="H624" s="831"/>
      <c r="I624" s="831"/>
      <c r="J624" s="831"/>
      <c r="K624" s="831"/>
      <c r="L624" s="831"/>
      <c r="M624" s="831"/>
      <c r="N624" s="831">
        <v>1</v>
      </c>
      <c r="O624" s="831">
        <v>127</v>
      </c>
      <c r="P624" s="827"/>
      <c r="Q624" s="832">
        <v>127</v>
      </c>
    </row>
    <row r="625" spans="1:17" ht="14.45" customHeight="1" x14ac:dyDescent="0.2">
      <c r="A625" s="821" t="s">
        <v>5163</v>
      </c>
      <c r="B625" s="822" t="s">
        <v>4306</v>
      </c>
      <c r="C625" s="822" t="s">
        <v>4182</v>
      </c>
      <c r="D625" s="822" t="s">
        <v>4315</v>
      </c>
      <c r="E625" s="822" t="s">
        <v>4316</v>
      </c>
      <c r="F625" s="831">
        <v>1</v>
      </c>
      <c r="G625" s="831">
        <v>252</v>
      </c>
      <c r="H625" s="831"/>
      <c r="I625" s="831">
        <v>252</v>
      </c>
      <c r="J625" s="831"/>
      <c r="K625" s="831"/>
      <c r="L625" s="831"/>
      <c r="M625" s="831"/>
      <c r="N625" s="831"/>
      <c r="O625" s="831"/>
      <c r="P625" s="827"/>
      <c r="Q625" s="832"/>
    </row>
    <row r="626" spans="1:17" ht="14.45" customHeight="1" x14ac:dyDescent="0.2">
      <c r="A626" s="821" t="s">
        <v>5164</v>
      </c>
      <c r="B626" s="822" t="s">
        <v>4200</v>
      </c>
      <c r="C626" s="822" t="s">
        <v>4182</v>
      </c>
      <c r="D626" s="822" t="s">
        <v>4185</v>
      </c>
      <c r="E626" s="822" t="s">
        <v>4186</v>
      </c>
      <c r="F626" s="831">
        <v>1</v>
      </c>
      <c r="G626" s="831">
        <v>37</v>
      </c>
      <c r="H626" s="831"/>
      <c r="I626" s="831">
        <v>37</v>
      </c>
      <c r="J626" s="831"/>
      <c r="K626" s="831"/>
      <c r="L626" s="831"/>
      <c r="M626" s="831"/>
      <c r="N626" s="831"/>
      <c r="O626" s="831"/>
      <c r="P626" s="827"/>
      <c r="Q626" s="832"/>
    </row>
    <row r="627" spans="1:17" ht="14.45" customHeight="1" x14ac:dyDescent="0.2">
      <c r="A627" s="821" t="s">
        <v>5164</v>
      </c>
      <c r="B627" s="822" t="s">
        <v>4200</v>
      </c>
      <c r="C627" s="822" t="s">
        <v>4182</v>
      </c>
      <c r="D627" s="822" t="s">
        <v>4237</v>
      </c>
      <c r="E627" s="822" t="s">
        <v>4238</v>
      </c>
      <c r="F627" s="831"/>
      <c r="G627" s="831"/>
      <c r="H627" s="831"/>
      <c r="I627" s="831"/>
      <c r="J627" s="831"/>
      <c r="K627" s="831"/>
      <c r="L627" s="831"/>
      <c r="M627" s="831"/>
      <c r="N627" s="831">
        <v>3</v>
      </c>
      <c r="O627" s="831">
        <v>765</v>
      </c>
      <c r="P627" s="827"/>
      <c r="Q627" s="832">
        <v>255</v>
      </c>
    </row>
    <row r="628" spans="1:17" ht="14.45" customHeight="1" x14ac:dyDescent="0.2">
      <c r="A628" s="821" t="s">
        <v>5164</v>
      </c>
      <c r="B628" s="822" t="s">
        <v>4200</v>
      </c>
      <c r="C628" s="822" t="s">
        <v>4182</v>
      </c>
      <c r="D628" s="822" t="s">
        <v>4239</v>
      </c>
      <c r="E628" s="822" t="s">
        <v>4240</v>
      </c>
      <c r="F628" s="831"/>
      <c r="G628" s="831"/>
      <c r="H628" s="831"/>
      <c r="I628" s="831"/>
      <c r="J628" s="831">
        <v>1</v>
      </c>
      <c r="K628" s="831">
        <v>126</v>
      </c>
      <c r="L628" s="831">
        <v>1</v>
      </c>
      <c r="M628" s="831">
        <v>126</v>
      </c>
      <c r="N628" s="831"/>
      <c r="O628" s="831"/>
      <c r="P628" s="827"/>
      <c r="Q628" s="832"/>
    </row>
    <row r="629" spans="1:17" ht="14.45" customHeight="1" x14ac:dyDescent="0.2">
      <c r="A629" s="821" t="s">
        <v>5164</v>
      </c>
      <c r="B629" s="822" t="s">
        <v>4306</v>
      </c>
      <c r="C629" s="822" t="s">
        <v>4182</v>
      </c>
      <c r="D629" s="822" t="s">
        <v>4315</v>
      </c>
      <c r="E629" s="822" t="s">
        <v>4316</v>
      </c>
      <c r="F629" s="831"/>
      <c r="G629" s="831"/>
      <c r="H629" s="831"/>
      <c r="I629" s="831"/>
      <c r="J629" s="831"/>
      <c r="K629" s="831"/>
      <c r="L629" s="831"/>
      <c r="M629" s="831"/>
      <c r="N629" s="831">
        <v>1</v>
      </c>
      <c r="O629" s="831">
        <v>255</v>
      </c>
      <c r="P629" s="827"/>
      <c r="Q629" s="832">
        <v>255</v>
      </c>
    </row>
    <row r="630" spans="1:17" ht="14.45" customHeight="1" x14ac:dyDescent="0.2">
      <c r="A630" s="821" t="s">
        <v>5165</v>
      </c>
      <c r="B630" s="822" t="s">
        <v>4200</v>
      </c>
      <c r="C630" s="822" t="s">
        <v>4182</v>
      </c>
      <c r="D630" s="822" t="s">
        <v>4239</v>
      </c>
      <c r="E630" s="822" t="s">
        <v>4240</v>
      </c>
      <c r="F630" s="831"/>
      <c r="G630" s="831"/>
      <c r="H630" s="831"/>
      <c r="I630" s="831"/>
      <c r="J630" s="831"/>
      <c r="K630" s="831"/>
      <c r="L630" s="831"/>
      <c r="M630" s="831"/>
      <c r="N630" s="831">
        <v>1</v>
      </c>
      <c r="O630" s="831">
        <v>127</v>
      </c>
      <c r="P630" s="827"/>
      <c r="Q630" s="832">
        <v>127</v>
      </c>
    </row>
    <row r="631" spans="1:17" ht="14.45" customHeight="1" x14ac:dyDescent="0.2">
      <c r="A631" s="821" t="s">
        <v>5165</v>
      </c>
      <c r="B631" s="822" t="s">
        <v>4306</v>
      </c>
      <c r="C631" s="822" t="s">
        <v>4182</v>
      </c>
      <c r="D631" s="822" t="s">
        <v>4315</v>
      </c>
      <c r="E631" s="822" t="s">
        <v>4316</v>
      </c>
      <c r="F631" s="831">
        <v>1</v>
      </c>
      <c r="G631" s="831">
        <v>252</v>
      </c>
      <c r="H631" s="831"/>
      <c r="I631" s="831">
        <v>252</v>
      </c>
      <c r="J631" s="831"/>
      <c r="K631" s="831"/>
      <c r="L631" s="831"/>
      <c r="M631" s="831"/>
      <c r="N631" s="831">
        <v>1</v>
      </c>
      <c r="O631" s="831">
        <v>255</v>
      </c>
      <c r="P631" s="827"/>
      <c r="Q631" s="832">
        <v>255</v>
      </c>
    </row>
    <row r="632" spans="1:17" ht="14.45" customHeight="1" x14ac:dyDescent="0.2">
      <c r="A632" s="821" t="s">
        <v>5166</v>
      </c>
      <c r="B632" s="822" t="s">
        <v>4179</v>
      </c>
      <c r="C632" s="822" t="s">
        <v>4182</v>
      </c>
      <c r="D632" s="822" t="s">
        <v>4187</v>
      </c>
      <c r="E632" s="822" t="s">
        <v>4188</v>
      </c>
      <c r="F632" s="831"/>
      <c r="G632" s="831"/>
      <c r="H632" s="831"/>
      <c r="I632" s="831"/>
      <c r="J632" s="831"/>
      <c r="K632" s="831"/>
      <c r="L632" s="831"/>
      <c r="M632" s="831"/>
      <c r="N632" s="831">
        <v>1</v>
      </c>
      <c r="O632" s="831">
        <v>195</v>
      </c>
      <c r="P632" s="827"/>
      <c r="Q632" s="832">
        <v>195</v>
      </c>
    </row>
    <row r="633" spans="1:17" ht="14.45" customHeight="1" x14ac:dyDescent="0.2">
      <c r="A633" s="821" t="s">
        <v>5166</v>
      </c>
      <c r="B633" s="822" t="s">
        <v>4200</v>
      </c>
      <c r="C633" s="822" t="s">
        <v>4182</v>
      </c>
      <c r="D633" s="822" t="s">
        <v>4239</v>
      </c>
      <c r="E633" s="822" t="s">
        <v>4240</v>
      </c>
      <c r="F633" s="831">
        <v>1</v>
      </c>
      <c r="G633" s="831">
        <v>126</v>
      </c>
      <c r="H633" s="831">
        <v>0.33333333333333331</v>
      </c>
      <c r="I633" s="831">
        <v>126</v>
      </c>
      <c r="J633" s="831">
        <v>3</v>
      </c>
      <c r="K633" s="831">
        <v>378</v>
      </c>
      <c r="L633" s="831">
        <v>1</v>
      </c>
      <c r="M633" s="831">
        <v>126</v>
      </c>
      <c r="N633" s="831"/>
      <c r="O633" s="831"/>
      <c r="P633" s="827"/>
      <c r="Q633" s="832"/>
    </row>
    <row r="634" spans="1:17" ht="14.45" customHeight="1" x14ac:dyDescent="0.2">
      <c r="A634" s="821" t="s">
        <v>5166</v>
      </c>
      <c r="B634" s="822" t="s">
        <v>4306</v>
      </c>
      <c r="C634" s="822" t="s">
        <v>4182</v>
      </c>
      <c r="D634" s="822" t="s">
        <v>4315</v>
      </c>
      <c r="E634" s="822" t="s">
        <v>4316</v>
      </c>
      <c r="F634" s="831"/>
      <c r="G634" s="831"/>
      <c r="H634" s="831"/>
      <c r="I634" s="831"/>
      <c r="J634" s="831"/>
      <c r="K634" s="831"/>
      <c r="L634" s="831"/>
      <c r="M634" s="831"/>
      <c r="N634" s="831">
        <v>2</v>
      </c>
      <c r="O634" s="831">
        <v>510</v>
      </c>
      <c r="P634" s="827"/>
      <c r="Q634" s="832">
        <v>255</v>
      </c>
    </row>
    <row r="635" spans="1:17" ht="14.45" customHeight="1" x14ac:dyDescent="0.2">
      <c r="A635" s="821" t="s">
        <v>5167</v>
      </c>
      <c r="B635" s="822" t="s">
        <v>4200</v>
      </c>
      <c r="C635" s="822" t="s">
        <v>4182</v>
      </c>
      <c r="D635" s="822" t="s">
        <v>4185</v>
      </c>
      <c r="E635" s="822" t="s">
        <v>4186</v>
      </c>
      <c r="F635" s="831"/>
      <c r="G635" s="831"/>
      <c r="H635" s="831"/>
      <c r="I635" s="831"/>
      <c r="J635" s="831">
        <v>1</v>
      </c>
      <c r="K635" s="831">
        <v>38</v>
      </c>
      <c r="L635" s="831">
        <v>1</v>
      </c>
      <c r="M635" s="831">
        <v>38</v>
      </c>
      <c r="N635" s="831">
        <v>1</v>
      </c>
      <c r="O635" s="831">
        <v>38</v>
      </c>
      <c r="P635" s="827">
        <v>1</v>
      </c>
      <c r="Q635" s="832">
        <v>38</v>
      </c>
    </row>
    <row r="636" spans="1:17" ht="14.45" customHeight="1" x14ac:dyDescent="0.2">
      <c r="A636" s="821" t="s">
        <v>5167</v>
      </c>
      <c r="B636" s="822" t="s">
        <v>4200</v>
      </c>
      <c r="C636" s="822" t="s">
        <v>4182</v>
      </c>
      <c r="D636" s="822" t="s">
        <v>4239</v>
      </c>
      <c r="E636" s="822" t="s">
        <v>4240</v>
      </c>
      <c r="F636" s="831"/>
      <c r="G636" s="831"/>
      <c r="H636" s="831"/>
      <c r="I636" s="831"/>
      <c r="J636" s="831"/>
      <c r="K636" s="831"/>
      <c r="L636" s="831"/>
      <c r="M636" s="831"/>
      <c r="N636" s="831">
        <v>1</v>
      </c>
      <c r="O636" s="831">
        <v>127</v>
      </c>
      <c r="P636" s="827"/>
      <c r="Q636" s="832">
        <v>127</v>
      </c>
    </row>
    <row r="637" spans="1:17" ht="14.45" customHeight="1" x14ac:dyDescent="0.2">
      <c r="A637" s="821" t="s">
        <v>5168</v>
      </c>
      <c r="B637" s="822" t="s">
        <v>4200</v>
      </c>
      <c r="C637" s="822" t="s">
        <v>4182</v>
      </c>
      <c r="D637" s="822" t="s">
        <v>4237</v>
      </c>
      <c r="E637" s="822" t="s">
        <v>4238</v>
      </c>
      <c r="F637" s="831">
        <v>1</v>
      </c>
      <c r="G637" s="831">
        <v>252</v>
      </c>
      <c r="H637" s="831">
        <v>0.99212598425196852</v>
      </c>
      <c r="I637" s="831">
        <v>252</v>
      </c>
      <c r="J637" s="831">
        <v>1</v>
      </c>
      <c r="K637" s="831">
        <v>254</v>
      </c>
      <c r="L637" s="831">
        <v>1</v>
      </c>
      <c r="M637" s="831">
        <v>254</v>
      </c>
      <c r="N637" s="831"/>
      <c r="O637" s="831"/>
      <c r="P637" s="827"/>
      <c r="Q637" s="832"/>
    </row>
    <row r="638" spans="1:17" ht="14.45" customHeight="1" x14ac:dyDescent="0.2">
      <c r="A638" s="821" t="s">
        <v>5168</v>
      </c>
      <c r="B638" s="822" t="s">
        <v>4306</v>
      </c>
      <c r="C638" s="822" t="s">
        <v>4182</v>
      </c>
      <c r="D638" s="822" t="s">
        <v>4185</v>
      </c>
      <c r="E638" s="822" t="s">
        <v>4186</v>
      </c>
      <c r="F638" s="831"/>
      <c r="G638" s="831"/>
      <c r="H638" s="831"/>
      <c r="I638" s="831"/>
      <c r="J638" s="831">
        <v>1</v>
      </c>
      <c r="K638" s="831">
        <v>38</v>
      </c>
      <c r="L638" s="831">
        <v>1</v>
      </c>
      <c r="M638" s="831">
        <v>38</v>
      </c>
      <c r="N638" s="831"/>
      <c r="O638" s="831"/>
      <c r="P638" s="827"/>
      <c r="Q638" s="832"/>
    </row>
    <row r="639" spans="1:17" ht="14.45" customHeight="1" x14ac:dyDescent="0.2">
      <c r="A639" s="821" t="s">
        <v>5169</v>
      </c>
      <c r="B639" s="822" t="s">
        <v>4179</v>
      </c>
      <c r="C639" s="822" t="s">
        <v>4182</v>
      </c>
      <c r="D639" s="822" t="s">
        <v>4187</v>
      </c>
      <c r="E639" s="822" t="s">
        <v>4188</v>
      </c>
      <c r="F639" s="831">
        <v>1</v>
      </c>
      <c r="G639" s="831">
        <v>193</v>
      </c>
      <c r="H639" s="831"/>
      <c r="I639" s="831">
        <v>193</v>
      </c>
      <c r="J639" s="831"/>
      <c r="K639" s="831"/>
      <c r="L639" s="831"/>
      <c r="M639" s="831"/>
      <c r="N639" s="831">
        <v>1</v>
      </c>
      <c r="O639" s="831">
        <v>195</v>
      </c>
      <c r="P639" s="827"/>
      <c r="Q639" s="832">
        <v>195</v>
      </c>
    </row>
    <row r="640" spans="1:17" ht="14.45" customHeight="1" x14ac:dyDescent="0.2">
      <c r="A640" s="821" t="s">
        <v>5169</v>
      </c>
      <c r="B640" s="822" t="s">
        <v>4200</v>
      </c>
      <c r="C640" s="822" t="s">
        <v>4182</v>
      </c>
      <c r="D640" s="822" t="s">
        <v>4237</v>
      </c>
      <c r="E640" s="822" t="s">
        <v>4238</v>
      </c>
      <c r="F640" s="831">
        <v>1</v>
      </c>
      <c r="G640" s="831">
        <v>252</v>
      </c>
      <c r="H640" s="831">
        <v>0.99212598425196852</v>
      </c>
      <c r="I640" s="831">
        <v>252</v>
      </c>
      <c r="J640" s="831">
        <v>1</v>
      </c>
      <c r="K640" s="831">
        <v>254</v>
      </c>
      <c r="L640" s="831">
        <v>1</v>
      </c>
      <c r="M640" s="831">
        <v>254</v>
      </c>
      <c r="N640" s="831">
        <v>1</v>
      </c>
      <c r="O640" s="831">
        <v>255</v>
      </c>
      <c r="P640" s="827">
        <v>1.0039370078740157</v>
      </c>
      <c r="Q640" s="832">
        <v>255</v>
      </c>
    </row>
    <row r="641" spans="1:17" ht="14.45" customHeight="1" x14ac:dyDescent="0.2">
      <c r="A641" s="821" t="s">
        <v>5169</v>
      </c>
      <c r="B641" s="822" t="s">
        <v>4200</v>
      </c>
      <c r="C641" s="822" t="s">
        <v>4182</v>
      </c>
      <c r="D641" s="822" t="s">
        <v>4239</v>
      </c>
      <c r="E641" s="822" t="s">
        <v>4240</v>
      </c>
      <c r="F641" s="831"/>
      <c r="G641" s="831"/>
      <c r="H641" s="831"/>
      <c r="I641" s="831"/>
      <c r="J641" s="831">
        <v>2</v>
      </c>
      <c r="K641" s="831">
        <v>252</v>
      </c>
      <c r="L641" s="831">
        <v>1</v>
      </c>
      <c r="M641" s="831">
        <v>126</v>
      </c>
      <c r="N641" s="831">
        <v>4</v>
      </c>
      <c r="O641" s="831">
        <v>508</v>
      </c>
      <c r="P641" s="827">
        <v>2.0158730158730158</v>
      </c>
      <c r="Q641" s="832">
        <v>127</v>
      </c>
    </row>
    <row r="642" spans="1:17" ht="14.45" customHeight="1" x14ac:dyDescent="0.2">
      <c r="A642" s="821" t="s">
        <v>5169</v>
      </c>
      <c r="B642" s="822" t="s">
        <v>4200</v>
      </c>
      <c r="C642" s="822" t="s">
        <v>4182</v>
      </c>
      <c r="D642" s="822" t="s">
        <v>4280</v>
      </c>
      <c r="E642" s="822" t="s">
        <v>4281</v>
      </c>
      <c r="F642" s="831"/>
      <c r="G642" s="831"/>
      <c r="H642" s="831"/>
      <c r="I642" s="831"/>
      <c r="J642" s="831">
        <v>1</v>
      </c>
      <c r="K642" s="831">
        <v>393</v>
      </c>
      <c r="L642" s="831">
        <v>1</v>
      </c>
      <c r="M642" s="831">
        <v>393</v>
      </c>
      <c r="N642" s="831">
        <v>1</v>
      </c>
      <c r="O642" s="831">
        <v>396</v>
      </c>
      <c r="P642" s="827">
        <v>1.0076335877862594</v>
      </c>
      <c r="Q642" s="832">
        <v>396</v>
      </c>
    </row>
    <row r="643" spans="1:17" ht="14.45" customHeight="1" x14ac:dyDescent="0.2">
      <c r="A643" s="821" t="s">
        <v>5169</v>
      </c>
      <c r="B643" s="822" t="s">
        <v>4306</v>
      </c>
      <c r="C643" s="822" t="s">
        <v>4182</v>
      </c>
      <c r="D643" s="822" t="s">
        <v>4185</v>
      </c>
      <c r="E643" s="822" t="s">
        <v>4186</v>
      </c>
      <c r="F643" s="831"/>
      <c r="G643" s="831"/>
      <c r="H643" s="831"/>
      <c r="I643" s="831"/>
      <c r="J643" s="831"/>
      <c r="K643" s="831"/>
      <c r="L643" s="831"/>
      <c r="M643" s="831"/>
      <c r="N643" s="831">
        <v>1</v>
      </c>
      <c r="O643" s="831">
        <v>38</v>
      </c>
      <c r="P643" s="827"/>
      <c r="Q643" s="832">
        <v>38</v>
      </c>
    </row>
    <row r="644" spans="1:17" ht="14.45" customHeight="1" x14ac:dyDescent="0.2">
      <c r="A644" s="821" t="s">
        <v>5169</v>
      </c>
      <c r="B644" s="822" t="s">
        <v>4306</v>
      </c>
      <c r="C644" s="822" t="s">
        <v>4182</v>
      </c>
      <c r="D644" s="822" t="s">
        <v>4311</v>
      </c>
      <c r="E644" s="822" t="s">
        <v>4312</v>
      </c>
      <c r="F644" s="831">
        <v>1</v>
      </c>
      <c r="G644" s="831">
        <v>127</v>
      </c>
      <c r="H644" s="831"/>
      <c r="I644" s="831">
        <v>127</v>
      </c>
      <c r="J644" s="831"/>
      <c r="K644" s="831"/>
      <c r="L644" s="831"/>
      <c r="M644" s="831"/>
      <c r="N644" s="831">
        <v>1</v>
      </c>
      <c r="O644" s="831">
        <v>127</v>
      </c>
      <c r="P644" s="827"/>
      <c r="Q644" s="832">
        <v>127</v>
      </c>
    </row>
    <row r="645" spans="1:17" ht="14.45" customHeight="1" x14ac:dyDescent="0.2">
      <c r="A645" s="821" t="s">
        <v>5169</v>
      </c>
      <c r="B645" s="822" t="s">
        <v>4306</v>
      </c>
      <c r="C645" s="822" t="s">
        <v>4182</v>
      </c>
      <c r="D645" s="822" t="s">
        <v>4315</v>
      </c>
      <c r="E645" s="822" t="s">
        <v>4316</v>
      </c>
      <c r="F645" s="831">
        <v>2</v>
      </c>
      <c r="G645" s="831">
        <v>504</v>
      </c>
      <c r="H645" s="831"/>
      <c r="I645" s="831">
        <v>252</v>
      </c>
      <c r="J645" s="831"/>
      <c r="K645" s="831"/>
      <c r="L645" s="831"/>
      <c r="M645" s="831"/>
      <c r="N645" s="831">
        <v>2</v>
      </c>
      <c r="O645" s="831">
        <v>510</v>
      </c>
      <c r="P645" s="827"/>
      <c r="Q645" s="832">
        <v>255</v>
      </c>
    </row>
    <row r="646" spans="1:17" ht="14.45" customHeight="1" x14ac:dyDescent="0.2">
      <c r="A646" s="821" t="s">
        <v>5169</v>
      </c>
      <c r="B646" s="822" t="s">
        <v>4306</v>
      </c>
      <c r="C646" s="822" t="s">
        <v>4182</v>
      </c>
      <c r="D646" s="822" t="s">
        <v>4319</v>
      </c>
      <c r="E646" s="822" t="s">
        <v>4320</v>
      </c>
      <c r="F646" s="831"/>
      <c r="G646" s="831"/>
      <c r="H646" s="831"/>
      <c r="I646" s="831"/>
      <c r="J646" s="831"/>
      <c r="K646" s="831"/>
      <c r="L646" s="831"/>
      <c r="M646" s="831"/>
      <c r="N646" s="831">
        <v>1</v>
      </c>
      <c r="O646" s="831">
        <v>379</v>
      </c>
      <c r="P646" s="827"/>
      <c r="Q646" s="832">
        <v>379</v>
      </c>
    </row>
    <row r="647" spans="1:17" ht="14.45" customHeight="1" x14ac:dyDescent="0.2">
      <c r="A647" s="821" t="s">
        <v>5170</v>
      </c>
      <c r="B647" s="822" t="s">
        <v>4200</v>
      </c>
      <c r="C647" s="822" t="s">
        <v>4182</v>
      </c>
      <c r="D647" s="822" t="s">
        <v>4185</v>
      </c>
      <c r="E647" s="822" t="s">
        <v>4186</v>
      </c>
      <c r="F647" s="831">
        <v>1</v>
      </c>
      <c r="G647" s="831">
        <v>37</v>
      </c>
      <c r="H647" s="831"/>
      <c r="I647" s="831">
        <v>37</v>
      </c>
      <c r="J647" s="831"/>
      <c r="K647" s="831"/>
      <c r="L647" s="831"/>
      <c r="M647" s="831"/>
      <c r="N647" s="831"/>
      <c r="O647" s="831"/>
      <c r="P647" s="827"/>
      <c r="Q647" s="832"/>
    </row>
    <row r="648" spans="1:17" ht="14.45" customHeight="1" x14ac:dyDescent="0.2">
      <c r="A648" s="821" t="s">
        <v>5170</v>
      </c>
      <c r="B648" s="822" t="s">
        <v>4200</v>
      </c>
      <c r="C648" s="822" t="s">
        <v>4182</v>
      </c>
      <c r="D648" s="822" t="s">
        <v>4237</v>
      </c>
      <c r="E648" s="822" t="s">
        <v>4238</v>
      </c>
      <c r="F648" s="831">
        <v>1</v>
      </c>
      <c r="G648" s="831">
        <v>252</v>
      </c>
      <c r="H648" s="831">
        <v>0.99212598425196852</v>
      </c>
      <c r="I648" s="831">
        <v>252</v>
      </c>
      <c r="J648" s="831">
        <v>1</v>
      </c>
      <c r="K648" s="831">
        <v>254</v>
      </c>
      <c r="L648" s="831">
        <v>1</v>
      </c>
      <c r="M648" s="831">
        <v>254</v>
      </c>
      <c r="N648" s="831"/>
      <c r="O648" s="831"/>
      <c r="P648" s="827"/>
      <c r="Q648" s="832"/>
    </row>
    <row r="649" spans="1:17" ht="14.45" customHeight="1" x14ac:dyDescent="0.2">
      <c r="A649" s="821" t="s">
        <v>5170</v>
      </c>
      <c r="B649" s="822" t="s">
        <v>4200</v>
      </c>
      <c r="C649" s="822" t="s">
        <v>4182</v>
      </c>
      <c r="D649" s="822" t="s">
        <v>4239</v>
      </c>
      <c r="E649" s="822" t="s">
        <v>4240</v>
      </c>
      <c r="F649" s="831">
        <v>3</v>
      </c>
      <c r="G649" s="831">
        <v>380</v>
      </c>
      <c r="H649" s="831">
        <v>0.50264550264550267</v>
      </c>
      <c r="I649" s="831">
        <v>126.66666666666667</v>
      </c>
      <c r="J649" s="831">
        <v>6</v>
      </c>
      <c r="K649" s="831">
        <v>756</v>
      </c>
      <c r="L649" s="831">
        <v>1</v>
      </c>
      <c r="M649" s="831">
        <v>126</v>
      </c>
      <c r="N649" s="831">
        <v>5</v>
      </c>
      <c r="O649" s="831">
        <v>635</v>
      </c>
      <c r="P649" s="827">
        <v>0.83994708994709</v>
      </c>
      <c r="Q649" s="832">
        <v>127</v>
      </c>
    </row>
    <row r="650" spans="1:17" ht="14.45" customHeight="1" x14ac:dyDescent="0.2">
      <c r="A650" s="821" t="s">
        <v>5170</v>
      </c>
      <c r="B650" s="822" t="s">
        <v>4200</v>
      </c>
      <c r="C650" s="822" t="s">
        <v>4182</v>
      </c>
      <c r="D650" s="822" t="s">
        <v>4280</v>
      </c>
      <c r="E650" s="822" t="s">
        <v>4281</v>
      </c>
      <c r="F650" s="831"/>
      <c r="G650" s="831"/>
      <c r="H650" s="831"/>
      <c r="I650" s="831"/>
      <c r="J650" s="831">
        <v>5</v>
      </c>
      <c r="K650" s="831">
        <v>1965</v>
      </c>
      <c r="L650" s="831">
        <v>1</v>
      </c>
      <c r="M650" s="831">
        <v>393</v>
      </c>
      <c r="N650" s="831">
        <v>1</v>
      </c>
      <c r="O650" s="831">
        <v>396</v>
      </c>
      <c r="P650" s="827">
        <v>0.20152671755725191</v>
      </c>
      <c r="Q650" s="832">
        <v>396</v>
      </c>
    </row>
    <row r="651" spans="1:17" ht="14.45" customHeight="1" x14ac:dyDescent="0.2">
      <c r="A651" s="821" t="s">
        <v>5170</v>
      </c>
      <c r="B651" s="822" t="s">
        <v>4306</v>
      </c>
      <c r="C651" s="822" t="s">
        <v>4182</v>
      </c>
      <c r="D651" s="822" t="s">
        <v>4185</v>
      </c>
      <c r="E651" s="822" t="s">
        <v>4186</v>
      </c>
      <c r="F651" s="831">
        <v>4</v>
      </c>
      <c r="G651" s="831">
        <v>148</v>
      </c>
      <c r="H651" s="831">
        <v>0.64912280701754388</v>
      </c>
      <c r="I651" s="831">
        <v>37</v>
      </c>
      <c r="J651" s="831">
        <v>6</v>
      </c>
      <c r="K651" s="831">
        <v>228</v>
      </c>
      <c r="L651" s="831">
        <v>1</v>
      </c>
      <c r="M651" s="831">
        <v>38</v>
      </c>
      <c r="N651" s="831">
        <v>8</v>
      </c>
      <c r="O651" s="831">
        <v>304</v>
      </c>
      <c r="P651" s="827">
        <v>1.3333333333333333</v>
      </c>
      <c r="Q651" s="832">
        <v>38</v>
      </c>
    </row>
    <row r="652" spans="1:17" ht="14.45" customHeight="1" x14ac:dyDescent="0.2">
      <c r="A652" s="821" t="s">
        <v>5170</v>
      </c>
      <c r="B652" s="822" t="s">
        <v>4306</v>
      </c>
      <c r="C652" s="822" t="s">
        <v>4182</v>
      </c>
      <c r="D652" s="822" t="s">
        <v>4311</v>
      </c>
      <c r="E652" s="822" t="s">
        <v>4312</v>
      </c>
      <c r="F652" s="831">
        <v>1</v>
      </c>
      <c r="G652" s="831">
        <v>127</v>
      </c>
      <c r="H652" s="831">
        <v>1.0079365079365079</v>
      </c>
      <c r="I652" s="831">
        <v>127</v>
      </c>
      <c r="J652" s="831">
        <v>1</v>
      </c>
      <c r="K652" s="831">
        <v>126</v>
      </c>
      <c r="L652" s="831">
        <v>1</v>
      </c>
      <c r="M652" s="831">
        <v>126</v>
      </c>
      <c r="N652" s="831"/>
      <c r="O652" s="831"/>
      <c r="P652" s="827"/>
      <c r="Q652" s="832"/>
    </row>
    <row r="653" spans="1:17" ht="14.45" customHeight="1" x14ac:dyDescent="0.2">
      <c r="A653" s="821" t="s">
        <v>5170</v>
      </c>
      <c r="B653" s="822" t="s">
        <v>4306</v>
      </c>
      <c r="C653" s="822" t="s">
        <v>4182</v>
      </c>
      <c r="D653" s="822" t="s">
        <v>4315</v>
      </c>
      <c r="E653" s="822" t="s">
        <v>4316</v>
      </c>
      <c r="F653" s="831">
        <v>2</v>
      </c>
      <c r="G653" s="831">
        <v>504</v>
      </c>
      <c r="H653" s="831">
        <v>0.49606299212598426</v>
      </c>
      <c r="I653" s="831">
        <v>252</v>
      </c>
      <c r="J653" s="831">
        <v>4</v>
      </c>
      <c r="K653" s="831">
        <v>1016</v>
      </c>
      <c r="L653" s="831">
        <v>1</v>
      </c>
      <c r="M653" s="831">
        <v>254</v>
      </c>
      <c r="N653" s="831">
        <v>2</v>
      </c>
      <c r="O653" s="831">
        <v>510</v>
      </c>
      <c r="P653" s="827">
        <v>0.50196850393700787</v>
      </c>
      <c r="Q653" s="832">
        <v>255</v>
      </c>
    </row>
    <row r="654" spans="1:17" ht="14.45" customHeight="1" x14ac:dyDescent="0.2">
      <c r="A654" s="821" t="s">
        <v>5170</v>
      </c>
      <c r="B654" s="822" t="s">
        <v>4352</v>
      </c>
      <c r="C654" s="822" t="s">
        <v>4182</v>
      </c>
      <c r="D654" s="822" t="s">
        <v>5161</v>
      </c>
      <c r="E654" s="822" t="s">
        <v>5162</v>
      </c>
      <c r="F654" s="831">
        <v>2</v>
      </c>
      <c r="G654" s="831">
        <v>31268</v>
      </c>
      <c r="H654" s="831"/>
      <c r="I654" s="831">
        <v>15634</v>
      </c>
      <c r="J654" s="831"/>
      <c r="K654" s="831"/>
      <c r="L654" s="831"/>
      <c r="M654" s="831"/>
      <c r="N654" s="831"/>
      <c r="O654" s="831"/>
      <c r="P654" s="827"/>
      <c r="Q654" s="832"/>
    </row>
    <row r="655" spans="1:17" ht="14.45" customHeight="1" x14ac:dyDescent="0.2">
      <c r="A655" s="821" t="s">
        <v>5171</v>
      </c>
      <c r="B655" s="822" t="s">
        <v>4200</v>
      </c>
      <c r="C655" s="822" t="s">
        <v>4182</v>
      </c>
      <c r="D655" s="822" t="s">
        <v>4185</v>
      </c>
      <c r="E655" s="822" t="s">
        <v>4186</v>
      </c>
      <c r="F655" s="831"/>
      <c r="G655" s="831"/>
      <c r="H655" s="831"/>
      <c r="I655" s="831"/>
      <c r="J655" s="831">
        <v>1</v>
      </c>
      <c r="K655" s="831">
        <v>38</v>
      </c>
      <c r="L655" s="831">
        <v>1</v>
      </c>
      <c r="M655" s="831">
        <v>38</v>
      </c>
      <c r="N655" s="831">
        <v>1</v>
      </c>
      <c r="O655" s="831">
        <v>38</v>
      </c>
      <c r="P655" s="827">
        <v>1</v>
      </c>
      <c r="Q655" s="832">
        <v>38</v>
      </c>
    </row>
    <row r="656" spans="1:17" ht="14.45" customHeight="1" x14ac:dyDescent="0.2">
      <c r="A656" s="821" t="s">
        <v>5171</v>
      </c>
      <c r="B656" s="822" t="s">
        <v>4200</v>
      </c>
      <c r="C656" s="822" t="s">
        <v>4182</v>
      </c>
      <c r="D656" s="822" t="s">
        <v>4237</v>
      </c>
      <c r="E656" s="822" t="s">
        <v>4238</v>
      </c>
      <c r="F656" s="831">
        <v>1</v>
      </c>
      <c r="G656" s="831">
        <v>252</v>
      </c>
      <c r="H656" s="831">
        <v>0.24803149606299213</v>
      </c>
      <c r="I656" s="831">
        <v>252</v>
      </c>
      <c r="J656" s="831">
        <v>4</v>
      </c>
      <c r="K656" s="831">
        <v>1016</v>
      </c>
      <c r="L656" s="831">
        <v>1</v>
      </c>
      <c r="M656" s="831">
        <v>254</v>
      </c>
      <c r="N656" s="831">
        <v>3</v>
      </c>
      <c r="O656" s="831">
        <v>765</v>
      </c>
      <c r="P656" s="827">
        <v>0.75295275590551181</v>
      </c>
      <c r="Q656" s="832">
        <v>255</v>
      </c>
    </row>
    <row r="657" spans="1:17" ht="14.45" customHeight="1" x14ac:dyDescent="0.2">
      <c r="A657" s="821" t="s">
        <v>5171</v>
      </c>
      <c r="B657" s="822" t="s">
        <v>4200</v>
      </c>
      <c r="C657" s="822" t="s">
        <v>4182</v>
      </c>
      <c r="D657" s="822" t="s">
        <v>4239</v>
      </c>
      <c r="E657" s="822" t="s">
        <v>4240</v>
      </c>
      <c r="F657" s="831">
        <v>7</v>
      </c>
      <c r="G657" s="831">
        <v>889</v>
      </c>
      <c r="H657" s="831">
        <v>2.3518518518518516</v>
      </c>
      <c r="I657" s="831">
        <v>127</v>
      </c>
      <c r="J657" s="831">
        <v>3</v>
      </c>
      <c r="K657" s="831">
        <v>378</v>
      </c>
      <c r="L657" s="831">
        <v>1</v>
      </c>
      <c r="M657" s="831">
        <v>126</v>
      </c>
      <c r="N657" s="831">
        <v>6</v>
      </c>
      <c r="O657" s="831">
        <v>762</v>
      </c>
      <c r="P657" s="827">
        <v>2.0158730158730158</v>
      </c>
      <c r="Q657" s="832">
        <v>127</v>
      </c>
    </row>
    <row r="658" spans="1:17" ht="14.45" customHeight="1" x14ac:dyDescent="0.2">
      <c r="A658" s="821" t="s">
        <v>5171</v>
      </c>
      <c r="B658" s="822" t="s">
        <v>4200</v>
      </c>
      <c r="C658" s="822" t="s">
        <v>4182</v>
      </c>
      <c r="D658" s="822" t="s">
        <v>4248</v>
      </c>
      <c r="E658" s="822" t="s">
        <v>4249</v>
      </c>
      <c r="F658" s="831"/>
      <c r="G658" s="831"/>
      <c r="H658" s="831"/>
      <c r="I658" s="831"/>
      <c r="J658" s="831"/>
      <c r="K658" s="831"/>
      <c r="L658" s="831"/>
      <c r="M658" s="831"/>
      <c r="N658" s="831">
        <v>1</v>
      </c>
      <c r="O658" s="831">
        <v>0</v>
      </c>
      <c r="P658" s="827"/>
      <c r="Q658" s="832">
        <v>0</v>
      </c>
    </row>
    <row r="659" spans="1:17" ht="14.45" customHeight="1" x14ac:dyDescent="0.2">
      <c r="A659" s="821" t="s">
        <v>5171</v>
      </c>
      <c r="B659" s="822" t="s">
        <v>4200</v>
      </c>
      <c r="C659" s="822" t="s">
        <v>4182</v>
      </c>
      <c r="D659" s="822" t="s">
        <v>4254</v>
      </c>
      <c r="E659" s="822" t="s">
        <v>4255</v>
      </c>
      <c r="F659" s="831"/>
      <c r="G659" s="831"/>
      <c r="H659" s="831"/>
      <c r="I659" s="831"/>
      <c r="J659" s="831">
        <v>1</v>
      </c>
      <c r="K659" s="831">
        <v>87</v>
      </c>
      <c r="L659" s="831">
        <v>1</v>
      </c>
      <c r="M659" s="831">
        <v>87</v>
      </c>
      <c r="N659" s="831"/>
      <c r="O659" s="831"/>
      <c r="P659" s="827"/>
      <c r="Q659" s="832"/>
    </row>
    <row r="660" spans="1:17" ht="14.45" customHeight="1" x14ac:dyDescent="0.2">
      <c r="A660" s="821" t="s">
        <v>5171</v>
      </c>
      <c r="B660" s="822" t="s">
        <v>4200</v>
      </c>
      <c r="C660" s="822" t="s">
        <v>4182</v>
      </c>
      <c r="D660" s="822" t="s">
        <v>4280</v>
      </c>
      <c r="E660" s="822" t="s">
        <v>4281</v>
      </c>
      <c r="F660" s="831">
        <v>3</v>
      </c>
      <c r="G660" s="831">
        <v>1173</v>
      </c>
      <c r="H660" s="831"/>
      <c r="I660" s="831">
        <v>391</v>
      </c>
      <c r="J660" s="831"/>
      <c r="K660" s="831"/>
      <c r="L660" s="831"/>
      <c r="M660" s="831"/>
      <c r="N660" s="831">
        <v>4</v>
      </c>
      <c r="O660" s="831">
        <v>1584</v>
      </c>
      <c r="P660" s="827"/>
      <c r="Q660" s="832">
        <v>396</v>
      </c>
    </row>
    <row r="661" spans="1:17" ht="14.45" customHeight="1" x14ac:dyDescent="0.2">
      <c r="A661" s="821" t="s">
        <v>5171</v>
      </c>
      <c r="B661" s="822" t="s">
        <v>4200</v>
      </c>
      <c r="C661" s="822" t="s">
        <v>4182</v>
      </c>
      <c r="D661" s="822" t="s">
        <v>4286</v>
      </c>
      <c r="E661" s="822" t="s">
        <v>4287</v>
      </c>
      <c r="F661" s="831">
        <v>1</v>
      </c>
      <c r="G661" s="831">
        <v>779</v>
      </c>
      <c r="H661" s="831">
        <v>0.99362244897959184</v>
      </c>
      <c r="I661" s="831">
        <v>779</v>
      </c>
      <c r="J661" s="831">
        <v>1</v>
      </c>
      <c r="K661" s="831">
        <v>784</v>
      </c>
      <c r="L661" s="831">
        <v>1</v>
      </c>
      <c r="M661" s="831">
        <v>784</v>
      </c>
      <c r="N661" s="831"/>
      <c r="O661" s="831"/>
      <c r="P661" s="827"/>
      <c r="Q661" s="832"/>
    </row>
    <row r="662" spans="1:17" ht="14.45" customHeight="1" x14ac:dyDescent="0.2">
      <c r="A662" s="821" t="s">
        <v>5171</v>
      </c>
      <c r="B662" s="822" t="s">
        <v>4306</v>
      </c>
      <c r="C662" s="822" t="s">
        <v>4182</v>
      </c>
      <c r="D662" s="822" t="s">
        <v>4185</v>
      </c>
      <c r="E662" s="822" t="s">
        <v>4186</v>
      </c>
      <c r="F662" s="831"/>
      <c r="G662" s="831"/>
      <c r="H662" s="831"/>
      <c r="I662" s="831"/>
      <c r="J662" s="831">
        <v>1</v>
      </c>
      <c r="K662" s="831">
        <v>38</v>
      </c>
      <c r="L662" s="831">
        <v>1</v>
      </c>
      <c r="M662" s="831">
        <v>38</v>
      </c>
      <c r="N662" s="831"/>
      <c r="O662" s="831"/>
      <c r="P662" s="827"/>
      <c r="Q662" s="832"/>
    </row>
    <row r="663" spans="1:17" ht="14.45" customHeight="1" x14ac:dyDescent="0.2">
      <c r="A663" s="821" t="s">
        <v>5171</v>
      </c>
      <c r="B663" s="822" t="s">
        <v>4306</v>
      </c>
      <c r="C663" s="822" t="s">
        <v>4182</v>
      </c>
      <c r="D663" s="822" t="s">
        <v>4315</v>
      </c>
      <c r="E663" s="822" t="s">
        <v>4316</v>
      </c>
      <c r="F663" s="831">
        <v>1</v>
      </c>
      <c r="G663" s="831">
        <v>252</v>
      </c>
      <c r="H663" s="831"/>
      <c r="I663" s="831">
        <v>252</v>
      </c>
      <c r="J663" s="831"/>
      <c r="K663" s="831"/>
      <c r="L663" s="831"/>
      <c r="M663" s="831"/>
      <c r="N663" s="831"/>
      <c r="O663" s="831"/>
      <c r="P663" s="827"/>
      <c r="Q663" s="832"/>
    </row>
    <row r="664" spans="1:17" ht="14.45" customHeight="1" x14ac:dyDescent="0.2">
      <c r="A664" s="821" t="s">
        <v>5172</v>
      </c>
      <c r="B664" s="822" t="s">
        <v>4200</v>
      </c>
      <c r="C664" s="822" t="s">
        <v>4182</v>
      </c>
      <c r="D664" s="822" t="s">
        <v>4237</v>
      </c>
      <c r="E664" s="822" t="s">
        <v>4238</v>
      </c>
      <c r="F664" s="831">
        <v>1</v>
      </c>
      <c r="G664" s="831">
        <v>252</v>
      </c>
      <c r="H664" s="831"/>
      <c r="I664" s="831">
        <v>252</v>
      </c>
      <c r="J664" s="831"/>
      <c r="K664" s="831"/>
      <c r="L664" s="831"/>
      <c r="M664" s="831"/>
      <c r="N664" s="831">
        <v>1</v>
      </c>
      <c r="O664" s="831">
        <v>255</v>
      </c>
      <c r="P664" s="827"/>
      <c r="Q664" s="832">
        <v>255</v>
      </c>
    </row>
    <row r="665" spans="1:17" ht="14.45" customHeight="1" x14ac:dyDescent="0.2">
      <c r="A665" s="821" t="s">
        <v>5172</v>
      </c>
      <c r="B665" s="822" t="s">
        <v>4200</v>
      </c>
      <c r="C665" s="822" t="s">
        <v>4182</v>
      </c>
      <c r="D665" s="822" t="s">
        <v>4239</v>
      </c>
      <c r="E665" s="822" t="s">
        <v>4240</v>
      </c>
      <c r="F665" s="831"/>
      <c r="G665" s="831"/>
      <c r="H665" s="831"/>
      <c r="I665" s="831"/>
      <c r="J665" s="831"/>
      <c r="K665" s="831"/>
      <c r="L665" s="831"/>
      <c r="M665" s="831"/>
      <c r="N665" s="831">
        <v>1</v>
      </c>
      <c r="O665" s="831">
        <v>127</v>
      </c>
      <c r="P665" s="827"/>
      <c r="Q665" s="832">
        <v>127</v>
      </c>
    </row>
    <row r="666" spans="1:17" ht="14.45" customHeight="1" x14ac:dyDescent="0.2">
      <c r="A666" s="821" t="s">
        <v>5172</v>
      </c>
      <c r="B666" s="822" t="s">
        <v>4200</v>
      </c>
      <c r="C666" s="822" t="s">
        <v>4182</v>
      </c>
      <c r="D666" s="822" t="s">
        <v>4276</v>
      </c>
      <c r="E666" s="822" t="s">
        <v>4277</v>
      </c>
      <c r="F666" s="831"/>
      <c r="G666" s="831"/>
      <c r="H666" s="831"/>
      <c r="I666" s="831"/>
      <c r="J666" s="831"/>
      <c r="K666" s="831"/>
      <c r="L666" s="831"/>
      <c r="M666" s="831"/>
      <c r="N666" s="831">
        <v>1</v>
      </c>
      <c r="O666" s="831">
        <v>377</v>
      </c>
      <c r="P666" s="827"/>
      <c r="Q666" s="832">
        <v>377</v>
      </c>
    </row>
    <row r="667" spans="1:17" ht="14.45" customHeight="1" x14ac:dyDescent="0.2">
      <c r="A667" s="821" t="s">
        <v>5172</v>
      </c>
      <c r="B667" s="822" t="s">
        <v>4200</v>
      </c>
      <c r="C667" s="822" t="s">
        <v>4182</v>
      </c>
      <c r="D667" s="822" t="s">
        <v>4280</v>
      </c>
      <c r="E667" s="822" t="s">
        <v>4281</v>
      </c>
      <c r="F667" s="831"/>
      <c r="G667" s="831"/>
      <c r="H667" s="831"/>
      <c r="I667" s="831"/>
      <c r="J667" s="831"/>
      <c r="K667" s="831"/>
      <c r="L667" s="831"/>
      <c r="M667" s="831"/>
      <c r="N667" s="831">
        <v>1</v>
      </c>
      <c r="O667" s="831">
        <v>396</v>
      </c>
      <c r="P667" s="827"/>
      <c r="Q667" s="832">
        <v>396</v>
      </c>
    </row>
    <row r="668" spans="1:17" ht="14.45" customHeight="1" x14ac:dyDescent="0.2">
      <c r="A668" s="821" t="s">
        <v>5172</v>
      </c>
      <c r="B668" s="822" t="s">
        <v>4200</v>
      </c>
      <c r="C668" s="822" t="s">
        <v>4182</v>
      </c>
      <c r="D668" s="822" t="s">
        <v>4286</v>
      </c>
      <c r="E668" s="822" t="s">
        <v>4287</v>
      </c>
      <c r="F668" s="831"/>
      <c r="G668" s="831"/>
      <c r="H668" s="831"/>
      <c r="I668" s="831"/>
      <c r="J668" s="831"/>
      <c r="K668" s="831"/>
      <c r="L668" s="831"/>
      <c r="M668" s="831"/>
      <c r="N668" s="831">
        <v>1</v>
      </c>
      <c r="O668" s="831">
        <v>787</v>
      </c>
      <c r="P668" s="827"/>
      <c r="Q668" s="832">
        <v>787</v>
      </c>
    </row>
    <row r="669" spans="1:17" ht="14.45" customHeight="1" x14ac:dyDescent="0.2">
      <c r="A669" s="821" t="s">
        <v>5172</v>
      </c>
      <c r="B669" s="822" t="s">
        <v>4200</v>
      </c>
      <c r="C669" s="822" t="s">
        <v>4182</v>
      </c>
      <c r="D669" s="822" t="s">
        <v>4288</v>
      </c>
      <c r="E669" s="822" t="s">
        <v>4289</v>
      </c>
      <c r="F669" s="831"/>
      <c r="G669" s="831"/>
      <c r="H669" s="831"/>
      <c r="I669" s="831"/>
      <c r="J669" s="831"/>
      <c r="K669" s="831"/>
      <c r="L669" s="831"/>
      <c r="M669" s="831"/>
      <c r="N669" s="831">
        <v>1</v>
      </c>
      <c r="O669" s="831">
        <v>0</v>
      </c>
      <c r="P669" s="827"/>
      <c r="Q669" s="832">
        <v>0</v>
      </c>
    </row>
    <row r="670" spans="1:17" ht="14.45" customHeight="1" x14ac:dyDescent="0.2">
      <c r="A670" s="821" t="s">
        <v>5172</v>
      </c>
      <c r="B670" s="822" t="s">
        <v>4306</v>
      </c>
      <c r="C670" s="822" t="s">
        <v>4182</v>
      </c>
      <c r="D670" s="822" t="s">
        <v>4311</v>
      </c>
      <c r="E670" s="822" t="s">
        <v>4312</v>
      </c>
      <c r="F670" s="831"/>
      <c r="G670" s="831"/>
      <c r="H670" s="831"/>
      <c r="I670" s="831"/>
      <c r="J670" s="831">
        <v>1</v>
      </c>
      <c r="K670" s="831">
        <v>126</v>
      </c>
      <c r="L670" s="831">
        <v>1</v>
      </c>
      <c r="M670" s="831">
        <v>126</v>
      </c>
      <c r="N670" s="831"/>
      <c r="O670" s="831"/>
      <c r="P670" s="827"/>
      <c r="Q670" s="832"/>
    </row>
    <row r="671" spans="1:17" ht="14.45" customHeight="1" x14ac:dyDescent="0.2">
      <c r="A671" s="821" t="s">
        <v>5172</v>
      </c>
      <c r="B671" s="822" t="s">
        <v>4306</v>
      </c>
      <c r="C671" s="822" t="s">
        <v>4182</v>
      </c>
      <c r="D671" s="822" t="s">
        <v>4315</v>
      </c>
      <c r="E671" s="822" t="s">
        <v>4316</v>
      </c>
      <c r="F671" s="831">
        <v>1</v>
      </c>
      <c r="G671" s="831">
        <v>252</v>
      </c>
      <c r="H671" s="831"/>
      <c r="I671" s="831">
        <v>252</v>
      </c>
      <c r="J671" s="831"/>
      <c r="K671" s="831"/>
      <c r="L671" s="831"/>
      <c r="M671" s="831"/>
      <c r="N671" s="831"/>
      <c r="O671" s="831"/>
      <c r="P671" s="827"/>
      <c r="Q671" s="832"/>
    </row>
    <row r="672" spans="1:17" ht="14.45" customHeight="1" x14ac:dyDescent="0.2">
      <c r="A672" s="821" t="s">
        <v>5173</v>
      </c>
      <c r="B672" s="822" t="s">
        <v>4200</v>
      </c>
      <c r="C672" s="822" t="s">
        <v>4182</v>
      </c>
      <c r="D672" s="822" t="s">
        <v>4185</v>
      </c>
      <c r="E672" s="822" t="s">
        <v>4186</v>
      </c>
      <c r="F672" s="831"/>
      <c r="G672" s="831"/>
      <c r="H672" s="831"/>
      <c r="I672" s="831"/>
      <c r="J672" s="831">
        <v>1</v>
      </c>
      <c r="K672" s="831">
        <v>38</v>
      </c>
      <c r="L672" s="831">
        <v>1</v>
      </c>
      <c r="M672" s="831">
        <v>38</v>
      </c>
      <c r="N672" s="831"/>
      <c r="O672" s="831"/>
      <c r="P672" s="827"/>
      <c r="Q672" s="832"/>
    </row>
    <row r="673" spans="1:17" ht="14.45" customHeight="1" x14ac:dyDescent="0.2">
      <c r="A673" s="821" t="s">
        <v>5173</v>
      </c>
      <c r="B673" s="822" t="s">
        <v>4200</v>
      </c>
      <c r="C673" s="822" t="s">
        <v>4182</v>
      </c>
      <c r="D673" s="822" t="s">
        <v>4237</v>
      </c>
      <c r="E673" s="822" t="s">
        <v>4238</v>
      </c>
      <c r="F673" s="831"/>
      <c r="G673" s="831"/>
      <c r="H673" s="831"/>
      <c r="I673" s="831"/>
      <c r="J673" s="831">
        <v>2</v>
      </c>
      <c r="K673" s="831">
        <v>508</v>
      </c>
      <c r="L673" s="831">
        <v>1</v>
      </c>
      <c r="M673" s="831">
        <v>254</v>
      </c>
      <c r="N673" s="831"/>
      <c r="O673" s="831"/>
      <c r="P673" s="827"/>
      <c r="Q673" s="832"/>
    </row>
    <row r="674" spans="1:17" ht="14.45" customHeight="1" x14ac:dyDescent="0.2">
      <c r="A674" s="821" t="s">
        <v>5174</v>
      </c>
      <c r="B674" s="822" t="s">
        <v>4200</v>
      </c>
      <c r="C674" s="822" t="s">
        <v>4182</v>
      </c>
      <c r="D674" s="822" t="s">
        <v>4185</v>
      </c>
      <c r="E674" s="822" t="s">
        <v>4186</v>
      </c>
      <c r="F674" s="831">
        <v>6</v>
      </c>
      <c r="G674" s="831">
        <v>222</v>
      </c>
      <c r="H674" s="831">
        <v>1.168421052631579</v>
      </c>
      <c r="I674" s="831">
        <v>37</v>
      </c>
      <c r="J674" s="831">
        <v>5</v>
      </c>
      <c r="K674" s="831">
        <v>190</v>
      </c>
      <c r="L674" s="831">
        <v>1</v>
      </c>
      <c r="M674" s="831">
        <v>38</v>
      </c>
      <c r="N674" s="831"/>
      <c r="O674" s="831"/>
      <c r="P674" s="827"/>
      <c r="Q674" s="832"/>
    </row>
    <row r="675" spans="1:17" ht="14.45" customHeight="1" x14ac:dyDescent="0.2">
      <c r="A675" s="821" t="s">
        <v>5174</v>
      </c>
      <c r="B675" s="822" t="s">
        <v>4200</v>
      </c>
      <c r="C675" s="822" t="s">
        <v>4182</v>
      </c>
      <c r="D675" s="822" t="s">
        <v>4237</v>
      </c>
      <c r="E675" s="822" t="s">
        <v>4238</v>
      </c>
      <c r="F675" s="831">
        <v>2</v>
      </c>
      <c r="G675" s="831">
        <v>504</v>
      </c>
      <c r="H675" s="831">
        <v>0.3968503937007874</v>
      </c>
      <c r="I675" s="831">
        <v>252</v>
      </c>
      <c r="J675" s="831">
        <v>5</v>
      </c>
      <c r="K675" s="831">
        <v>1270</v>
      </c>
      <c r="L675" s="831">
        <v>1</v>
      </c>
      <c r="M675" s="831">
        <v>254</v>
      </c>
      <c r="N675" s="831"/>
      <c r="O675" s="831"/>
      <c r="P675" s="827"/>
      <c r="Q675" s="832"/>
    </row>
    <row r="676" spans="1:17" ht="14.45" customHeight="1" x14ac:dyDescent="0.2">
      <c r="A676" s="821" t="s">
        <v>5175</v>
      </c>
      <c r="B676" s="822" t="s">
        <v>4179</v>
      </c>
      <c r="C676" s="822" t="s">
        <v>4182</v>
      </c>
      <c r="D676" s="822" t="s">
        <v>4195</v>
      </c>
      <c r="E676" s="822" t="s">
        <v>4196</v>
      </c>
      <c r="F676" s="831"/>
      <c r="G676" s="831"/>
      <c r="H676" s="831"/>
      <c r="I676" s="831"/>
      <c r="J676" s="831">
        <v>1</v>
      </c>
      <c r="K676" s="831">
        <v>358</v>
      </c>
      <c r="L676" s="831">
        <v>1</v>
      </c>
      <c r="M676" s="831">
        <v>358</v>
      </c>
      <c r="N676" s="831"/>
      <c r="O676" s="831"/>
      <c r="P676" s="827"/>
      <c r="Q676" s="832"/>
    </row>
    <row r="677" spans="1:17" ht="14.45" customHeight="1" x14ac:dyDescent="0.2">
      <c r="A677" s="821" t="s">
        <v>5175</v>
      </c>
      <c r="B677" s="822" t="s">
        <v>4200</v>
      </c>
      <c r="C677" s="822" t="s">
        <v>4182</v>
      </c>
      <c r="D677" s="822" t="s">
        <v>4185</v>
      </c>
      <c r="E677" s="822" t="s">
        <v>4186</v>
      </c>
      <c r="F677" s="831">
        <v>1</v>
      </c>
      <c r="G677" s="831">
        <v>37</v>
      </c>
      <c r="H677" s="831"/>
      <c r="I677" s="831">
        <v>37</v>
      </c>
      <c r="J677" s="831"/>
      <c r="K677" s="831"/>
      <c r="L677" s="831"/>
      <c r="M677" s="831"/>
      <c r="N677" s="831"/>
      <c r="O677" s="831"/>
      <c r="P677" s="827"/>
      <c r="Q677" s="832"/>
    </row>
    <row r="678" spans="1:17" ht="14.45" customHeight="1" x14ac:dyDescent="0.2">
      <c r="A678" s="821" t="s">
        <v>5175</v>
      </c>
      <c r="B678" s="822" t="s">
        <v>4200</v>
      </c>
      <c r="C678" s="822" t="s">
        <v>4182</v>
      </c>
      <c r="D678" s="822" t="s">
        <v>4237</v>
      </c>
      <c r="E678" s="822" t="s">
        <v>4238</v>
      </c>
      <c r="F678" s="831">
        <v>1</v>
      </c>
      <c r="G678" s="831">
        <v>252</v>
      </c>
      <c r="H678" s="831"/>
      <c r="I678" s="831">
        <v>252</v>
      </c>
      <c r="J678" s="831"/>
      <c r="K678" s="831"/>
      <c r="L678" s="831"/>
      <c r="M678" s="831"/>
      <c r="N678" s="831"/>
      <c r="O678" s="831"/>
      <c r="P678" s="827"/>
      <c r="Q678" s="832"/>
    </row>
    <row r="679" spans="1:17" ht="14.45" customHeight="1" x14ac:dyDescent="0.2">
      <c r="A679" s="821" t="s">
        <v>5175</v>
      </c>
      <c r="B679" s="822" t="s">
        <v>4200</v>
      </c>
      <c r="C679" s="822" t="s">
        <v>4182</v>
      </c>
      <c r="D679" s="822" t="s">
        <v>4239</v>
      </c>
      <c r="E679" s="822" t="s">
        <v>4240</v>
      </c>
      <c r="F679" s="831">
        <v>9</v>
      </c>
      <c r="G679" s="831">
        <v>1140</v>
      </c>
      <c r="H679" s="831">
        <v>1.5079365079365079</v>
      </c>
      <c r="I679" s="831">
        <v>126.66666666666667</v>
      </c>
      <c r="J679" s="831">
        <v>6</v>
      </c>
      <c r="K679" s="831">
        <v>756</v>
      </c>
      <c r="L679" s="831">
        <v>1</v>
      </c>
      <c r="M679" s="831">
        <v>126</v>
      </c>
      <c r="N679" s="831">
        <v>6</v>
      </c>
      <c r="O679" s="831">
        <v>762</v>
      </c>
      <c r="P679" s="827">
        <v>1.0079365079365079</v>
      </c>
      <c r="Q679" s="832">
        <v>127</v>
      </c>
    </row>
    <row r="680" spans="1:17" ht="14.45" customHeight="1" x14ac:dyDescent="0.2">
      <c r="A680" s="821" t="s">
        <v>5175</v>
      </c>
      <c r="B680" s="822" t="s">
        <v>4200</v>
      </c>
      <c r="C680" s="822" t="s">
        <v>4182</v>
      </c>
      <c r="D680" s="822" t="s">
        <v>4254</v>
      </c>
      <c r="E680" s="822" t="s">
        <v>4255</v>
      </c>
      <c r="F680" s="831">
        <v>1</v>
      </c>
      <c r="G680" s="831">
        <v>86</v>
      </c>
      <c r="H680" s="831"/>
      <c r="I680" s="831">
        <v>86</v>
      </c>
      <c r="J680" s="831"/>
      <c r="K680" s="831"/>
      <c r="L680" s="831"/>
      <c r="M680" s="831"/>
      <c r="N680" s="831"/>
      <c r="O680" s="831"/>
      <c r="P680" s="827"/>
      <c r="Q680" s="832"/>
    </row>
    <row r="681" spans="1:17" ht="14.45" customHeight="1" x14ac:dyDescent="0.2">
      <c r="A681" s="821" t="s">
        <v>5175</v>
      </c>
      <c r="B681" s="822" t="s">
        <v>4200</v>
      </c>
      <c r="C681" s="822" t="s">
        <v>4182</v>
      </c>
      <c r="D681" s="822" t="s">
        <v>4280</v>
      </c>
      <c r="E681" s="822" t="s">
        <v>4281</v>
      </c>
      <c r="F681" s="831"/>
      <c r="G681" s="831"/>
      <c r="H681" s="831"/>
      <c r="I681" s="831"/>
      <c r="J681" s="831">
        <v>1</v>
      </c>
      <c r="K681" s="831">
        <v>393</v>
      </c>
      <c r="L681" s="831">
        <v>1</v>
      </c>
      <c r="M681" s="831">
        <v>393</v>
      </c>
      <c r="N681" s="831"/>
      <c r="O681" s="831"/>
      <c r="P681" s="827"/>
      <c r="Q681" s="832"/>
    </row>
    <row r="682" spans="1:17" ht="14.45" customHeight="1" x14ac:dyDescent="0.2">
      <c r="A682" s="821" t="s">
        <v>5175</v>
      </c>
      <c r="B682" s="822" t="s">
        <v>4200</v>
      </c>
      <c r="C682" s="822" t="s">
        <v>4182</v>
      </c>
      <c r="D682" s="822" t="s">
        <v>4288</v>
      </c>
      <c r="E682" s="822" t="s">
        <v>4289</v>
      </c>
      <c r="F682" s="831"/>
      <c r="G682" s="831"/>
      <c r="H682" s="831"/>
      <c r="I682" s="831"/>
      <c r="J682" s="831"/>
      <c r="K682" s="831"/>
      <c r="L682" s="831"/>
      <c r="M682" s="831"/>
      <c r="N682" s="831">
        <v>1</v>
      </c>
      <c r="O682" s="831">
        <v>0</v>
      </c>
      <c r="P682" s="827"/>
      <c r="Q682" s="832">
        <v>0</v>
      </c>
    </row>
    <row r="683" spans="1:17" ht="14.45" customHeight="1" x14ac:dyDescent="0.2">
      <c r="A683" s="821" t="s">
        <v>5175</v>
      </c>
      <c r="B683" s="822" t="s">
        <v>4306</v>
      </c>
      <c r="C683" s="822" t="s">
        <v>4182</v>
      </c>
      <c r="D683" s="822" t="s">
        <v>4315</v>
      </c>
      <c r="E683" s="822" t="s">
        <v>4316</v>
      </c>
      <c r="F683" s="831"/>
      <c r="G683" s="831"/>
      <c r="H683" s="831"/>
      <c r="I683" s="831"/>
      <c r="J683" s="831">
        <v>1</v>
      </c>
      <c r="K683" s="831">
        <v>254</v>
      </c>
      <c r="L683" s="831">
        <v>1</v>
      </c>
      <c r="M683" s="831">
        <v>254</v>
      </c>
      <c r="N683" s="831">
        <v>1</v>
      </c>
      <c r="O683" s="831">
        <v>255</v>
      </c>
      <c r="P683" s="827">
        <v>1.0039370078740157</v>
      </c>
      <c r="Q683" s="832">
        <v>255</v>
      </c>
    </row>
    <row r="684" spans="1:17" ht="14.45" customHeight="1" x14ac:dyDescent="0.2">
      <c r="A684" s="821" t="s">
        <v>5176</v>
      </c>
      <c r="B684" s="822" t="s">
        <v>4179</v>
      </c>
      <c r="C684" s="822" t="s">
        <v>4182</v>
      </c>
      <c r="D684" s="822" t="s">
        <v>4187</v>
      </c>
      <c r="E684" s="822" t="s">
        <v>4188</v>
      </c>
      <c r="F684" s="831">
        <v>1</v>
      </c>
      <c r="G684" s="831">
        <v>193</v>
      </c>
      <c r="H684" s="831">
        <v>0.49742268041237114</v>
      </c>
      <c r="I684" s="831">
        <v>193</v>
      </c>
      <c r="J684" s="831">
        <v>2</v>
      </c>
      <c r="K684" s="831">
        <v>388</v>
      </c>
      <c r="L684" s="831">
        <v>1</v>
      </c>
      <c r="M684" s="831">
        <v>194</v>
      </c>
      <c r="N684" s="831"/>
      <c r="O684" s="831"/>
      <c r="P684" s="827"/>
      <c r="Q684" s="832"/>
    </row>
    <row r="685" spans="1:17" ht="14.45" customHeight="1" x14ac:dyDescent="0.2">
      <c r="A685" s="821" t="s">
        <v>5176</v>
      </c>
      <c r="B685" s="822" t="s">
        <v>4200</v>
      </c>
      <c r="C685" s="822" t="s">
        <v>4182</v>
      </c>
      <c r="D685" s="822" t="s">
        <v>4185</v>
      </c>
      <c r="E685" s="822" t="s">
        <v>4186</v>
      </c>
      <c r="F685" s="831"/>
      <c r="G685" s="831"/>
      <c r="H685" s="831"/>
      <c r="I685" s="831"/>
      <c r="J685" s="831"/>
      <c r="K685" s="831"/>
      <c r="L685" s="831"/>
      <c r="M685" s="831"/>
      <c r="N685" s="831">
        <v>1</v>
      </c>
      <c r="O685" s="831">
        <v>38</v>
      </c>
      <c r="P685" s="827"/>
      <c r="Q685" s="832">
        <v>38</v>
      </c>
    </row>
    <row r="686" spans="1:17" ht="14.45" customHeight="1" x14ac:dyDescent="0.2">
      <c r="A686" s="821" t="s">
        <v>5176</v>
      </c>
      <c r="B686" s="822" t="s">
        <v>4200</v>
      </c>
      <c r="C686" s="822" t="s">
        <v>4182</v>
      </c>
      <c r="D686" s="822" t="s">
        <v>4237</v>
      </c>
      <c r="E686" s="822" t="s">
        <v>4238</v>
      </c>
      <c r="F686" s="831">
        <v>3</v>
      </c>
      <c r="G686" s="831">
        <v>756</v>
      </c>
      <c r="H686" s="831">
        <v>1.4881889763779528</v>
      </c>
      <c r="I686" s="831">
        <v>252</v>
      </c>
      <c r="J686" s="831">
        <v>2</v>
      </c>
      <c r="K686" s="831">
        <v>508</v>
      </c>
      <c r="L686" s="831">
        <v>1</v>
      </c>
      <c r="M686" s="831">
        <v>254</v>
      </c>
      <c r="N686" s="831">
        <v>2</v>
      </c>
      <c r="O686" s="831">
        <v>510</v>
      </c>
      <c r="P686" s="827">
        <v>1.0039370078740157</v>
      </c>
      <c r="Q686" s="832">
        <v>255</v>
      </c>
    </row>
    <row r="687" spans="1:17" ht="14.45" customHeight="1" x14ac:dyDescent="0.2">
      <c r="A687" s="821" t="s">
        <v>5176</v>
      </c>
      <c r="B687" s="822" t="s">
        <v>4200</v>
      </c>
      <c r="C687" s="822" t="s">
        <v>4182</v>
      </c>
      <c r="D687" s="822" t="s">
        <v>4239</v>
      </c>
      <c r="E687" s="822" t="s">
        <v>4240</v>
      </c>
      <c r="F687" s="831">
        <v>52</v>
      </c>
      <c r="G687" s="831">
        <v>6584</v>
      </c>
      <c r="H687" s="831">
        <v>1.8018609742747673</v>
      </c>
      <c r="I687" s="831">
        <v>126.61538461538461</v>
      </c>
      <c r="J687" s="831">
        <v>29</v>
      </c>
      <c r="K687" s="831">
        <v>3654</v>
      </c>
      <c r="L687" s="831">
        <v>1</v>
      </c>
      <c r="M687" s="831">
        <v>126</v>
      </c>
      <c r="N687" s="831">
        <v>10</v>
      </c>
      <c r="O687" s="831">
        <v>1270</v>
      </c>
      <c r="P687" s="827">
        <v>0.34756431308155444</v>
      </c>
      <c r="Q687" s="832">
        <v>127</v>
      </c>
    </row>
    <row r="688" spans="1:17" ht="14.45" customHeight="1" x14ac:dyDescent="0.2">
      <c r="A688" s="821" t="s">
        <v>5176</v>
      </c>
      <c r="B688" s="822" t="s">
        <v>4200</v>
      </c>
      <c r="C688" s="822" t="s">
        <v>4182</v>
      </c>
      <c r="D688" s="822" t="s">
        <v>4280</v>
      </c>
      <c r="E688" s="822" t="s">
        <v>4281</v>
      </c>
      <c r="F688" s="831">
        <v>17</v>
      </c>
      <c r="G688" s="831">
        <v>6647</v>
      </c>
      <c r="H688" s="831">
        <v>1.409457167090755</v>
      </c>
      <c r="I688" s="831">
        <v>391</v>
      </c>
      <c r="J688" s="831">
        <v>12</v>
      </c>
      <c r="K688" s="831">
        <v>4716</v>
      </c>
      <c r="L688" s="831">
        <v>1</v>
      </c>
      <c r="M688" s="831">
        <v>393</v>
      </c>
      <c r="N688" s="831">
        <v>3</v>
      </c>
      <c r="O688" s="831">
        <v>1188</v>
      </c>
      <c r="P688" s="827">
        <v>0.25190839694656486</v>
      </c>
      <c r="Q688" s="832">
        <v>396</v>
      </c>
    </row>
    <row r="689" spans="1:17" ht="14.45" customHeight="1" x14ac:dyDescent="0.2">
      <c r="A689" s="821" t="s">
        <v>5176</v>
      </c>
      <c r="B689" s="822" t="s">
        <v>4200</v>
      </c>
      <c r="C689" s="822" t="s">
        <v>4182</v>
      </c>
      <c r="D689" s="822" t="s">
        <v>4286</v>
      </c>
      <c r="E689" s="822" t="s">
        <v>4287</v>
      </c>
      <c r="F689" s="831">
        <v>1</v>
      </c>
      <c r="G689" s="831">
        <v>779</v>
      </c>
      <c r="H689" s="831"/>
      <c r="I689" s="831">
        <v>779</v>
      </c>
      <c r="J689" s="831"/>
      <c r="K689" s="831"/>
      <c r="L689" s="831"/>
      <c r="M689" s="831"/>
      <c r="N689" s="831"/>
      <c r="O689" s="831"/>
      <c r="P689" s="827"/>
      <c r="Q689" s="832"/>
    </row>
    <row r="690" spans="1:17" ht="14.45" customHeight="1" x14ac:dyDescent="0.2">
      <c r="A690" s="821" t="s">
        <v>5176</v>
      </c>
      <c r="B690" s="822" t="s">
        <v>4200</v>
      </c>
      <c r="C690" s="822" t="s">
        <v>4182</v>
      </c>
      <c r="D690" s="822" t="s">
        <v>4288</v>
      </c>
      <c r="E690" s="822" t="s">
        <v>4289</v>
      </c>
      <c r="F690" s="831"/>
      <c r="G690" s="831"/>
      <c r="H690" s="831"/>
      <c r="I690" s="831"/>
      <c r="J690" s="831"/>
      <c r="K690" s="831"/>
      <c r="L690" s="831"/>
      <c r="M690" s="831"/>
      <c r="N690" s="831">
        <v>1</v>
      </c>
      <c r="O690" s="831">
        <v>0</v>
      </c>
      <c r="P690" s="827"/>
      <c r="Q690" s="832">
        <v>0</v>
      </c>
    </row>
    <row r="691" spans="1:17" ht="14.45" customHeight="1" x14ac:dyDescent="0.2">
      <c r="A691" s="821" t="s">
        <v>5176</v>
      </c>
      <c r="B691" s="822" t="s">
        <v>4306</v>
      </c>
      <c r="C691" s="822" t="s">
        <v>4182</v>
      </c>
      <c r="D691" s="822" t="s">
        <v>4311</v>
      </c>
      <c r="E691" s="822" t="s">
        <v>4312</v>
      </c>
      <c r="F691" s="831">
        <v>1</v>
      </c>
      <c r="G691" s="831">
        <v>126</v>
      </c>
      <c r="H691" s="831"/>
      <c r="I691" s="831">
        <v>126</v>
      </c>
      <c r="J691" s="831"/>
      <c r="K691" s="831"/>
      <c r="L691" s="831"/>
      <c r="M691" s="831"/>
      <c r="N691" s="831"/>
      <c r="O691" s="831"/>
      <c r="P691" s="827"/>
      <c r="Q691" s="832"/>
    </row>
    <row r="692" spans="1:17" ht="14.45" customHeight="1" x14ac:dyDescent="0.2">
      <c r="A692" s="821" t="s">
        <v>5176</v>
      </c>
      <c r="B692" s="822" t="s">
        <v>4306</v>
      </c>
      <c r="C692" s="822" t="s">
        <v>4182</v>
      </c>
      <c r="D692" s="822" t="s">
        <v>4315</v>
      </c>
      <c r="E692" s="822" t="s">
        <v>4316</v>
      </c>
      <c r="F692" s="831">
        <v>2</v>
      </c>
      <c r="G692" s="831">
        <v>504</v>
      </c>
      <c r="H692" s="831">
        <v>0.66141732283464572</v>
      </c>
      <c r="I692" s="831">
        <v>252</v>
      </c>
      <c r="J692" s="831">
        <v>3</v>
      </c>
      <c r="K692" s="831">
        <v>762</v>
      </c>
      <c r="L692" s="831">
        <v>1</v>
      </c>
      <c r="M692" s="831">
        <v>254</v>
      </c>
      <c r="N692" s="831"/>
      <c r="O692" s="831"/>
      <c r="P692" s="827"/>
      <c r="Q692" s="832"/>
    </row>
    <row r="693" spans="1:17" ht="14.45" customHeight="1" x14ac:dyDescent="0.2">
      <c r="A693" s="821" t="s">
        <v>5177</v>
      </c>
      <c r="B693" s="822" t="s">
        <v>4200</v>
      </c>
      <c r="C693" s="822" t="s">
        <v>4182</v>
      </c>
      <c r="D693" s="822" t="s">
        <v>4237</v>
      </c>
      <c r="E693" s="822" t="s">
        <v>4238</v>
      </c>
      <c r="F693" s="831"/>
      <c r="G693" s="831"/>
      <c r="H693" s="831"/>
      <c r="I693" s="831"/>
      <c r="J693" s="831"/>
      <c r="K693" s="831"/>
      <c r="L693" s="831"/>
      <c r="M693" s="831"/>
      <c r="N693" s="831">
        <v>3</v>
      </c>
      <c r="O693" s="831">
        <v>765</v>
      </c>
      <c r="P693" s="827"/>
      <c r="Q693" s="832">
        <v>255</v>
      </c>
    </row>
    <row r="694" spans="1:17" ht="14.45" customHeight="1" x14ac:dyDescent="0.2">
      <c r="A694" s="821" t="s">
        <v>5177</v>
      </c>
      <c r="B694" s="822" t="s">
        <v>4200</v>
      </c>
      <c r="C694" s="822" t="s">
        <v>4182</v>
      </c>
      <c r="D694" s="822" t="s">
        <v>4239</v>
      </c>
      <c r="E694" s="822" t="s">
        <v>4240</v>
      </c>
      <c r="F694" s="831"/>
      <c r="G694" s="831"/>
      <c r="H694" s="831"/>
      <c r="I694" s="831"/>
      <c r="J694" s="831">
        <v>1</v>
      </c>
      <c r="K694" s="831">
        <v>126</v>
      </c>
      <c r="L694" s="831">
        <v>1</v>
      </c>
      <c r="M694" s="831">
        <v>126</v>
      </c>
      <c r="N694" s="831"/>
      <c r="O694" s="831"/>
      <c r="P694" s="827"/>
      <c r="Q694" s="832"/>
    </row>
    <row r="695" spans="1:17" ht="14.45" customHeight="1" x14ac:dyDescent="0.2">
      <c r="A695" s="821" t="s">
        <v>5178</v>
      </c>
      <c r="B695" s="822" t="s">
        <v>4200</v>
      </c>
      <c r="C695" s="822" t="s">
        <v>4182</v>
      </c>
      <c r="D695" s="822" t="s">
        <v>4237</v>
      </c>
      <c r="E695" s="822" t="s">
        <v>4238</v>
      </c>
      <c r="F695" s="831">
        <v>1</v>
      </c>
      <c r="G695" s="831">
        <v>252</v>
      </c>
      <c r="H695" s="831">
        <v>0.49606299212598426</v>
      </c>
      <c r="I695" s="831">
        <v>252</v>
      </c>
      <c r="J695" s="831">
        <v>2</v>
      </c>
      <c r="K695" s="831">
        <v>508</v>
      </c>
      <c r="L695" s="831">
        <v>1</v>
      </c>
      <c r="M695" s="831">
        <v>254</v>
      </c>
      <c r="N695" s="831"/>
      <c r="O695" s="831"/>
      <c r="P695" s="827"/>
      <c r="Q695" s="832"/>
    </row>
    <row r="696" spans="1:17" ht="14.45" customHeight="1" x14ac:dyDescent="0.2">
      <c r="A696" s="821" t="s">
        <v>5178</v>
      </c>
      <c r="B696" s="822" t="s">
        <v>4200</v>
      </c>
      <c r="C696" s="822" t="s">
        <v>4182</v>
      </c>
      <c r="D696" s="822" t="s">
        <v>4239</v>
      </c>
      <c r="E696" s="822" t="s">
        <v>4240</v>
      </c>
      <c r="F696" s="831"/>
      <c r="G696" s="831"/>
      <c r="H696" s="831"/>
      <c r="I696" s="831"/>
      <c r="J696" s="831">
        <v>9</v>
      </c>
      <c r="K696" s="831">
        <v>1134</v>
      </c>
      <c r="L696" s="831">
        <v>1</v>
      </c>
      <c r="M696" s="831">
        <v>126</v>
      </c>
      <c r="N696" s="831">
        <v>1</v>
      </c>
      <c r="O696" s="831">
        <v>127</v>
      </c>
      <c r="P696" s="827">
        <v>0.11199294532627865</v>
      </c>
      <c r="Q696" s="832">
        <v>127</v>
      </c>
    </row>
    <row r="697" spans="1:17" ht="14.45" customHeight="1" x14ac:dyDescent="0.2">
      <c r="A697" s="821" t="s">
        <v>5178</v>
      </c>
      <c r="B697" s="822" t="s">
        <v>4200</v>
      </c>
      <c r="C697" s="822" t="s">
        <v>4182</v>
      </c>
      <c r="D697" s="822" t="s">
        <v>4254</v>
      </c>
      <c r="E697" s="822" t="s">
        <v>4255</v>
      </c>
      <c r="F697" s="831">
        <v>1</v>
      </c>
      <c r="G697" s="831">
        <v>86</v>
      </c>
      <c r="H697" s="831"/>
      <c r="I697" s="831">
        <v>86</v>
      </c>
      <c r="J697" s="831"/>
      <c r="K697" s="831"/>
      <c r="L697" s="831"/>
      <c r="M697" s="831"/>
      <c r="N697" s="831"/>
      <c r="O697" s="831"/>
      <c r="P697" s="827"/>
      <c r="Q697" s="832"/>
    </row>
    <row r="698" spans="1:17" ht="14.45" customHeight="1" x14ac:dyDescent="0.2">
      <c r="A698" s="821" t="s">
        <v>5178</v>
      </c>
      <c r="B698" s="822" t="s">
        <v>4200</v>
      </c>
      <c r="C698" s="822" t="s">
        <v>4182</v>
      </c>
      <c r="D698" s="822" t="s">
        <v>4280</v>
      </c>
      <c r="E698" s="822" t="s">
        <v>4281</v>
      </c>
      <c r="F698" s="831"/>
      <c r="G698" s="831"/>
      <c r="H698" s="831"/>
      <c r="I698" s="831"/>
      <c r="J698" s="831">
        <v>1</v>
      </c>
      <c r="K698" s="831">
        <v>393</v>
      </c>
      <c r="L698" s="831">
        <v>1</v>
      </c>
      <c r="M698" s="831">
        <v>393</v>
      </c>
      <c r="N698" s="831"/>
      <c r="O698" s="831"/>
      <c r="P698" s="827"/>
      <c r="Q698" s="832"/>
    </row>
    <row r="699" spans="1:17" ht="14.45" customHeight="1" x14ac:dyDescent="0.2">
      <c r="A699" s="821" t="s">
        <v>5178</v>
      </c>
      <c r="B699" s="822" t="s">
        <v>4306</v>
      </c>
      <c r="C699" s="822" t="s">
        <v>4182</v>
      </c>
      <c r="D699" s="822" t="s">
        <v>4185</v>
      </c>
      <c r="E699" s="822" t="s">
        <v>4186</v>
      </c>
      <c r="F699" s="831">
        <v>1</v>
      </c>
      <c r="G699" s="831">
        <v>37</v>
      </c>
      <c r="H699" s="831"/>
      <c r="I699" s="831">
        <v>37</v>
      </c>
      <c r="J699" s="831"/>
      <c r="K699" s="831"/>
      <c r="L699" s="831"/>
      <c r="M699" s="831"/>
      <c r="N699" s="831"/>
      <c r="O699" s="831"/>
      <c r="P699" s="827"/>
      <c r="Q699" s="832"/>
    </row>
    <row r="700" spans="1:17" ht="14.45" customHeight="1" x14ac:dyDescent="0.2">
      <c r="A700" s="821" t="s">
        <v>5178</v>
      </c>
      <c r="B700" s="822" t="s">
        <v>4306</v>
      </c>
      <c r="C700" s="822" t="s">
        <v>4182</v>
      </c>
      <c r="D700" s="822" t="s">
        <v>4311</v>
      </c>
      <c r="E700" s="822" t="s">
        <v>4312</v>
      </c>
      <c r="F700" s="831"/>
      <c r="G700" s="831"/>
      <c r="H700" s="831"/>
      <c r="I700" s="831"/>
      <c r="J700" s="831">
        <v>1</v>
      </c>
      <c r="K700" s="831">
        <v>126</v>
      </c>
      <c r="L700" s="831">
        <v>1</v>
      </c>
      <c r="M700" s="831">
        <v>126</v>
      </c>
      <c r="N700" s="831"/>
      <c r="O700" s="831"/>
      <c r="P700" s="827"/>
      <c r="Q700" s="832"/>
    </row>
    <row r="701" spans="1:17" ht="14.45" customHeight="1" x14ac:dyDescent="0.2">
      <c r="A701" s="821" t="s">
        <v>5178</v>
      </c>
      <c r="B701" s="822" t="s">
        <v>4306</v>
      </c>
      <c r="C701" s="822" t="s">
        <v>4182</v>
      </c>
      <c r="D701" s="822" t="s">
        <v>4315</v>
      </c>
      <c r="E701" s="822" t="s">
        <v>4316</v>
      </c>
      <c r="F701" s="831"/>
      <c r="G701" s="831"/>
      <c r="H701" s="831"/>
      <c r="I701" s="831"/>
      <c r="J701" s="831">
        <v>1</v>
      </c>
      <c r="K701" s="831">
        <v>254</v>
      </c>
      <c r="L701" s="831">
        <v>1</v>
      </c>
      <c r="M701" s="831">
        <v>254</v>
      </c>
      <c r="N701" s="831">
        <v>1</v>
      </c>
      <c r="O701" s="831">
        <v>255</v>
      </c>
      <c r="P701" s="827">
        <v>1.0039370078740157</v>
      </c>
      <c r="Q701" s="832">
        <v>255</v>
      </c>
    </row>
    <row r="702" spans="1:17" ht="14.45" customHeight="1" x14ac:dyDescent="0.2">
      <c r="A702" s="821" t="s">
        <v>5179</v>
      </c>
      <c r="B702" s="822" t="s">
        <v>4200</v>
      </c>
      <c r="C702" s="822" t="s">
        <v>4182</v>
      </c>
      <c r="D702" s="822" t="s">
        <v>4237</v>
      </c>
      <c r="E702" s="822" t="s">
        <v>4238</v>
      </c>
      <c r="F702" s="831"/>
      <c r="G702" s="831"/>
      <c r="H702" s="831"/>
      <c r="I702" s="831"/>
      <c r="J702" s="831">
        <v>1</v>
      </c>
      <c r="K702" s="831">
        <v>254</v>
      </c>
      <c r="L702" s="831">
        <v>1</v>
      </c>
      <c r="M702" s="831">
        <v>254</v>
      </c>
      <c r="N702" s="831">
        <v>1</v>
      </c>
      <c r="O702" s="831">
        <v>255</v>
      </c>
      <c r="P702" s="827">
        <v>1.0039370078740157</v>
      </c>
      <c r="Q702" s="832">
        <v>255</v>
      </c>
    </row>
    <row r="703" spans="1:17" ht="14.45" customHeight="1" x14ac:dyDescent="0.2">
      <c r="A703" s="821" t="s">
        <v>5179</v>
      </c>
      <c r="B703" s="822" t="s">
        <v>4200</v>
      </c>
      <c r="C703" s="822" t="s">
        <v>4182</v>
      </c>
      <c r="D703" s="822" t="s">
        <v>4239</v>
      </c>
      <c r="E703" s="822" t="s">
        <v>4240</v>
      </c>
      <c r="F703" s="831"/>
      <c r="G703" s="831"/>
      <c r="H703" s="831"/>
      <c r="I703" s="831"/>
      <c r="J703" s="831">
        <v>1</v>
      </c>
      <c r="K703" s="831">
        <v>126</v>
      </c>
      <c r="L703" s="831">
        <v>1</v>
      </c>
      <c r="M703" s="831">
        <v>126</v>
      </c>
      <c r="N703" s="831"/>
      <c r="O703" s="831"/>
      <c r="P703" s="827"/>
      <c r="Q703" s="832"/>
    </row>
    <row r="704" spans="1:17" ht="14.45" customHeight="1" x14ac:dyDescent="0.2">
      <c r="A704" s="821" t="s">
        <v>5179</v>
      </c>
      <c r="B704" s="822" t="s">
        <v>4200</v>
      </c>
      <c r="C704" s="822" t="s">
        <v>4182</v>
      </c>
      <c r="D704" s="822" t="s">
        <v>4280</v>
      </c>
      <c r="E704" s="822" t="s">
        <v>4281</v>
      </c>
      <c r="F704" s="831"/>
      <c r="G704" s="831"/>
      <c r="H704" s="831"/>
      <c r="I704" s="831"/>
      <c r="J704" s="831">
        <v>1</v>
      </c>
      <c r="K704" s="831">
        <v>393</v>
      </c>
      <c r="L704" s="831">
        <v>1</v>
      </c>
      <c r="M704" s="831">
        <v>393</v>
      </c>
      <c r="N704" s="831"/>
      <c r="O704" s="831"/>
      <c r="P704" s="827"/>
      <c r="Q704" s="832"/>
    </row>
    <row r="705" spans="1:17" ht="14.45" customHeight="1" x14ac:dyDescent="0.2">
      <c r="A705" s="821" t="s">
        <v>5179</v>
      </c>
      <c r="B705" s="822" t="s">
        <v>4200</v>
      </c>
      <c r="C705" s="822" t="s">
        <v>4182</v>
      </c>
      <c r="D705" s="822" t="s">
        <v>5155</v>
      </c>
      <c r="E705" s="822" t="s">
        <v>5156</v>
      </c>
      <c r="F705" s="831">
        <v>1</v>
      </c>
      <c r="G705" s="831">
        <v>731</v>
      </c>
      <c r="H705" s="831"/>
      <c r="I705" s="831">
        <v>731</v>
      </c>
      <c r="J705" s="831"/>
      <c r="K705" s="831"/>
      <c r="L705" s="831"/>
      <c r="M705" s="831"/>
      <c r="N705" s="831"/>
      <c r="O705" s="831"/>
      <c r="P705" s="827"/>
      <c r="Q705" s="832"/>
    </row>
    <row r="706" spans="1:17" ht="14.45" customHeight="1" x14ac:dyDescent="0.2">
      <c r="A706" s="821" t="s">
        <v>5179</v>
      </c>
      <c r="B706" s="822" t="s">
        <v>4200</v>
      </c>
      <c r="C706" s="822" t="s">
        <v>4182</v>
      </c>
      <c r="D706" s="822" t="s">
        <v>5157</v>
      </c>
      <c r="E706" s="822" t="s">
        <v>5158</v>
      </c>
      <c r="F706" s="831">
        <v>1</v>
      </c>
      <c r="G706" s="831">
        <v>694</v>
      </c>
      <c r="H706" s="831"/>
      <c r="I706" s="831">
        <v>694</v>
      </c>
      <c r="J706" s="831"/>
      <c r="K706" s="831"/>
      <c r="L706" s="831"/>
      <c r="M706" s="831"/>
      <c r="N706" s="831"/>
      <c r="O706" s="831"/>
      <c r="P706" s="827"/>
      <c r="Q706" s="832"/>
    </row>
    <row r="707" spans="1:17" ht="14.45" customHeight="1" x14ac:dyDescent="0.2">
      <c r="A707" s="821" t="s">
        <v>5179</v>
      </c>
      <c r="B707" s="822" t="s">
        <v>4200</v>
      </c>
      <c r="C707" s="822" t="s">
        <v>4182</v>
      </c>
      <c r="D707" s="822" t="s">
        <v>5159</v>
      </c>
      <c r="E707" s="822" t="s">
        <v>5160</v>
      </c>
      <c r="F707" s="831">
        <v>1</v>
      </c>
      <c r="G707" s="831">
        <v>1389</v>
      </c>
      <c r="H707" s="831"/>
      <c r="I707" s="831">
        <v>1389</v>
      </c>
      <c r="J707" s="831"/>
      <c r="K707" s="831"/>
      <c r="L707" s="831"/>
      <c r="M707" s="831"/>
      <c r="N707" s="831"/>
      <c r="O707" s="831"/>
      <c r="P707" s="827"/>
      <c r="Q707" s="832"/>
    </row>
    <row r="708" spans="1:17" ht="14.45" customHeight="1" x14ac:dyDescent="0.2">
      <c r="A708" s="821" t="s">
        <v>5179</v>
      </c>
      <c r="B708" s="822" t="s">
        <v>4306</v>
      </c>
      <c r="C708" s="822" t="s">
        <v>4182</v>
      </c>
      <c r="D708" s="822" t="s">
        <v>4311</v>
      </c>
      <c r="E708" s="822" t="s">
        <v>4312</v>
      </c>
      <c r="F708" s="831">
        <v>2</v>
      </c>
      <c r="G708" s="831">
        <v>254</v>
      </c>
      <c r="H708" s="831"/>
      <c r="I708" s="831">
        <v>127</v>
      </c>
      <c r="J708" s="831"/>
      <c r="K708" s="831"/>
      <c r="L708" s="831"/>
      <c r="M708" s="831"/>
      <c r="N708" s="831">
        <v>1</v>
      </c>
      <c r="O708" s="831">
        <v>127</v>
      </c>
      <c r="P708" s="827"/>
      <c r="Q708" s="832">
        <v>127</v>
      </c>
    </row>
    <row r="709" spans="1:17" ht="14.45" customHeight="1" x14ac:dyDescent="0.2">
      <c r="A709" s="821" t="s">
        <v>5179</v>
      </c>
      <c r="B709" s="822" t="s">
        <v>4306</v>
      </c>
      <c r="C709" s="822" t="s">
        <v>4182</v>
      </c>
      <c r="D709" s="822" t="s">
        <v>4193</v>
      </c>
      <c r="E709" s="822" t="s">
        <v>4194</v>
      </c>
      <c r="F709" s="831">
        <v>1</v>
      </c>
      <c r="G709" s="831">
        <v>33.33</v>
      </c>
      <c r="H709" s="831"/>
      <c r="I709" s="831">
        <v>33.33</v>
      </c>
      <c r="J709" s="831"/>
      <c r="K709" s="831"/>
      <c r="L709" s="831"/>
      <c r="M709" s="831"/>
      <c r="N709" s="831"/>
      <c r="O709" s="831"/>
      <c r="P709" s="827"/>
      <c r="Q709" s="832"/>
    </row>
    <row r="710" spans="1:17" ht="14.45" customHeight="1" x14ac:dyDescent="0.2">
      <c r="A710" s="821" t="s">
        <v>5179</v>
      </c>
      <c r="B710" s="822" t="s">
        <v>4306</v>
      </c>
      <c r="C710" s="822" t="s">
        <v>4182</v>
      </c>
      <c r="D710" s="822" t="s">
        <v>4315</v>
      </c>
      <c r="E710" s="822" t="s">
        <v>4316</v>
      </c>
      <c r="F710" s="831">
        <v>1</v>
      </c>
      <c r="G710" s="831">
        <v>252</v>
      </c>
      <c r="H710" s="831"/>
      <c r="I710" s="831">
        <v>252</v>
      </c>
      <c r="J710" s="831"/>
      <c r="K710" s="831"/>
      <c r="L710" s="831"/>
      <c r="M710" s="831"/>
      <c r="N710" s="831"/>
      <c r="O710" s="831"/>
      <c r="P710" s="827"/>
      <c r="Q710" s="832"/>
    </row>
    <row r="711" spans="1:17" ht="14.45" customHeight="1" x14ac:dyDescent="0.2">
      <c r="A711" s="821" t="s">
        <v>5179</v>
      </c>
      <c r="B711" s="822" t="s">
        <v>4306</v>
      </c>
      <c r="C711" s="822" t="s">
        <v>4182</v>
      </c>
      <c r="D711" s="822" t="s">
        <v>4319</v>
      </c>
      <c r="E711" s="822" t="s">
        <v>4320</v>
      </c>
      <c r="F711" s="831"/>
      <c r="G711" s="831"/>
      <c r="H711" s="831"/>
      <c r="I711" s="831"/>
      <c r="J711" s="831">
        <v>1</v>
      </c>
      <c r="K711" s="831">
        <v>376</v>
      </c>
      <c r="L711" s="831">
        <v>1</v>
      </c>
      <c r="M711" s="831">
        <v>376</v>
      </c>
      <c r="N711" s="831"/>
      <c r="O711" s="831"/>
      <c r="P711" s="827"/>
      <c r="Q711" s="832"/>
    </row>
    <row r="712" spans="1:17" ht="14.45" customHeight="1" x14ac:dyDescent="0.2">
      <c r="A712" s="821" t="s">
        <v>5179</v>
      </c>
      <c r="B712" s="822" t="s">
        <v>4306</v>
      </c>
      <c r="C712" s="822" t="s">
        <v>4182</v>
      </c>
      <c r="D712" s="822" t="s">
        <v>5155</v>
      </c>
      <c r="E712" s="822" t="s">
        <v>5156</v>
      </c>
      <c r="F712" s="831">
        <v>0</v>
      </c>
      <c r="G712" s="831">
        <v>0</v>
      </c>
      <c r="H712" s="831"/>
      <c r="I712" s="831"/>
      <c r="J712" s="831"/>
      <c r="K712" s="831"/>
      <c r="L712" s="831"/>
      <c r="M712" s="831"/>
      <c r="N712" s="831"/>
      <c r="O712" s="831"/>
      <c r="P712" s="827"/>
      <c r="Q712" s="832"/>
    </row>
    <row r="713" spans="1:17" ht="14.45" customHeight="1" x14ac:dyDescent="0.2">
      <c r="A713" s="821" t="s">
        <v>5180</v>
      </c>
      <c r="B713" s="822" t="s">
        <v>4200</v>
      </c>
      <c r="C713" s="822" t="s">
        <v>4182</v>
      </c>
      <c r="D713" s="822" t="s">
        <v>4239</v>
      </c>
      <c r="E713" s="822" t="s">
        <v>4240</v>
      </c>
      <c r="F713" s="831">
        <v>1</v>
      </c>
      <c r="G713" s="831">
        <v>127</v>
      </c>
      <c r="H713" s="831">
        <v>0.33597883597883599</v>
      </c>
      <c r="I713" s="831">
        <v>127</v>
      </c>
      <c r="J713" s="831">
        <v>3</v>
      </c>
      <c r="K713" s="831">
        <v>378</v>
      </c>
      <c r="L713" s="831">
        <v>1</v>
      </c>
      <c r="M713" s="831">
        <v>126</v>
      </c>
      <c r="N713" s="831"/>
      <c r="O713" s="831"/>
      <c r="P713" s="827"/>
      <c r="Q713" s="832"/>
    </row>
    <row r="714" spans="1:17" ht="14.45" customHeight="1" x14ac:dyDescent="0.2">
      <c r="A714" s="821" t="s">
        <v>5180</v>
      </c>
      <c r="B714" s="822" t="s">
        <v>4200</v>
      </c>
      <c r="C714" s="822" t="s">
        <v>4182</v>
      </c>
      <c r="D714" s="822" t="s">
        <v>4356</v>
      </c>
      <c r="E714" s="822" t="s">
        <v>4357</v>
      </c>
      <c r="F714" s="831"/>
      <c r="G714" s="831"/>
      <c r="H714" s="831"/>
      <c r="I714" s="831"/>
      <c r="J714" s="831"/>
      <c r="K714" s="831"/>
      <c r="L714" s="831"/>
      <c r="M714" s="831"/>
      <c r="N714" s="831">
        <v>1</v>
      </c>
      <c r="O714" s="831">
        <v>741</v>
      </c>
      <c r="P714" s="827"/>
      <c r="Q714" s="832">
        <v>741</v>
      </c>
    </row>
    <row r="715" spans="1:17" ht="14.45" customHeight="1" x14ac:dyDescent="0.2">
      <c r="A715" s="821" t="s">
        <v>5180</v>
      </c>
      <c r="B715" s="822" t="s">
        <v>4200</v>
      </c>
      <c r="C715" s="822" t="s">
        <v>4182</v>
      </c>
      <c r="D715" s="822" t="s">
        <v>5155</v>
      </c>
      <c r="E715" s="822" t="s">
        <v>5156</v>
      </c>
      <c r="F715" s="831"/>
      <c r="G715" s="831"/>
      <c r="H715" s="831"/>
      <c r="I715" s="831"/>
      <c r="J715" s="831"/>
      <c r="K715" s="831"/>
      <c r="L715" s="831"/>
      <c r="M715" s="831"/>
      <c r="N715" s="831">
        <v>1</v>
      </c>
      <c r="O715" s="831">
        <v>741</v>
      </c>
      <c r="P715" s="827"/>
      <c r="Q715" s="832">
        <v>741</v>
      </c>
    </row>
    <row r="716" spans="1:17" ht="14.45" customHeight="1" x14ac:dyDescent="0.2">
      <c r="A716" s="821" t="s">
        <v>5180</v>
      </c>
      <c r="B716" s="822" t="s">
        <v>4200</v>
      </c>
      <c r="C716" s="822" t="s">
        <v>4182</v>
      </c>
      <c r="D716" s="822" t="s">
        <v>5159</v>
      </c>
      <c r="E716" s="822" t="s">
        <v>5160</v>
      </c>
      <c r="F716" s="831"/>
      <c r="G716" s="831"/>
      <c r="H716" s="831"/>
      <c r="I716" s="831"/>
      <c r="J716" s="831"/>
      <c r="K716" s="831"/>
      <c r="L716" s="831"/>
      <c r="M716" s="831"/>
      <c r="N716" s="831">
        <v>1</v>
      </c>
      <c r="O716" s="831">
        <v>1407</v>
      </c>
      <c r="P716" s="827"/>
      <c r="Q716" s="832">
        <v>1407</v>
      </c>
    </row>
    <row r="717" spans="1:17" ht="14.45" customHeight="1" x14ac:dyDescent="0.2">
      <c r="A717" s="821" t="s">
        <v>5180</v>
      </c>
      <c r="B717" s="822" t="s">
        <v>4306</v>
      </c>
      <c r="C717" s="822" t="s">
        <v>4182</v>
      </c>
      <c r="D717" s="822" t="s">
        <v>4185</v>
      </c>
      <c r="E717" s="822" t="s">
        <v>4186</v>
      </c>
      <c r="F717" s="831"/>
      <c r="G717" s="831"/>
      <c r="H717" s="831"/>
      <c r="I717" s="831"/>
      <c r="J717" s="831"/>
      <c r="K717" s="831"/>
      <c r="L717" s="831"/>
      <c r="M717" s="831"/>
      <c r="N717" s="831">
        <v>1</v>
      </c>
      <c r="O717" s="831">
        <v>38</v>
      </c>
      <c r="P717" s="827"/>
      <c r="Q717" s="832">
        <v>38</v>
      </c>
    </row>
    <row r="718" spans="1:17" ht="14.45" customHeight="1" x14ac:dyDescent="0.2">
      <c r="A718" s="821" t="s">
        <v>5180</v>
      </c>
      <c r="B718" s="822" t="s">
        <v>4306</v>
      </c>
      <c r="C718" s="822" t="s">
        <v>4182</v>
      </c>
      <c r="D718" s="822" t="s">
        <v>4311</v>
      </c>
      <c r="E718" s="822" t="s">
        <v>4312</v>
      </c>
      <c r="F718" s="831">
        <v>1</v>
      </c>
      <c r="G718" s="831">
        <v>127</v>
      </c>
      <c r="H718" s="831">
        <v>0.25198412698412698</v>
      </c>
      <c r="I718" s="831">
        <v>127</v>
      </c>
      <c r="J718" s="831">
        <v>4</v>
      </c>
      <c r="K718" s="831">
        <v>504</v>
      </c>
      <c r="L718" s="831">
        <v>1</v>
      </c>
      <c r="M718" s="831">
        <v>126</v>
      </c>
      <c r="N718" s="831">
        <v>2</v>
      </c>
      <c r="O718" s="831">
        <v>254</v>
      </c>
      <c r="P718" s="827">
        <v>0.50396825396825395</v>
      </c>
      <c r="Q718" s="832">
        <v>127</v>
      </c>
    </row>
    <row r="719" spans="1:17" ht="14.45" customHeight="1" x14ac:dyDescent="0.2">
      <c r="A719" s="821" t="s">
        <v>5180</v>
      </c>
      <c r="B719" s="822" t="s">
        <v>4306</v>
      </c>
      <c r="C719" s="822" t="s">
        <v>4182</v>
      </c>
      <c r="D719" s="822" t="s">
        <v>4315</v>
      </c>
      <c r="E719" s="822" t="s">
        <v>4316</v>
      </c>
      <c r="F719" s="831">
        <v>1</v>
      </c>
      <c r="G719" s="831">
        <v>252</v>
      </c>
      <c r="H719" s="831">
        <v>0.99212598425196852</v>
      </c>
      <c r="I719" s="831">
        <v>252</v>
      </c>
      <c r="J719" s="831">
        <v>1</v>
      </c>
      <c r="K719" s="831">
        <v>254</v>
      </c>
      <c r="L719" s="831">
        <v>1</v>
      </c>
      <c r="M719" s="831">
        <v>254</v>
      </c>
      <c r="N719" s="831">
        <v>3</v>
      </c>
      <c r="O719" s="831">
        <v>765</v>
      </c>
      <c r="P719" s="827">
        <v>3.0118110236220472</v>
      </c>
      <c r="Q719" s="832">
        <v>255</v>
      </c>
    </row>
    <row r="720" spans="1:17" ht="14.45" customHeight="1" thickBot="1" x14ac:dyDescent="0.25">
      <c r="A720" s="813" t="s">
        <v>5180</v>
      </c>
      <c r="B720" s="814" t="s">
        <v>4352</v>
      </c>
      <c r="C720" s="814" t="s">
        <v>4182</v>
      </c>
      <c r="D720" s="814" t="s">
        <v>5161</v>
      </c>
      <c r="E720" s="814" t="s">
        <v>5162</v>
      </c>
      <c r="F720" s="833"/>
      <c r="G720" s="833"/>
      <c r="H720" s="833"/>
      <c r="I720" s="833"/>
      <c r="J720" s="833"/>
      <c r="K720" s="833"/>
      <c r="L720" s="833"/>
      <c r="M720" s="833"/>
      <c r="N720" s="833">
        <v>3</v>
      </c>
      <c r="O720" s="833">
        <v>47268</v>
      </c>
      <c r="P720" s="819"/>
      <c r="Q720" s="834">
        <v>15756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CD84D93A-F9E1-4EC8-82D8-68D976239894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1787.89</v>
      </c>
      <c r="C5" s="114">
        <v>1586.46</v>
      </c>
      <c r="D5" s="114">
        <v>1442.2729999999999</v>
      </c>
      <c r="E5" s="424">
        <f>IF(OR(D5=0,B5=0),"",D5/B5)</f>
        <v>0.80669000889316445</v>
      </c>
      <c r="F5" s="129">
        <f>IF(OR(D5=0,C5=0),"",D5/C5)</f>
        <v>0.90911400224398964</v>
      </c>
      <c r="G5" s="130">
        <v>780</v>
      </c>
      <c r="H5" s="114">
        <v>708</v>
      </c>
      <c r="I5" s="114">
        <v>600</v>
      </c>
      <c r="J5" s="424">
        <f>IF(OR(I5=0,G5=0),"",I5/G5)</f>
        <v>0.76923076923076927</v>
      </c>
      <c r="K5" s="131">
        <f>IF(OR(I5=0,H5=0),"",I5/H5)</f>
        <v>0.84745762711864403</v>
      </c>
      <c r="L5" s="121"/>
      <c r="M5" s="121"/>
      <c r="N5" s="7">
        <f>D5-C5</f>
        <v>-144.18700000000013</v>
      </c>
      <c r="O5" s="8">
        <f>I5-H5</f>
        <v>-108</v>
      </c>
      <c r="P5" s="7">
        <f>D5-B5</f>
        <v>-345.61700000000019</v>
      </c>
      <c r="Q5" s="8">
        <f>I5-G5</f>
        <v>-180</v>
      </c>
    </row>
    <row r="6" spans="1:17" ht="14.45" hidden="1" customHeight="1" outlineLevel="1" x14ac:dyDescent="0.2">
      <c r="A6" s="441" t="s">
        <v>168</v>
      </c>
      <c r="B6" s="120">
        <v>262.92399999999998</v>
      </c>
      <c r="C6" s="113">
        <v>237.786</v>
      </c>
      <c r="D6" s="113">
        <v>169.82599999999999</v>
      </c>
      <c r="E6" s="424">
        <f t="shared" ref="E6:E12" si="0">IF(OR(D6=0,B6=0),"",D6/B6)</f>
        <v>0.64591288737429831</v>
      </c>
      <c r="F6" s="129">
        <f t="shared" ref="F6:F12" si="1">IF(OR(D6=0,C6=0),"",D6/C6)</f>
        <v>0.71419679880228437</v>
      </c>
      <c r="G6" s="133">
        <v>125</v>
      </c>
      <c r="H6" s="113">
        <v>140</v>
      </c>
      <c r="I6" s="113">
        <v>90</v>
      </c>
      <c r="J6" s="425">
        <f t="shared" ref="J6:J12" si="2">IF(OR(I6=0,G6=0),"",I6/G6)</f>
        <v>0.72</v>
      </c>
      <c r="K6" s="134">
        <f t="shared" ref="K6:K12" si="3">IF(OR(I6=0,H6=0),"",I6/H6)</f>
        <v>0.6428571428571429</v>
      </c>
      <c r="L6" s="121"/>
      <c r="M6" s="121"/>
      <c r="N6" s="5">
        <f t="shared" ref="N6:N13" si="4">D6-C6</f>
        <v>-67.960000000000008</v>
      </c>
      <c r="O6" s="6">
        <f t="shared" ref="O6:O13" si="5">I6-H6</f>
        <v>-50</v>
      </c>
      <c r="P6" s="5">
        <f t="shared" ref="P6:P13" si="6">D6-B6</f>
        <v>-93.097999999999985</v>
      </c>
      <c r="Q6" s="6">
        <f t="shared" ref="Q6:Q13" si="7">I6-G6</f>
        <v>-35</v>
      </c>
    </row>
    <row r="7" spans="1:17" ht="14.45" hidden="1" customHeight="1" outlineLevel="1" x14ac:dyDescent="0.2">
      <c r="A7" s="441" t="s">
        <v>169</v>
      </c>
      <c r="B7" s="120">
        <v>822.97900000000004</v>
      </c>
      <c r="C7" s="113">
        <v>827.822</v>
      </c>
      <c r="D7" s="113">
        <v>599.59400000000005</v>
      </c>
      <c r="E7" s="424">
        <f t="shared" si="0"/>
        <v>0.72856537044080105</v>
      </c>
      <c r="F7" s="129">
        <f t="shared" si="1"/>
        <v>0.72430305065581735</v>
      </c>
      <c r="G7" s="133">
        <v>433</v>
      </c>
      <c r="H7" s="113">
        <v>448</v>
      </c>
      <c r="I7" s="113">
        <v>323</v>
      </c>
      <c r="J7" s="425">
        <f t="shared" si="2"/>
        <v>0.74595842956120095</v>
      </c>
      <c r="K7" s="134">
        <f t="shared" si="3"/>
        <v>0.7209821428571429</v>
      </c>
      <c r="L7" s="121"/>
      <c r="M7" s="121"/>
      <c r="N7" s="5">
        <f t="shared" si="4"/>
        <v>-228.22799999999995</v>
      </c>
      <c r="O7" s="6">
        <f t="shared" si="5"/>
        <v>-125</v>
      </c>
      <c r="P7" s="5">
        <f t="shared" si="6"/>
        <v>-223.38499999999999</v>
      </c>
      <c r="Q7" s="6">
        <f t="shared" si="7"/>
        <v>-110</v>
      </c>
    </row>
    <row r="8" spans="1:17" ht="14.45" hidden="1" customHeight="1" outlineLevel="1" x14ac:dyDescent="0.2">
      <c r="A8" s="441" t="s">
        <v>170</v>
      </c>
      <c r="B8" s="120">
        <v>93.129000000000005</v>
      </c>
      <c r="C8" s="113">
        <v>154.76300000000001</v>
      </c>
      <c r="D8" s="113">
        <v>67.891000000000005</v>
      </c>
      <c r="E8" s="424">
        <f t="shared" si="0"/>
        <v>0.72899955975045372</v>
      </c>
      <c r="F8" s="129">
        <f t="shared" si="1"/>
        <v>0.43867720320748499</v>
      </c>
      <c r="G8" s="133">
        <v>57</v>
      </c>
      <c r="H8" s="113">
        <v>62</v>
      </c>
      <c r="I8" s="113">
        <v>35</v>
      </c>
      <c r="J8" s="425">
        <f t="shared" si="2"/>
        <v>0.61403508771929827</v>
      </c>
      <c r="K8" s="134">
        <f t="shared" si="3"/>
        <v>0.56451612903225812</v>
      </c>
      <c r="L8" s="121"/>
      <c r="M8" s="121"/>
      <c r="N8" s="5">
        <f t="shared" si="4"/>
        <v>-86.872</v>
      </c>
      <c r="O8" s="6">
        <f t="shared" si="5"/>
        <v>-27</v>
      </c>
      <c r="P8" s="5">
        <f t="shared" si="6"/>
        <v>-25.238</v>
      </c>
      <c r="Q8" s="6">
        <f t="shared" si="7"/>
        <v>-22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411.43200000000002</v>
      </c>
      <c r="C10" s="113">
        <v>355.42</v>
      </c>
      <c r="D10" s="113">
        <v>310.00700000000001</v>
      </c>
      <c r="E10" s="424">
        <f t="shared" si="0"/>
        <v>0.75348295708646873</v>
      </c>
      <c r="F10" s="129">
        <f t="shared" si="1"/>
        <v>0.87222722412919929</v>
      </c>
      <c r="G10" s="133">
        <v>180</v>
      </c>
      <c r="H10" s="113">
        <v>173</v>
      </c>
      <c r="I10" s="113">
        <v>153</v>
      </c>
      <c r="J10" s="425">
        <f t="shared" si="2"/>
        <v>0.85</v>
      </c>
      <c r="K10" s="134">
        <f t="shared" si="3"/>
        <v>0.88439306358381498</v>
      </c>
      <c r="L10" s="121"/>
      <c r="M10" s="121"/>
      <c r="N10" s="5">
        <f t="shared" si="4"/>
        <v>-45.413000000000011</v>
      </c>
      <c r="O10" s="6">
        <f t="shared" si="5"/>
        <v>-20</v>
      </c>
      <c r="P10" s="5">
        <f t="shared" si="6"/>
        <v>-101.42500000000001</v>
      </c>
      <c r="Q10" s="6">
        <f t="shared" si="7"/>
        <v>-27</v>
      </c>
    </row>
    <row r="11" spans="1:17" ht="14.45" hidden="1" customHeight="1" outlineLevel="1" x14ac:dyDescent="0.2">
      <c r="A11" s="441" t="s">
        <v>173</v>
      </c>
      <c r="B11" s="120">
        <v>80.894999999999996</v>
      </c>
      <c r="C11" s="113">
        <v>103.533</v>
      </c>
      <c r="D11" s="113">
        <v>93.13</v>
      </c>
      <c r="E11" s="424">
        <f t="shared" si="0"/>
        <v>1.1512454416218556</v>
      </c>
      <c r="F11" s="129">
        <f t="shared" si="1"/>
        <v>0.89951995981957433</v>
      </c>
      <c r="G11" s="133">
        <v>38</v>
      </c>
      <c r="H11" s="113">
        <v>48</v>
      </c>
      <c r="I11" s="113">
        <v>34</v>
      </c>
      <c r="J11" s="425">
        <f t="shared" si="2"/>
        <v>0.89473684210526316</v>
      </c>
      <c r="K11" s="134">
        <f t="shared" si="3"/>
        <v>0.70833333333333337</v>
      </c>
      <c r="L11" s="121"/>
      <c r="M11" s="121"/>
      <c r="N11" s="5">
        <f t="shared" si="4"/>
        <v>-10.403000000000006</v>
      </c>
      <c r="O11" s="6">
        <f t="shared" si="5"/>
        <v>-14</v>
      </c>
      <c r="P11" s="5">
        <f t="shared" si="6"/>
        <v>12.234999999999999</v>
      </c>
      <c r="Q11" s="6">
        <f t="shared" si="7"/>
        <v>-4</v>
      </c>
    </row>
    <row r="12" spans="1:17" ht="14.45" hidden="1" customHeight="1" outlineLevel="1" thickBot="1" x14ac:dyDescent="0.25">
      <c r="A12" s="442" t="s">
        <v>208</v>
      </c>
      <c r="B12" s="238">
        <v>7.6</v>
      </c>
      <c r="C12" s="239">
        <v>1.264</v>
      </c>
      <c r="D12" s="239">
        <v>8.02</v>
      </c>
      <c r="E12" s="424">
        <f t="shared" si="0"/>
        <v>1.0552631578947369</v>
      </c>
      <c r="F12" s="129">
        <f t="shared" si="1"/>
        <v>6.3449367088607591</v>
      </c>
      <c r="G12" s="241">
        <v>4</v>
      </c>
      <c r="H12" s="239">
        <v>1</v>
      </c>
      <c r="I12" s="239">
        <v>2</v>
      </c>
      <c r="J12" s="426">
        <f t="shared" si="2"/>
        <v>0.5</v>
      </c>
      <c r="K12" s="242">
        <f t="shared" si="3"/>
        <v>2</v>
      </c>
      <c r="L12" s="121"/>
      <c r="M12" s="121"/>
      <c r="N12" s="243">
        <f t="shared" si="4"/>
        <v>6.7559999999999993</v>
      </c>
      <c r="O12" s="244">
        <f t="shared" si="5"/>
        <v>1</v>
      </c>
      <c r="P12" s="243">
        <f t="shared" si="6"/>
        <v>0.41999999999999993</v>
      </c>
      <c r="Q12" s="244">
        <f t="shared" si="7"/>
        <v>-2</v>
      </c>
    </row>
    <row r="13" spans="1:17" ht="14.45" customHeight="1" collapsed="1" thickBot="1" x14ac:dyDescent="0.25">
      <c r="A13" s="117" t="s">
        <v>3</v>
      </c>
      <c r="B13" s="115">
        <f>SUM(B5:B12)</f>
        <v>3466.8490000000002</v>
      </c>
      <c r="C13" s="116">
        <f>SUM(C5:C12)</f>
        <v>3267.0480000000002</v>
      </c>
      <c r="D13" s="116">
        <f>SUM(D5:D12)</f>
        <v>2690.7410000000004</v>
      </c>
      <c r="E13" s="420">
        <f>IF(OR(D13=0,B13=0),0,D13/B13)</f>
        <v>0.77613446677371878</v>
      </c>
      <c r="F13" s="135">
        <f>IF(OR(D13=0,C13=0),0,D13/C13)</f>
        <v>0.82360008178637112</v>
      </c>
      <c r="G13" s="136">
        <f>SUM(G5:G12)</f>
        <v>1617</v>
      </c>
      <c r="H13" s="116">
        <f>SUM(H5:H12)</f>
        <v>1580</v>
      </c>
      <c r="I13" s="116">
        <f>SUM(I5:I12)</f>
        <v>1237</v>
      </c>
      <c r="J13" s="420">
        <f>IF(OR(I13=0,G13=0),0,I13/G13)</f>
        <v>0.76499690785405072</v>
      </c>
      <c r="K13" s="137">
        <f>IF(OR(I13=0,H13=0),0,I13/H13)</f>
        <v>0.78291139240506324</v>
      </c>
      <c r="L13" s="121"/>
      <c r="M13" s="121"/>
      <c r="N13" s="127">
        <f t="shared" si="4"/>
        <v>-576.30699999999979</v>
      </c>
      <c r="O13" s="138">
        <f t="shared" si="5"/>
        <v>-343</v>
      </c>
      <c r="P13" s="127">
        <f t="shared" si="6"/>
        <v>-776.10799999999972</v>
      </c>
      <c r="Q13" s="138">
        <f t="shared" si="7"/>
        <v>-380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1767.962</v>
      </c>
      <c r="C18" s="114">
        <v>1581.4780000000001</v>
      </c>
      <c r="D18" s="114">
        <v>1437.2909999999999</v>
      </c>
      <c r="E18" s="424">
        <f>IF(OR(D18=0,B18=0),"",D18/B18)</f>
        <v>0.81296487141691953</v>
      </c>
      <c r="F18" s="129">
        <f>IF(OR(D18=0,C18=0),"",D18/C18)</f>
        <v>0.90882769156447318</v>
      </c>
      <c r="G18" s="119">
        <v>776</v>
      </c>
      <c r="H18" s="114">
        <v>707</v>
      </c>
      <c r="I18" s="114">
        <v>599</v>
      </c>
      <c r="J18" s="424">
        <f>IF(OR(I18=0,G18=0),"",I18/G18)</f>
        <v>0.77190721649484539</v>
      </c>
      <c r="K18" s="131">
        <f>IF(OR(I18=0,H18=0),"",I18/H18)</f>
        <v>0.8472418670438473</v>
      </c>
      <c r="L18" s="649">
        <v>0.91871999999999998</v>
      </c>
      <c r="M18" s="650"/>
      <c r="N18" s="145">
        <f t="shared" ref="N18:N26" si="8">D18-C18</f>
        <v>-144.18700000000013</v>
      </c>
      <c r="O18" s="146">
        <f t="shared" ref="O18:O26" si="9">I18-H18</f>
        <v>-108</v>
      </c>
      <c r="P18" s="145">
        <f t="shared" ref="P18:P26" si="10">D18-B18</f>
        <v>-330.67100000000005</v>
      </c>
      <c r="Q18" s="146">
        <f t="shared" ref="Q18:Q26" si="11">I18-G18</f>
        <v>-177</v>
      </c>
    </row>
    <row r="19" spans="1:17" ht="14.45" hidden="1" customHeight="1" outlineLevel="1" x14ac:dyDescent="0.2">
      <c r="A19" s="441" t="s">
        <v>168</v>
      </c>
      <c r="B19" s="120">
        <v>248.756</v>
      </c>
      <c r="C19" s="113">
        <v>232.804</v>
      </c>
      <c r="D19" s="113">
        <v>169.82599999999999</v>
      </c>
      <c r="E19" s="425">
        <f t="shared" ref="E19:E25" si="12">IF(OR(D19=0,B19=0),"",D19/B19)</f>
        <v>0.6827011207769863</v>
      </c>
      <c r="F19" s="132">
        <f t="shared" ref="F19:F25" si="13">IF(OR(D19=0,C19=0),"",D19/C19)</f>
        <v>0.72948059311695668</v>
      </c>
      <c r="G19" s="120">
        <v>124</v>
      </c>
      <c r="H19" s="113">
        <v>139</v>
      </c>
      <c r="I19" s="113">
        <v>90</v>
      </c>
      <c r="J19" s="425">
        <f t="shared" ref="J19:J25" si="14">IF(OR(I19=0,G19=0),"",I19/G19)</f>
        <v>0.72580645161290325</v>
      </c>
      <c r="K19" s="134">
        <f t="shared" ref="K19:K25" si="15">IF(OR(I19=0,H19=0),"",I19/H19)</f>
        <v>0.64748201438848918</v>
      </c>
      <c r="L19" s="649">
        <v>0.99456</v>
      </c>
      <c r="M19" s="650"/>
      <c r="N19" s="147">
        <f t="shared" si="8"/>
        <v>-62.978000000000009</v>
      </c>
      <c r="O19" s="148">
        <f t="shared" si="9"/>
        <v>-49</v>
      </c>
      <c r="P19" s="147">
        <f t="shared" si="10"/>
        <v>-78.930000000000007</v>
      </c>
      <c r="Q19" s="148">
        <f t="shared" si="11"/>
        <v>-34</v>
      </c>
    </row>
    <row r="20" spans="1:17" ht="14.45" hidden="1" customHeight="1" outlineLevel="1" x14ac:dyDescent="0.2">
      <c r="A20" s="441" t="s">
        <v>169</v>
      </c>
      <c r="B20" s="120">
        <v>822.97900000000004</v>
      </c>
      <c r="C20" s="113">
        <v>822.84</v>
      </c>
      <c r="D20" s="113">
        <v>599.59400000000005</v>
      </c>
      <c r="E20" s="425">
        <f t="shared" si="12"/>
        <v>0.72856537044080105</v>
      </c>
      <c r="F20" s="132">
        <f t="shared" si="13"/>
        <v>0.72868844489815765</v>
      </c>
      <c r="G20" s="120">
        <v>433</v>
      </c>
      <c r="H20" s="113">
        <v>447</v>
      </c>
      <c r="I20" s="113">
        <v>323</v>
      </c>
      <c r="J20" s="425">
        <f t="shared" si="14"/>
        <v>0.74595842956120095</v>
      </c>
      <c r="K20" s="134">
        <f t="shared" si="15"/>
        <v>0.72259507829977632</v>
      </c>
      <c r="L20" s="649">
        <v>0.96671999999999991</v>
      </c>
      <c r="M20" s="650"/>
      <c r="N20" s="147">
        <f t="shared" si="8"/>
        <v>-223.24599999999998</v>
      </c>
      <c r="O20" s="148">
        <f t="shared" si="9"/>
        <v>-124</v>
      </c>
      <c r="P20" s="147">
        <f t="shared" si="10"/>
        <v>-223.38499999999999</v>
      </c>
      <c r="Q20" s="148">
        <f t="shared" si="11"/>
        <v>-110</v>
      </c>
    </row>
    <row r="21" spans="1:17" ht="14.45" hidden="1" customHeight="1" outlineLevel="1" x14ac:dyDescent="0.2">
      <c r="A21" s="441" t="s">
        <v>170</v>
      </c>
      <c r="B21" s="120">
        <v>93.129000000000005</v>
      </c>
      <c r="C21" s="113">
        <v>154.76300000000001</v>
      </c>
      <c r="D21" s="113">
        <v>67.891000000000005</v>
      </c>
      <c r="E21" s="425">
        <f t="shared" si="12"/>
        <v>0.72899955975045372</v>
      </c>
      <c r="F21" s="132">
        <f t="shared" si="13"/>
        <v>0.43867720320748499</v>
      </c>
      <c r="G21" s="120">
        <v>57</v>
      </c>
      <c r="H21" s="113">
        <v>62</v>
      </c>
      <c r="I21" s="113">
        <v>35</v>
      </c>
      <c r="J21" s="425">
        <f t="shared" si="14"/>
        <v>0.61403508771929827</v>
      </c>
      <c r="K21" s="134">
        <f t="shared" si="15"/>
        <v>0.56451612903225812</v>
      </c>
      <c r="L21" s="649">
        <v>1.11744</v>
      </c>
      <c r="M21" s="650"/>
      <c r="N21" s="147">
        <f t="shared" si="8"/>
        <v>-86.872</v>
      </c>
      <c r="O21" s="148">
        <f t="shared" si="9"/>
        <v>-27</v>
      </c>
      <c r="P21" s="147">
        <f t="shared" si="10"/>
        <v>-25.238</v>
      </c>
      <c r="Q21" s="148">
        <f t="shared" si="11"/>
        <v>-22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411.43200000000002</v>
      </c>
      <c r="C23" s="113">
        <v>350.43799999999999</v>
      </c>
      <c r="D23" s="113">
        <v>310.00700000000001</v>
      </c>
      <c r="E23" s="425">
        <f t="shared" si="12"/>
        <v>0.75348295708646873</v>
      </c>
      <c r="F23" s="132">
        <f t="shared" si="13"/>
        <v>0.88462723791369657</v>
      </c>
      <c r="G23" s="120">
        <v>180</v>
      </c>
      <c r="H23" s="113">
        <v>172</v>
      </c>
      <c r="I23" s="113">
        <v>153</v>
      </c>
      <c r="J23" s="425">
        <f t="shared" si="14"/>
        <v>0.85</v>
      </c>
      <c r="K23" s="134">
        <f t="shared" si="15"/>
        <v>0.88953488372093026</v>
      </c>
      <c r="L23" s="649">
        <v>0.98495999999999995</v>
      </c>
      <c r="M23" s="650"/>
      <c r="N23" s="147">
        <f t="shared" si="8"/>
        <v>-40.430999999999983</v>
      </c>
      <c r="O23" s="148">
        <f t="shared" si="9"/>
        <v>-19</v>
      </c>
      <c r="P23" s="147">
        <f t="shared" si="10"/>
        <v>-101.42500000000001</v>
      </c>
      <c r="Q23" s="148">
        <f t="shared" si="11"/>
        <v>-27</v>
      </c>
    </row>
    <row r="24" spans="1:17" ht="14.45" hidden="1" customHeight="1" outlineLevel="1" x14ac:dyDescent="0.2">
      <c r="A24" s="441" t="s">
        <v>173</v>
      </c>
      <c r="B24" s="120">
        <v>75.912999999999997</v>
      </c>
      <c r="C24" s="113">
        <v>103.533</v>
      </c>
      <c r="D24" s="113">
        <v>93.13</v>
      </c>
      <c r="E24" s="425">
        <f t="shared" si="12"/>
        <v>1.2267990989685562</v>
      </c>
      <c r="F24" s="132">
        <f t="shared" si="13"/>
        <v>0.89951995981957433</v>
      </c>
      <c r="G24" s="120">
        <v>37</v>
      </c>
      <c r="H24" s="113">
        <v>48</v>
      </c>
      <c r="I24" s="113">
        <v>34</v>
      </c>
      <c r="J24" s="425">
        <f t="shared" si="14"/>
        <v>0.91891891891891897</v>
      </c>
      <c r="K24" s="134">
        <f t="shared" si="15"/>
        <v>0.70833333333333337</v>
      </c>
      <c r="L24" s="649">
        <v>1.0147199999999998</v>
      </c>
      <c r="M24" s="650"/>
      <c r="N24" s="147">
        <f t="shared" si="8"/>
        <v>-10.403000000000006</v>
      </c>
      <c r="O24" s="148">
        <f t="shared" si="9"/>
        <v>-14</v>
      </c>
      <c r="P24" s="147">
        <f t="shared" si="10"/>
        <v>17.216999999999999</v>
      </c>
      <c r="Q24" s="148">
        <f t="shared" si="11"/>
        <v>-3</v>
      </c>
    </row>
    <row r="25" spans="1:17" ht="14.45" hidden="1" customHeight="1" outlineLevel="1" thickBot="1" x14ac:dyDescent="0.25">
      <c r="A25" s="442" t="s">
        <v>208</v>
      </c>
      <c r="B25" s="238">
        <v>7.6</v>
      </c>
      <c r="C25" s="239">
        <v>1.264</v>
      </c>
      <c r="D25" s="239">
        <v>8.02</v>
      </c>
      <c r="E25" s="426">
        <f t="shared" si="12"/>
        <v>1.0552631578947369</v>
      </c>
      <c r="F25" s="240">
        <f t="shared" si="13"/>
        <v>6.3449367088607591</v>
      </c>
      <c r="G25" s="238">
        <v>4</v>
      </c>
      <c r="H25" s="239">
        <v>1</v>
      </c>
      <c r="I25" s="239">
        <v>2</v>
      </c>
      <c r="J25" s="426">
        <f t="shared" si="14"/>
        <v>0.5</v>
      </c>
      <c r="K25" s="242">
        <f t="shared" si="15"/>
        <v>2</v>
      </c>
      <c r="L25" s="356"/>
      <c r="M25" s="357"/>
      <c r="N25" s="245">
        <f t="shared" si="8"/>
        <v>6.7559999999999993</v>
      </c>
      <c r="O25" s="246">
        <f t="shared" si="9"/>
        <v>1</v>
      </c>
      <c r="P25" s="245">
        <f t="shared" si="10"/>
        <v>0.41999999999999993</v>
      </c>
      <c r="Q25" s="246">
        <f t="shared" si="11"/>
        <v>-2</v>
      </c>
    </row>
    <row r="26" spans="1:17" ht="14.45" customHeight="1" collapsed="1" thickBot="1" x14ac:dyDescent="0.25">
      <c r="A26" s="445" t="s">
        <v>3</v>
      </c>
      <c r="B26" s="149">
        <f>SUM(B18:B25)</f>
        <v>3427.7709999999997</v>
      </c>
      <c r="C26" s="150">
        <f>SUM(C18:C25)</f>
        <v>3247.1200000000003</v>
      </c>
      <c r="D26" s="150">
        <f>SUM(D18:D25)</f>
        <v>2685.7590000000005</v>
      </c>
      <c r="E26" s="421">
        <f>IF(OR(D26=0,B26=0),0,D26/B26)</f>
        <v>0.78352929644366576</v>
      </c>
      <c r="F26" s="151">
        <f>IF(OR(D26=0,C26=0),0,D26/C26)</f>
        <v>0.82712034048633876</v>
      </c>
      <c r="G26" s="149">
        <f>SUM(G18:G25)</f>
        <v>1611</v>
      </c>
      <c r="H26" s="150">
        <f>SUM(H18:H25)</f>
        <v>1576</v>
      </c>
      <c r="I26" s="150">
        <f>SUM(I18:I25)</f>
        <v>1236</v>
      </c>
      <c r="J26" s="421">
        <f>IF(OR(I26=0,G26=0),0,I26/G26)</f>
        <v>0.76722532588454373</v>
      </c>
      <c r="K26" s="152">
        <f>IF(OR(I26=0,H26=0),0,I26/H26)</f>
        <v>0.78426395939086291</v>
      </c>
      <c r="L26" s="121"/>
      <c r="M26" s="121"/>
      <c r="N26" s="143">
        <f t="shared" si="8"/>
        <v>-561.36099999999988</v>
      </c>
      <c r="O26" s="153">
        <f t="shared" si="9"/>
        <v>-340</v>
      </c>
      <c r="P26" s="143">
        <f t="shared" si="10"/>
        <v>-742.01199999999926</v>
      </c>
      <c r="Q26" s="153">
        <f t="shared" si="11"/>
        <v>-375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19.928000000000001</v>
      </c>
      <c r="C31" s="114">
        <v>4.9820000000000002</v>
      </c>
      <c r="D31" s="114">
        <v>4.9820000000000002</v>
      </c>
      <c r="E31" s="424">
        <f>IF(OR(D31=0,B31=0),"",D31/B31)</f>
        <v>0.25</v>
      </c>
      <c r="F31" s="129">
        <f>IF(OR(D31=0,C31=0),"",D31/C31)</f>
        <v>1</v>
      </c>
      <c r="G31" s="130">
        <v>4</v>
      </c>
      <c r="H31" s="114">
        <v>1</v>
      </c>
      <c r="I31" s="114">
        <v>1</v>
      </c>
      <c r="J31" s="424">
        <f>IF(OR(I31=0,G31=0),"",I31/G31)</f>
        <v>0.25</v>
      </c>
      <c r="K31" s="131">
        <f>IF(OR(I31=0,H31=0),"",I31/H31)</f>
        <v>1</v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-14.946000000000002</v>
      </c>
      <c r="Q31" s="146">
        <f t="shared" ref="Q31:Q39" si="19">I31-G31</f>
        <v>-3</v>
      </c>
    </row>
    <row r="32" spans="1:17" ht="14.45" hidden="1" customHeight="1" outlineLevel="1" x14ac:dyDescent="0.2">
      <c r="A32" s="441" t="s">
        <v>168</v>
      </c>
      <c r="B32" s="120">
        <v>14.167999999999999</v>
      </c>
      <c r="C32" s="113">
        <v>4.9820000000000002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1</v>
      </c>
      <c r="H32" s="113">
        <v>1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-4.9820000000000002</v>
      </c>
      <c r="O32" s="148">
        <f t="shared" si="17"/>
        <v>-1</v>
      </c>
      <c r="P32" s="147">
        <f t="shared" si="18"/>
        <v>-14.167999999999999</v>
      </c>
      <c r="Q32" s="148">
        <f t="shared" si="19"/>
        <v>-1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4.9820000000000002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1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-4.9820000000000002</v>
      </c>
      <c r="O33" s="148">
        <f t="shared" si="17"/>
        <v>-1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4.9820000000000002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1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-4.9820000000000002</v>
      </c>
      <c r="O36" s="148">
        <f t="shared" si="17"/>
        <v>-1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4.9820000000000002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1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-4.9820000000000002</v>
      </c>
      <c r="Q37" s="148">
        <f t="shared" si="19"/>
        <v>-1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39.078000000000003</v>
      </c>
      <c r="C39" s="162">
        <f>SUM(C31:C38)</f>
        <v>19.928000000000001</v>
      </c>
      <c r="D39" s="162">
        <f>SUM(D31:D38)</f>
        <v>4.9820000000000002</v>
      </c>
      <c r="E39" s="422">
        <f>IF(OR(D39=0,B39=0),0,D39/B39)</f>
        <v>0.12748861251855265</v>
      </c>
      <c r="F39" s="163">
        <f>IF(OR(D39=0,C39=0),0,D39/C39)</f>
        <v>0.25</v>
      </c>
      <c r="G39" s="164">
        <f>SUM(G31:G38)</f>
        <v>6</v>
      </c>
      <c r="H39" s="162">
        <f>SUM(H31:H38)</f>
        <v>4</v>
      </c>
      <c r="I39" s="162">
        <f>SUM(I31:I38)</f>
        <v>1</v>
      </c>
      <c r="J39" s="422">
        <f>IF(OR(I39=0,G39=0),0,I39/G39)</f>
        <v>0.16666666666666666</v>
      </c>
      <c r="K39" s="165">
        <f>IF(OR(I39=0,H39=0),0,I39/H39)</f>
        <v>0.25</v>
      </c>
      <c r="L39" s="155"/>
      <c r="M39" s="155"/>
      <c r="N39" s="160">
        <f t="shared" si="16"/>
        <v>-14.946000000000002</v>
      </c>
      <c r="O39" s="166">
        <f t="shared" si="17"/>
        <v>-3</v>
      </c>
      <c r="P39" s="160">
        <f t="shared" si="18"/>
        <v>-34.096000000000004</v>
      </c>
      <c r="Q39" s="166">
        <f t="shared" si="19"/>
        <v>-5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A6E3E5B1-C8CB-4D7F-8350-11828D2A8CC2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837</v>
      </c>
      <c r="C33" s="199">
        <v>683</v>
      </c>
      <c r="D33" s="84">
        <f>IF(C33="","",C33-B33)</f>
        <v>-154</v>
      </c>
      <c r="E33" s="85">
        <f>IF(C33="","",C33/B33)</f>
        <v>0.81600955794504182</v>
      </c>
      <c r="F33" s="86">
        <v>62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1717</v>
      </c>
      <c r="C34" s="200">
        <v>1373</v>
      </c>
      <c r="D34" s="87">
        <f t="shared" ref="D34:D45" si="0">IF(C34="","",C34-B34)</f>
        <v>-344</v>
      </c>
      <c r="E34" s="88">
        <f t="shared" ref="E34:E45" si="1">IF(C34="","",C34/B34)</f>
        <v>0.79965055329062318</v>
      </c>
      <c r="F34" s="89">
        <v>117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2360</v>
      </c>
      <c r="C35" s="200">
        <v>1918</v>
      </c>
      <c r="D35" s="87">
        <f t="shared" si="0"/>
        <v>-442</v>
      </c>
      <c r="E35" s="88">
        <f t="shared" si="1"/>
        <v>0.81271186440677967</v>
      </c>
      <c r="F35" s="89">
        <v>165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2714</v>
      </c>
      <c r="C36" s="200">
        <v>2219</v>
      </c>
      <c r="D36" s="87">
        <f t="shared" si="0"/>
        <v>-495</v>
      </c>
      <c r="E36" s="88">
        <f t="shared" si="1"/>
        <v>0.81761238025055272</v>
      </c>
      <c r="F36" s="89">
        <v>192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3407</v>
      </c>
      <c r="C37" s="200">
        <v>2809</v>
      </c>
      <c r="D37" s="87">
        <f t="shared" si="0"/>
        <v>-598</v>
      </c>
      <c r="E37" s="88">
        <f t="shared" si="1"/>
        <v>0.82447901379512767</v>
      </c>
      <c r="F37" s="89">
        <v>241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4356</v>
      </c>
      <c r="C38" s="200">
        <v>3580</v>
      </c>
      <c r="D38" s="87">
        <f t="shared" si="0"/>
        <v>-776</v>
      </c>
      <c r="E38" s="88">
        <f t="shared" si="1"/>
        <v>0.82185491276400369</v>
      </c>
      <c r="F38" s="89">
        <v>308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5066</v>
      </c>
      <c r="C39" s="200">
        <v>4090</v>
      </c>
      <c r="D39" s="87">
        <f t="shared" si="0"/>
        <v>-976</v>
      </c>
      <c r="E39" s="88">
        <f t="shared" si="1"/>
        <v>0.80734307145677064</v>
      </c>
      <c r="F39" s="89">
        <v>338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5811</v>
      </c>
      <c r="C40" s="200">
        <v>4725</v>
      </c>
      <c r="D40" s="87">
        <f t="shared" si="0"/>
        <v>-1086</v>
      </c>
      <c r="E40" s="88">
        <f t="shared" si="1"/>
        <v>0.81311306143520912</v>
      </c>
      <c r="F40" s="89">
        <v>392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6541</v>
      </c>
      <c r="C41" s="200">
        <v>5389</v>
      </c>
      <c r="D41" s="87">
        <f t="shared" si="0"/>
        <v>-1152</v>
      </c>
      <c r="E41" s="88">
        <f t="shared" si="1"/>
        <v>0.82388014065127657</v>
      </c>
      <c r="F41" s="89">
        <v>454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7290</v>
      </c>
      <c r="C42" s="200">
        <v>6000</v>
      </c>
      <c r="D42" s="87">
        <f t="shared" si="0"/>
        <v>-1290</v>
      </c>
      <c r="E42" s="88">
        <f t="shared" si="1"/>
        <v>0.82304526748971196</v>
      </c>
      <c r="F42" s="89">
        <v>517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7658</v>
      </c>
      <c r="C43" s="200">
        <v>6484</v>
      </c>
      <c r="D43" s="87">
        <f t="shared" si="0"/>
        <v>-1174</v>
      </c>
      <c r="E43" s="88">
        <f t="shared" si="1"/>
        <v>0.84669626534343168</v>
      </c>
      <c r="F43" s="89">
        <v>670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8358</v>
      </c>
      <c r="C44" s="200">
        <v>7076</v>
      </c>
      <c r="D44" s="87">
        <f t="shared" si="0"/>
        <v>-1282</v>
      </c>
      <c r="E44" s="88">
        <f t="shared" si="1"/>
        <v>0.84661402249341944</v>
      </c>
      <c r="F44" s="89">
        <v>731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C8D8FD2B-A6DC-49FB-85BC-64C635BDC048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1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5397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1" t="s">
        <v>5182</v>
      </c>
      <c r="B5" s="922">
        <v>1</v>
      </c>
      <c r="C5" s="923">
        <v>12.38</v>
      </c>
      <c r="D5" s="924">
        <v>17</v>
      </c>
      <c r="E5" s="925"/>
      <c r="F5" s="926"/>
      <c r="G5" s="927"/>
      <c r="H5" s="928"/>
      <c r="I5" s="929"/>
      <c r="J5" s="930"/>
      <c r="K5" s="931">
        <v>12.38</v>
      </c>
      <c r="L5" s="932">
        <v>5</v>
      </c>
      <c r="M5" s="932">
        <v>60</v>
      </c>
      <c r="N5" s="933">
        <v>20</v>
      </c>
      <c r="O5" s="932" t="s">
        <v>5183</v>
      </c>
      <c r="P5" s="934" t="s">
        <v>5184</v>
      </c>
      <c r="Q5" s="935">
        <f>H5-B5</f>
        <v>-1</v>
      </c>
      <c r="R5" s="951">
        <f>I5-C5</f>
        <v>-12.38</v>
      </c>
      <c r="S5" s="935">
        <f>H5-E5</f>
        <v>0</v>
      </c>
      <c r="T5" s="951">
        <f>I5-F5</f>
        <v>0</v>
      </c>
      <c r="U5" s="961" t="s">
        <v>329</v>
      </c>
      <c r="V5" s="922" t="s">
        <v>329</v>
      </c>
      <c r="W5" s="922" t="s">
        <v>329</v>
      </c>
      <c r="X5" s="962" t="s">
        <v>329</v>
      </c>
      <c r="Y5" s="963"/>
    </row>
    <row r="6" spans="1:25" ht="14.45" customHeight="1" x14ac:dyDescent="0.2">
      <c r="A6" s="920" t="s">
        <v>5185</v>
      </c>
      <c r="B6" s="906"/>
      <c r="C6" s="907"/>
      <c r="D6" s="905"/>
      <c r="E6" s="908"/>
      <c r="F6" s="909"/>
      <c r="G6" s="892"/>
      <c r="H6" s="910">
        <v>1</v>
      </c>
      <c r="I6" s="911">
        <v>13.84</v>
      </c>
      <c r="J6" s="893">
        <v>12</v>
      </c>
      <c r="K6" s="912">
        <v>12.38</v>
      </c>
      <c r="L6" s="913">
        <v>5</v>
      </c>
      <c r="M6" s="913">
        <v>60</v>
      </c>
      <c r="N6" s="914">
        <v>20</v>
      </c>
      <c r="O6" s="913" t="s">
        <v>5183</v>
      </c>
      <c r="P6" s="915" t="s">
        <v>5184</v>
      </c>
      <c r="Q6" s="916">
        <f t="shared" ref="Q6:R69" si="0">H6-B6</f>
        <v>1</v>
      </c>
      <c r="R6" s="952">
        <f t="shared" si="0"/>
        <v>13.84</v>
      </c>
      <c r="S6" s="916">
        <f t="shared" ref="S6:S69" si="1">H6-E6</f>
        <v>1</v>
      </c>
      <c r="T6" s="952">
        <f t="shared" ref="T6:T69" si="2">I6-F6</f>
        <v>13.84</v>
      </c>
      <c r="U6" s="960">
        <v>20</v>
      </c>
      <c r="V6" s="906">
        <v>12</v>
      </c>
      <c r="W6" s="906">
        <v>-8</v>
      </c>
      <c r="X6" s="958">
        <v>0.6</v>
      </c>
      <c r="Y6" s="956"/>
    </row>
    <row r="7" spans="1:25" ht="14.45" customHeight="1" x14ac:dyDescent="0.2">
      <c r="A7" s="919" t="s">
        <v>5186</v>
      </c>
      <c r="B7" s="900"/>
      <c r="C7" s="901"/>
      <c r="D7" s="902"/>
      <c r="E7" s="903"/>
      <c r="F7" s="883"/>
      <c r="G7" s="884"/>
      <c r="H7" s="885">
        <v>1</v>
      </c>
      <c r="I7" s="886">
        <v>3.29</v>
      </c>
      <c r="J7" s="887">
        <v>7</v>
      </c>
      <c r="K7" s="888">
        <v>3.29</v>
      </c>
      <c r="L7" s="889">
        <v>3</v>
      </c>
      <c r="M7" s="889">
        <v>30</v>
      </c>
      <c r="N7" s="890">
        <v>10</v>
      </c>
      <c r="O7" s="889" t="s">
        <v>5183</v>
      </c>
      <c r="P7" s="904" t="s">
        <v>5187</v>
      </c>
      <c r="Q7" s="891">
        <f t="shared" si="0"/>
        <v>1</v>
      </c>
      <c r="R7" s="953">
        <f t="shared" si="0"/>
        <v>3.29</v>
      </c>
      <c r="S7" s="891">
        <f t="shared" si="1"/>
        <v>1</v>
      </c>
      <c r="T7" s="953">
        <f t="shared" si="2"/>
        <v>3.29</v>
      </c>
      <c r="U7" s="959">
        <v>10</v>
      </c>
      <c r="V7" s="900">
        <v>7</v>
      </c>
      <c r="W7" s="900">
        <v>-3</v>
      </c>
      <c r="X7" s="957">
        <v>0.7</v>
      </c>
      <c r="Y7" s="955"/>
    </row>
    <row r="8" spans="1:25" ht="14.45" customHeight="1" x14ac:dyDescent="0.2">
      <c r="A8" s="919" t="s">
        <v>5188</v>
      </c>
      <c r="B8" s="894">
        <v>39</v>
      </c>
      <c r="C8" s="895">
        <v>66.400000000000006</v>
      </c>
      <c r="D8" s="896">
        <v>7.8</v>
      </c>
      <c r="E8" s="903">
        <v>37</v>
      </c>
      <c r="F8" s="883">
        <v>65.8</v>
      </c>
      <c r="G8" s="884">
        <v>7.7</v>
      </c>
      <c r="H8" s="889">
        <v>28</v>
      </c>
      <c r="I8" s="883">
        <v>51.05</v>
      </c>
      <c r="J8" s="897">
        <v>9</v>
      </c>
      <c r="K8" s="888">
        <v>1.69</v>
      </c>
      <c r="L8" s="889">
        <v>2</v>
      </c>
      <c r="M8" s="889">
        <v>21</v>
      </c>
      <c r="N8" s="890">
        <v>7</v>
      </c>
      <c r="O8" s="889" t="s">
        <v>5183</v>
      </c>
      <c r="P8" s="904" t="s">
        <v>5189</v>
      </c>
      <c r="Q8" s="891">
        <f t="shared" si="0"/>
        <v>-11</v>
      </c>
      <c r="R8" s="953">
        <f t="shared" si="0"/>
        <v>-15.350000000000009</v>
      </c>
      <c r="S8" s="891">
        <f t="shared" si="1"/>
        <v>-9</v>
      </c>
      <c r="T8" s="953">
        <f t="shared" si="2"/>
        <v>-14.75</v>
      </c>
      <c r="U8" s="959">
        <v>196</v>
      </c>
      <c r="V8" s="900">
        <v>252</v>
      </c>
      <c r="W8" s="900">
        <v>56</v>
      </c>
      <c r="X8" s="957">
        <v>1.2857142857142858</v>
      </c>
      <c r="Y8" s="955">
        <v>65</v>
      </c>
    </row>
    <row r="9" spans="1:25" ht="14.45" customHeight="1" x14ac:dyDescent="0.2">
      <c r="A9" s="920" t="s">
        <v>5190</v>
      </c>
      <c r="B9" s="917">
        <v>8</v>
      </c>
      <c r="C9" s="918">
        <v>19.13</v>
      </c>
      <c r="D9" s="898">
        <v>7</v>
      </c>
      <c r="E9" s="908">
        <v>4</v>
      </c>
      <c r="F9" s="909">
        <v>9.32</v>
      </c>
      <c r="G9" s="892">
        <v>9.5</v>
      </c>
      <c r="H9" s="913">
        <v>6</v>
      </c>
      <c r="I9" s="909">
        <v>13.7</v>
      </c>
      <c r="J9" s="892">
        <v>6.2</v>
      </c>
      <c r="K9" s="912">
        <v>2.2799999999999998</v>
      </c>
      <c r="L9" s="913">
        <v>3</v>
      </c>
      <c r="M9" s="913">
        <v>27</v>
      </c>
      <c r="N9" s="914">
        <v>9</v>
      </c>
      <c r="O9" s="913" t="s">
        <v>5183</v>
      </c>
      <c r="P9" s="915" t="s">
        <v>5191</v>
      </c>
      <c r="Q9" s="916">
        <f t="shared" si="0"/>
        <v>-2</v>
      </c>
      <c r="R9" s="952">
        <f t="shared" si="0"/>
        <v>-5.43</v>
      </c>
      <c r="S9" s="916">
        <f t="shared" si="1"/>
        <v>2</v>
      </c>
      <c r="T9" s="952">
        <f t="shared" si="2"/>
        <v>4.379999999999999</v>
      </c>
      <c r="U9" s="960">
        <v>54</v>
      </c>
      <c r="V9" s="906">
        <v>37.200000000000003</v>
      </c>
      <c r="W9" s="906">
        <v>-16.799999999999997</v>
      </c>
      <c r="X9" s="958">
        <v>0.68888888888888899</v>
      </c>
      <c r="Y9" s="956"/>
    </row>
    <row r="10" spans="1:25" ht="14.45" customHeight="1" x14ac:dyDescent="0.2">
      <c r="A10" s="920" t="s">
        <v>5192</v>
      </c>
      <c r="B10" s="917">
        <v>4</v>
      </c>
      <c r="C10" s="918">
        <v>12.78</v>
      </c>
      <c r="D10" s="898">
        <v>6.8</v>
      </c>
      <c r="E10" s="908">
        <v>2</v>
      </c>
      <c r="F10" s="909">
        <v>6.39</v>
      </c>
      <c r="G10" s="892">
        <v>8.5</v>
      </c>
      <c r="H10" s="913"/>
      <c r="I10" s="909"/>
      <c r="J10" s="892"/>
      <c r="K10" s="912">
        <v>3.2</v>
      </c>
      <c r="L10" s="913">
        <v>3</v>
      </c>
      <c r="M10" s="913">
        <v>24</v>
      </c>
      <c r="N10" s="914">
        <v>8</v>
      </c>
      <c r="O10" s="913" t="s">
        <v>5183</v>
      </c>
      <c r="P10" s="915" t="s">
        <v>5193</v>
      </c>
      <c r="Q10" s="916">
        <f t="shared" si="0"/>
        <v>-4</v>
      </c>
      <c r="R10" s="952">
        <f t="shared" si="0"/>
        <v>-12.78</v>
      </c>
      <c r="S10" s="916">
        <f t="shared" si="1"/>
        <v>-2</v>
      </c>
      <c r="T10" s="952">
        <f t="shared" si="2"/>
        <v>-6.39</v>
      </c>
      <c r="U10" s="960" t="s">
        <v>329</v>
      </c>
      <c r="V10" s="906" t="s">
        <v>329</v>
      </c>
      <c r="W10" s="906" t="s">
        <v>329</v>
      </c>
      <c r="X10" s="958" t="s">
        <v>329</v>
      </c>
      <c r="Y10" s="956"/>
    </row>
    <row r="11" spans="1:25" ht="14.45" customHeight="1" x14ac:dyDescent="0.2">
      <c r="A11" s="919" t="s">
        <v>5194</v>
      </c>
      <c r="B11" s="894">
        <v>1</v>
      </c>
      <c r="C11" s="895">
        <v>3.99</v>
      </c>
      <c r="D11" s="896">
        <v>4</v>
      </c>
      <c r="E11" s="903"/>
      <c r="F11" s="883"/>
      <c r="G11" s="884"/>
      <c r="H11" s="889"/>
      <c r="I11" s="883"/>
      <c r="J11" s="884"/>
      <c r="K11" s="888">
        <v>3.99</v>
      </c>
      <c r="L11" s="889">
        <v>2</v>
      </c>
      <c r="M11" s="889">
        <v>18</v>
      </c>
      <c r="N11" s="890">
        <v>6</v>
      </c>
      <c r="O11" s="889" t="s">
        <v>5183</v>
      </c>
      <c r="P11" s="904" t="s">
        <v>5195</v>
      </c>
      <c r="Q11" s="891">
        <f t="shared" si="0"/>
        <v>-1</v>
      </c>
      <c r="R11" s="953">
        <f t="shared" si="0"/>
        <v>-3.99</v>
      </c>
      <c r="S11" s="891">
        <f t="shared" si="1"/>
        <v>0</v>
      </c>
      <c r="T11" s="953">
        <f t="shared" si="2"/>
        <v>0</v>
      </c>
      <c r="U11" s="959" t="s">
        <v>329</v>
      </c>
      <c r="V11" s="900" t="s">
        <v>329</v>
      </c>
      <c r="W11" s="900" t="s">
        <v>329</v>
      </c>
      <c r="X11" s="957" t="s">
        <v>329</v>
      </c>
      <c r="Y11" s="955"/>
    </row>
    <row r="12" spans="1:25" ht="14.45" customHeight="1" x14ac:dyDescent="0.2">
      <c r="A12" s="919" t="s">
        <v>5196</v>
      </c>
      <c r="B12" s="900"/>
      <c r="C12" s="901"/>
      <c r="D12" s="902"/>
      <c r="E12" s="903"/>
      <c r="F12" s="883"/>
      <c r="G12" s="884"/>
      <c r="H12" s="885">
        <v>1</v>
      </c>
      <c r="I12" s="886">
        <v>1.05</v>
      </c>
      <c r="J12" s="897">
        <v>29</v>
      </c>
      <c r="K12" s="888">
        <v>0.74</v>
      </c>
      <c r="L12" s="889">
        <v>3</v>
      </c>
      <c r="M12" s="889">
        <v>24</v>
      </c>
      <c r="N12" s="890">
        <v>8</v>
      </c>
      <c r="O12" s="889" t="s">
        <v>5183</v>
      </c>
      <c r="P12" s="904" t="s">
        <v>5197</v>
      </c>
      <c r="Q12" s="891">
        <f t="shared" si="0"/>
        <v>1</v>
      </c>
      <c r="R12" s="953">
        <f t="shared" si="0"/>
        <v>1.05</v>
      </c>
      <c r="S12" s="891">
        <f t="shared" si="1"/>
        <v>1</v>
      </c>
      <c r="T12" s="953">
        <f t="shared" si="2"/>
        <v>1.05</v>
      </c>
      <c r="U12" s="959">
        <v>8</v>
      </c>
      <c r="V12" s="900">
        <v>29</v>
      </c>
      <c r="W12" s="900">
        <v>21</v>
      </c>
      <c r="X12" s="957">
        <v>3.625</v>
      </c>
      <c r="Y12" s="955">
        <v>21</v>
      </c>
    </row>
    <row r="13" spans="1:25" ht="14.45" customHeight="1" x14ac:dyDescent="0.2">
      <c r="A13" s="919" t="s">
        <v>5198</v>
      </c>
      <c r="B13" s="900"/>
      <c r="C13" s="901"/>
      <c r="D13" s="902"/>
      <c r="E13" s="885">
        <v>1</v>
      </c>
      <c r="F13" s="886">
        <v>0.6</v>
      </c>
      <c r="G13" s="887">
        <v>2</v>
      </c>
      <c r="H13" s="889"/>
      <c r="I13" s="883"/>
      <c r="J13" s="884"/>
      <c r="K13" s="888">
        <v>0.6</v>
      </c>
      <c r="L13" s="889">
        <v>2</v>
      </c>
      <c r="M13" s="889">
        <v>18</v>
      </c>
      <c r="N13" s="890">
        <v>6</v>
      </c>
      <c r="O13" s="889" t="s">
        <v>5183</v>
      </c>
      <c r="P13" s="904" t="s">
        <v>5199</v>
      </c>
      <c r="Q13" s="891">
        <f t="shared" si="0"/>
        <v>0</v>
      </c>
      <c r="R13" s="953">
        <f t="shared" si="0"/>
        <v>0</v>
      </c>
      <c r="S13" s="891">
        <f t="shared" si="1"/>
        <v>-1</v>
      </c>
      <c r="T13" s="953">
        <f t="shared" si="2"/>
        <v>-0.6</v>
      </c>
      <c r="U13" s="959" t="s">
        <v>329</v>
      </c>
      <c r="V13" s="900" t="s">
        <v>329</v>
      </c>
      <c r="W13" s="900" t="s">
        <v>329</v>
      </c>
      <c r="X13" s="957" t="s">
        <v>329</v>
      </c>
      <c r="Y13" s="955"/>
    </row>
    <row r="14" spans="1:25" ht="14.45" customHeight="1" x14ac:dyDescent="0.2">
      <c r="A14" s="919" t="s">
        <v>5200</v>
      </c>
      <c r="B14" s="900"/>
      <c r="C14" s="901"/>
      <c r="D14" s="902"/>
      <c r="E14" s="903"/>
      <c r="F14" s="883"/>
      <c r="G14" s="884"/>
      <c r="H14" s="885">
        <v>1</v>
      </c>
      <c r="I14" s="886">
        <v>0.56000000000000005</v>
      </c>
      <c r="J14" s="897">
        <v>9</v>
      </c>
      <c r="K14" s="888">
        <v>0.45</v>
      </c>
      <c r="L14" s="889">
        <v>2</v>
      </c>
      <c r="M14" s="889">
        <v>15</v>
      </c>
      <c r="N14" s="890">
        <v>5</v>
      </c>
      <c r="O14" s="889" t="s">
        <v>5183</v>
      </c>
      <c r="P14" s="904" t="s">
        <v>5201</v>
      </c>
      <c r="Q14" s="891">
        <f t="shared" si="0"/>
        <v>1</v>
      </c>
      <c r="R14" s="953">
        <f t="shared" si="0"/>
        <v>0.56000000000000005</v>
      </c>
      <c r="S14" s="891">
        <f t="shared" si="1"/>
        <v>1</v>
      </c>
      <c r="T14" s="953">
        <f t="shared" si="2"/>
        <v>0.56000000000000005</v>
      </c>
      <c r="U14" s="959">
        <v>5</v>
      </c>
      <c r="V14" s="900">
        <v>9</v>
      </c>
      <c r="W14" s="900">
        <v>4</v>
      </c>
      <c r="X14" s="957">
        <v>1.8</v>
      </c>
      <c r="Y14" s="955">
        <v>4</v>
      </c>
    </row>
    <row r="15" spans="1:25" ht="14.45" customHeight="1" x14ac:dyDescent="0.2">
      <c r="A15" s="919" t="s">
        <v>5202</v>
      </c>
      <c r="B15" s="900"/>
      <c r="C15" s="901"/>
      <c r="D15" s="902"/>
      <c r="E15" s="903"/>
      <c r="F15" s="883"/>
      <c r="G15" s="884"/>
      <c r="H15" s="885">
        <v>1</v>
      </c>
      <c r="I15" s="886">
        <v>1.01</v>
      </c>
      <c r="J15" s="887">
        <v>4</v>
      </c>
      <c r="K15" s="888">
        <v>1</v>
      </c>
      <c r="L15" s="889">
        <v>1</v>
      </c>
      <c r="M15" s="889">
        <v>12</v>
      </c>
      <c r="N15" s="890">
        <v>4</v>
      </c>
      <c r="O15" s="889" t="s">
        <v>5183</v>
      </c>
      <c r="P15" s="904" t="s">
        <v>5203</v>
      </c>
      <c r="Q15" s="891">
        <f t="shared" si="0"/>
        <v>1</v>
      </c>
      <c r="R15" s="953">
        <f t="shared" si="0"/>
        <v>1.01</v>
      </c>
      <c r="S15" s="891">
        <f t="shared" si="1"/>
        <v>1</v>
      </c>
      <c r="T15" s="953">
        <f t="shared" si="2"/>
        <v>1.01</v>
      </c>
      <c r="U15" s="959">
        <v>4</v>
      </c>
      <c r="V15" s="900">
        <v>4</v>
      </c>
      <c r="W15" s="900">
        <v>0</v>
      </c>
      <c r="X15" s="957">
        <v>1</v>
      </c>
      <c r="Y15" s="955"/>
    </row>
    <row r="16" spans="1:25" ht="14.45" customHeight="1" x14ac:dyDescent="0.2">
      <c r="A16" s="919" t="s">
        <v>5204</v>
      </c>
      <c r="B16" s="900"/>
      <c r="C16" s="901"/>
      <c r="D16" s="902"/>
      <c r="E16" s="903"/>
      <c r="F16" s="883"/>
      <c r="G16" s="884"/>
      <c r="H16" s="885">
        <v>1</v>
      </c>
      <c r="I16" s="886">
        <v>4.13</v>
      </c>
      <c r="J16" s="897">
        <v>20</v>
      </c>
      <c r="K16" s="888">
        <v>4.13</v>
      </c>
      <c r="L16" s="889">
        <v>4</v>
      </c>
      <c r="M16" s="889">
        <v>36</v>
      </c>
      <c r="N16" s="890">
        <v>12</v>
      </c>
      <c r="O16" s="889" t="s">
        <v>5183</v>
      </c>
      <c r="P16" s="904" t="s">
        <v>5205</v>
      </c>
      <c r="Q16" s="891">
        <f t="shared" si="0"/>
        <v>1</v>
      </c>
      <c r="R16" s="953">
        <f t="shared" si="0"/>
        <v>4.13</v>
      </c>
      <c r="S16" s="891">
        <f t="shared" si="1"/>
        <v>1</v>
      </c>
      <c r="T16" s="953">
        <f t="shared" si="2"/>
        <v>4.13</v>
      </c>
      <c r="U16" s="959">
        <v>12</v>
      </c>
      <c r="V16" s="900">
        <v>20</v>
      </c>
      <c r="W16" s="900">
        <v>8</v>
      </c>
      <c r="X16" s="957">
        <v>1.6666666666666667</v>
      </c>
      <c r="Y16" s="955">
        <v>8</v>
      </c>
    </row>
    <row r="17" spans="1:25" ht="14.45" customHeight="1" x14ac:dyDescent="0.2">
      <c r="A17" s="919" t="s">
        <v>5206</v>
      </c>
      <c r="B17" s="894">
        <v>1</v>
      </c>
      <c r="C17" s="895">
        <v>3.27</v>
      </c>
      <c r="D17" s="896">
        <v>9</v>
      </c>
      <c r="E17" s="903"/>
      <c r="F17" s="883"/>
      <c r="G17" s="884"/>
      <c r="H17" s="889"/>
      <c r="I17" s="883"/>
      <c r="J17" s="884"/>
      <c r="K17" s="888">
        <v>2.41</v>
      </c>
      <c r="L17" s="889">
        <v>5</v>
      </c>
      <c r="M17" s="889">
        <v>48</v>
      </c>
      <c r="N17" s="890">
        <v>16</v>
      </c>
      <c r="O17" s="889" t="s">
        <v>5183</v>
      </c>
      <c r="P17" s="904" t="s">
        <v>5207</v>
      </c>
      <c r="Q17" s="891">
        <f t="shared" si="0"/>
        <v>-1</v>
      </c>
      <c r="R17" s="953">
        <f t="shared" si="0"/>
        <v>-3.27</v>
      </c>
      <c r="S17" s="891">
        <f t="shared" si="1"/>
        <v>0</v>
      </c>
      <c r="T17" s="953">
        <f t="shared" si="2"/>
        <v>0</v>
      </c>
      <c r="U17" s="959" t="s">
        <v>329</v>
      </c>
      <c r="V17" s="900" t="s">
        <v>329</v>
      </c>
      <c r="W17" s="900" t="s">
        <v>329</v>
      </c>
      <c r="X17" s="957" t="s">
        <v>329</v>
      </c>
      <c r="Y17" s="955"/>
    </row>
    <row r="18" spans="1:25" ht="14.45" customHeight="1" x14ac:dyDescent="0.2">
      <c r="A18" s="919" t="s">
        <v>5208</v>
      </c>
      <c r="B18" s="900">
        <v>1</v>
      </c>
      <c r="C18" s="901">
        <v>0.66</v>
      </c>
      <c r="D18" s="902">
        <v>1</v>
      </c>
      <c r="E18" s="903"/>
      <c r="F18" s="883"/>
      <c r="G18" s="884"/>
      <c r="H18" s="885">
        <v>1</v>
      </c>
      <c r="I18" s="886">
        <v>0.52</v>
      </c>
      <c r="J18" s="887">
        <v>1</v>
      </c>
      <c r="K18" s="888">
        <v>0.42</v>
      </c>
      <c r="L18" s="889">
        <v>1</v>
      </c>
      <c r="M18" s="889">
        <v>5</v>
      </c>
      <c r="N18" s="890">
        <v>2</v>
      </c>
      <c r="O18" s="889" t="s">
        <v>5183</v>
      </c>
      <c r="P18" s="904" t="s">
        <v>5209</v>
      </c>
      <c r="Q18" s="891">
        <f t="shared" si="0"/>
        <v>0</v>
      </c>
      <c r="R18" s="953">
        <f t="shared" si="0"/>
        <v>-0.14000000000000001</v>
      </c>
      <c r="S18" s="891">
        <f t="shared" si="1"/>
        <v>1</v>
      </c>
      <c r="T18" s="953">
        <f t="shared" si="2"/>
        <v>0.52</v>
      </c>
      <c r="U18" s="959">
        <v>2</v>
      </c>
      <c r="V18" s="900">
        <v>1</v>
      </c>
      <c r="W18" s="900">
        <v>-1</v>
      </c>
      <c r="X18" s="957">
        <v>0.5</v>
      </c>
      <c r="Y18" s="955"/>
    </row>
    <row r="19" spans="1:25" ht="14.45" customHeight="1" x14ac:dyDescent="0.2">
      <c r="A19" s="919" t="s">
        <v>5210</v>
      </c>
      <c r="B19" s="894">
        <v>1</v>
      </c>
      <c r="C19" s="895">
        <v>14.17</v>
      </c>
      <c r="D19" s="896">
        <v>13</v>
      </c>
      <c r="E19" s="903"/>
      <c r="F19" s="883"/>
      <c r="G19" s="884"/>
      <c r="H19" s="889"/>
      <c r="I19" s="883"/>
      <c r="J19" s="884"/>
      <c r="K19" s="888">
        <v>14.17</v>
      </c>
      <c r="L19" s="889">
        <v>2</v>
      </c>
      <c r="M19" s="889">
        <v>18</v>
      </c>
      <c r="N19" s="890">
        <v>6</v>
      </c>
      <c r="O19" s="889" t="s">
        <v>4182</v>
      </c>
      <c r="P19" s="904" t="s">
        <v>5211</v>
      </c>
      <c r="Q19" s="891">
        <f t="shared" si="0"/>
        <v>-1</v>
      </c>
      <c r="R19" s="953">
        <f t="shared" si="0"/>
        <v>-14.17</v>
      </c>
      <c r="S19" s="891">
        <f t="shared" si="1"/>
        <v>0</v>
      </c>
      <c r="T19" s="953">
        <f t="shared" si="2"/>
        <v>0</v>
      </c>
      <c r="U19" s="959" t="s">
        <v>329</v>
      </c>
      <c r="V19" s="900" t="s">
        <v>329</v>
      </c>
      <c r="W19" s="900" t="s">
        <v>329</v>
      </c>
      <c r="X19" s="957" t="s">
        <v>329</v>
      </c>
      <c r="Y19" s="955"/>
    </row>
    <row r="20" spans="1:25" ht="14.45" customHeight="1" x14ac:dyDescent="0.2">
      <c r="A20" s="919" t="s">
        <v>5212</v>
      </c>
      <c r="B20" s="900"/>
      <c r="C20" s="901"/>
      <c r="D20" s="902"/>
      <c r="E20" s="903"/>
      <c r="F20" s="883"/>
      <c r="G20" s="884"/>
      <c r="H20" s="885">
        <v>1</v>
      </c>
      <c r="I20" s="886">
        <v>10.76</v>
      </c>
      <c r="J20" s="897">
        <v>18</v>
      </c>
      <c r="K20" s="888">
        <v>10.76</v>
      </c>
      <c r="L20" s="889">
        <v>5</v>
      </c>
      <c r="M20" s="889">
        <v>42</v>
      </c>
      <c r="N20" s="890">
        <v>14</v>
      </c>
      <c r="O20" s="889" t="s">
        <v>5183</v>
      </c>
      <c r="P20" s="904" t="s">
        <v>5213</v>
      </c>
      <c r="Q20" s="891">
        <f t="shared" si="0"/>
        <v>1</v>
      </c>
      <c r="R20" s="953">
        <f t="shared" si="0"/>
        <v>10.76</v>
      </c>
      <c r="S20" s="891">
        <f t="shared" si="1"/>
        <v>1</v>
      </c>
      <c r="T20" s="953">
        <f t="shared" si="2"/>
        <v>10.76</v>
      </c>
      <c r="U20" s="959">
        <v>14</v>
      </c>
      <c r="V20" s="900">
        <v>18</v>
      </c>
      <c r="W20" s="900">
        <v>4</v>
      </c>
      <c r="X20" s="957">
        <v>1.2857142857142858</v>
      </c>
      <c r="Y20" s="955">
        <v>4</v>
      </c>
    </row>
    <row r="21" spans="1:25" ht="14.45" customHeight="1" x14ac:dyDescent="0.2">
      <c r="A21" s="919" t="s">
        <v>5214</v>
      </c>
      <c r="B21" s="900"/>
      <c r="C21" s="901"/>
      <c r="D21" s="902"/>
      <c r="E21" s="903"/>
      <c r="F21" s="883"/>
      <c r="G21" s="884"/>
      <c r="H21" s="885">
        <v>1</v>
      </c>
      <c r="I21" s="886">
        <v>8.49</v>
      </c>
      <c r="J21" s="887">
        <v>13</v>
      </c>
      <c r="K21" s="888">
        <v>8.49</v>
      </c>
      <c r="L21" s="889">
        <v>5</v>
      </c>
      <c r="M21" s="889">
        <v>45</v>
      </c>
      <c r="N21" s="890">
        <v>15</v>
      </c>
      <c r="O21" s="889" t="s">
        <v>5183</v>
      </c>
      <c r="P21" s="904" t="s">
        <v>5215</v>
      </c>
      <c r="Q21" s="891">
        <f t="shared" si="0"/>
        <v>1</v>
      </c>
      <c r="R21" s="953">
        <f t="shared" si="0"/>
        <v>8.49</v>
      </c>
      <c r="S21" s="891">
        <f t="shared" si="1"/>
        <v>1</v>
      </c>
      <c r="T21" s="953">
        <f t="shared" si="2"/>
        <v>8.49</v>
      </c>
      <c r="U21" s="959">
        <v>15</v>
      </c>
      <c r="V21" s="900">
        <v>13</v>
      </c>
      <c r="W21" s="900">
        <v>-2</v>
      </c>
      <c r="X21" s="957">
        <v>0.8666666666666667</v>
      </c>
      <c r="Y21" s="955"/>
    </row>
    <row r="22" spans="1:25" ht="14.45" customHeight="1" x14ac:dyDescent="0.2">
      <c r="A22" s="919" t="s">
        <v>5216</v>
      </c>
      <c r="B22" s="894">
        <v>115</v>
      </c>
      <c r="C22" s="895">
        <v>800.58</v>
      </c>
      <c r="D22" s="896">
        <v>8</v>
      </c>
      <c r="E22" s="903">
        <v>101</v>
      </c>
      <c r="F22" s="883">
        <v>640.02</v>
      </c>
      <c r="G22" s="884">
        <v>7.9</v>
      </c>
      <c r="H22" s="889">
        <v>81</v>
      </c>
      <c r="I22" s="883">
        <v>495.54</v>
      </c>
      <c r="J22" s="884">
        <v>7.7</v>
      </c>
      <c r="K22" s="888">
        <v>5.41</v>
      </c>
      <c r="L22" s="889">
        <v>4</v>
      </c>
      <c r="M22" s="889">
        <v>33</v>
      </c>
      <c r="N22" s="890">
        <v>11</v>
      </c>
      <c r="O22" s="889" t="s">
        <v>5183</v>
      </c>
      <c r="P22" s="904" t="s">
        <v>5217</v>
      </c>
      <c r="Q22" s="891">
        <f t="shared" si="0"/>
        <v>-34</v>
      </c>
      <c r="R22" s="953">
        <f t="shared" si="0"/>
        <v>-305.04000000000002</v>
      </c>
      <c r="S22" s="891">
        <f t="shared" si="1"/>
        <v>-20</v>
      </c>
      <c r="T22" s="953">
        <f t="shared" si="2"/>
        <v>-144.47999999999996</v>
      </c>
      <c r="U22" s="959">
        <v>891</v>
      </c>
      <c r="V22" s="900">
        <v>623.70000000000005</v>
      </c>
      <c r="W22" s="900">
        <v>-267.29999999999995</v>
      </c>
      <c r="X22" s="957">
        <v>0.70000000000000007</v>
      </c>
      <c r="Y22" s="955">
        <v>12</v>
      </c>
    </row>
    <row r="23" spans="1:25" ht="14.45" customHeight="1" x14ac:dyDescent="0.2">
      <c r="A23" s="920" t="s">
        <v>5218</v>
      </c>
      <c r="B23" s="917">
        <v>38</v>
      </c>
      <c r="C23" s="918">
        <v>316.92</v>
      </c>
      <c r="D23" s="898">
        <v>7.9</v>
      </c>
      <c r="E23" s="908">
        <v>42</v>
      </c>
      <c r="F23" s="909">
        <v>307.02999999999997</v>
      </c>
      <c r="G23" s="892">
        <v>7.6</v>
      </c>
      <c r="H23" s="913">
        <v>32</v>
      </c>
      <c r="I23" s="909">
        <v>274.33999999999997</v>
      </c>
      <c r="J23" s="892">
        <v>8.6999999999999993</v>
      </c>
      <c r="K23" s="912">
        <v>7.26</v>
      </c>
      <c r="L23" s="913">
        <v>4</v>
      </c>
      <c r="M23" s="913">
        <v>39</v>
      </c>
      <c r="N23" s="914">
        <v>13</v>
      </c>
      <c r="O23" s="913" t="s">
        <v>5183</v>
      </c>
      <c r="P23" s="915" t="s">
        <v>5219</v>
      </c>
      <c r="Q23" s="916">
        <f t="shared" si="0"/>
        <v>-6</v>
      </c>
      <c r="R23" s="952">
        <f t="shared" si="0"/>
        <v>-42.580000000000041</v>
      </c>
      <c r="S23" s="916">
        <f t="shared" si="1"/>
        <v>-10</v>
      </c>
      <c r="T23" s="952">
        <f t="shared" si="2"/>
        <v>-32.69</v>
      </c>
      <c r="U23" s="960">
        <v>416</v>
      </c>
      <c r="V23" s="906">
        <v>278.39999999999998</v>
      </c>
      <c r="W23" s="906">
        <v>-137.60000000000002</v>
      </c>
      <c r="X23" s="958">
        <v>0.66923076923076918</v>
      </c>
      <c r="Y23" s="956">
        <v>9</v>
      </c>
    </row>
    <row r="24" spans="1:25" ht="14.45" customHeight="1" x14ac:dyDescent="0.2">
      <c r="A24" s="920" t="s">
        <v>5220</v>
      </c>
      <c r="B24" s="917">
        <v>10</v>
      </c>
      <c r="C24" s="918">
        <v>80.62</v>
      </c>
      <c r="D24" s="898">
        <v>10.1</v>
      </c>
      <c r="E24" s="908">
        <v>6</v>
      </c>
      <c r="F24" s="909">
        <v>56.05</v>
      </c>
      <c r="G24" s="892">
        <v>10.3</v>
      </c>
      <c r="H24" s="913">
        <v>8</v>
      </c>
      <c r="I24" s="909">
        <v>74.87</v>
      </c>
      <c r="J24" s="892">
        <v>13.5</v>
      </c>
      <c r="K24" s="912">
        <v>9.31</v>
      </c>
      <c r="L24" s="913">
        <v>5</v>
      </c>
      <c r="M24" s="913">
        <v>48</v>
      </c>
      <c r="N24" s="914">
        <v>16</v>
      </c>
      <c r="O24" s="913" t="s">
        <v>5183</v>
      </c>
      <c r="P24" s="915" t="s">
        <v>5221</v>
      </c>
      <c r="Q24" s="916">
        <f t="shared" si="0"/>
        <v>-2</v>
      </c>
      <c r="R24" s="952">
        <f t="shared" si="0"/>
        <v>-5.75</v>
      </c>
      <c r="S24" s="916">
        <f t="shared" si="1"/>
        <v>2</v>
      </c>
      <c r="T24" s="952">
        <f t="shared" si="2"/>
        <v>18.820000000000007</v>
      </c>
      <c r="U24" s="960">
        <v>128</v>
      </c>
      <c r="V24" s="906">
        <v>108</v>
      </c>
      <c r="W24" s="906">
        <v>-20</v>
      </c>
      <c r="X24" s="958">
        <v>0.84375</v>
      </c>
      <c r="Y24" s="956">
        <v>13</v>
      </c>
    </row>
    <row r="25" spans="1:25" ht="14.45" customHeight="1" x14ac:dyDescent="0.2">
      <c r="A25" s="919" t="s">
        <v>5222</v>
      </c>
      <c r="B25" s="900">
        <v>108</v>
      </c>
      <c r="C25" s="901">
        <v>244.83</v>
      </c>
      <c r="D25" s="902">
        <v>5.3</v>
      </c>
      <c r="E25" s="885">
        <v>164</v>
      </c>
      <c r="F25" s="886">
        <v>366.19</v>
      </c>
      <c r="G25" s="887">
        <v>5.7</v>
      </c>
      <c r="H25" s="889">
        <v>123</v>
      </c>
      <c r="I25" s="883">
        <v>281.61</v>
      </c>
      <c r="J25" s="884">
        <v>5.6</v>
      </c>
      <c r="K25" s="888">
        <v>2.12</v>
      </c>
      <c r="L25" s="889">
        <v>3</v>
      </c>
      <c r="M25" s="889">
        <v>24</v>
      </c>
      <c r="N25" s="890">
        <v>8</v>
      </c>
      <c r="O25" s="889" t="s">
        <v>5183</v>
      </c>
      <c r="P25" s="904" t="s">
        <v>5223</v>
      </c>
      <c r="Q25" s="891">
        <f t="shared" si="0"/>
        <v>15</v>
      </c>
      <c r="R25" s="953">
        <f t="shared" si="0"/>
        <v>36.78</v>
      </c>
      <c r="S25" s="891">
        <f t="shared" si="1"/>
        <v>-41</v>
      </c>
      <c r="T25" s="953">
        <f t="shared" si="2"/>
        <v>-84.579999999999984</v>
      </c>
      <c r="U25" s="959">
        <v>984</v>
      </c>
      <c r="V25" s="900">
        <v>688.8</v>
      </c>
      <c r="W25" s="900">
        <v>-295.20000000000005</v>
      </c>
      <c r="X25" s="957">
        <v>0.7</v>
      </c>
      <c r="Y25" s="955">
        <v>44</v>
      </c>
    </row>
    <row r="26" spans="1:25" ht="14.45" customHeight="1" x14ac:dyDescent="0.2">
      <c r="A26" s="920" t="s">
        <v>5224</v>
      </c>
      <c r="B26" s="906">
        <v>25</v>
      </c>
      <c r="C26" s="907">
        <v>68.67</v>
      </c>
      <c r="D26" s="905">
        <v>6.3</v>
      </c>
      <c r="E26" s="910">
        <v>26</v>
      </c>
      <c r="F26" s="911">
        <v>75.97</v>
      </c>
      <c r="G26" s="893">
        <v>7.5</v>
      </c>
      <c r="H26" s="913">
        <v>29</v>
      </c>
      <c r="I26" s="909">
        <v>81.8</v>
      </c>
      <c r="J26" s="892">
        <v>8.5</v>
      </c>
      <c r="K26" s="912">
        <v>2.86</v>
      </c>
      <c r="L26" s="913">
        <v>4</v>
      </c>
      <c r="M26" s="913">
        <v>36</v>
      </c>
      <c r="N26" s="914">
        <v>12</v>
      </c>
      <c r="O26" s="913" t="s">
        <v>5183</v>
      </c>
      <c r="P26" s="915" t="s">
        <v>5225</v>
      </c>
      <c r="Q26" s="916">
        <f t="shared" si="0"/>
        <v>4</v>
      </c>
      <c r="R26" s="952">
        <f t="shared" si="0"/>
        <v>13.129999999999995</v>
      </c>
      <c r="S26" s="916">
        <f t="shared" si="1"/>
        <v>3</v>
      </c>
      <c r="T26" s="952">
        <f t="shared" si="2"/>
        <v>5.8299999999999983</v>
      </c>
      <c r="U26" s="960">
        <v>348</v>
      </c>
      <c r="V26" s="906">
        <v>246.5</v>
      </c>
      <c r="W26" s="906">
        <v>-101.5</v>
      </c>
      <c r="X26" s="958">
        <v>0.70833333333333337</v>
      </c>
      <c r="Y26" s="956">
        <v>18</v>
      </c>
    </row>
    <row r="27" spans="1:25" ht="14.45" customHeight="1" x14ac:dyDescent="0.2">
      <c r="A27" s="920" t="s">
        <v>5226</v>
      </c>
      <c r="B27" s="906">
        <v>4</v>
      </c>
      <c r="C27" s="907">
        <v>25.67</v>
      </c>
      <c r="D27" s="905">
        <v>19.8</v>
      </c>
      <c r="E27" s="910">
        <v>11</v>
      </c>
      <c r="F27" s="911">
        <v>45.7</v>
      </c>
      <c r="G27" s="893">
        <v>9.1</v>
      </c>
      <c r="H27" s="913">
        <v>5</v>
      </c>
      <c r="I27" s="909">
        <v>20.73</v>
      </c>
      <c r="J27" s="899">
        <v>16.8</v>
      </c>
      <c r="K27" s="912">
        <v>3.81</v>
      </c>
      <c r="L27" s="913">
        <v>4</v>
      </c>
      <c r="M27" s="913">
        <v>39</v>
      </c>
      <c r="N27" s="914">
        <v>13</v>
      </c>
      <c r="O27" s="913" t="s">
        <v>5183</v>
      </c>
      <c r="P27" s="915" t="s">
        <v>5227</v>
      </c>
      <c r="Q27" s="916">
        <f t="shared" si="0"/>
        <v>1</v>
      </c>
      <c r="R27" s="952">
        <f t="shared" si="0"/>
        <v>-4.9400000000000013</v>
      </c>
      <c r="S27" s="916">
        <f t="shared" si="1"/>
        <v>-6</v>
      </c>
      <c r="T27" s="952">
        <f t="shared" si="2"/>
        <v>-24.970000000000002</v>
      </c>
      <c r="U27" s="960">
        <v>65</v>
      </c>
      <c r="V27" s="906">
        <v>84</v>
      </c>
      <c r="W27" s="906">
        <v>19</v>
      </c>
      <c r="X27" s="958">
        <v>1.2923076923076924</v>
      </c>
      <c r="Y27" s="956">
        <v>25</v>
      </c>
    </row>
    <row r="28" spans="1:25" ht="14.45" customHeight="1" x14ac:dyDescent="0.2">
      <c r="A28" s="919" t="s">
        <v>5228</v>
      </c>
      <c r="B28" s="900">
        <v>2</v>
      </c>
      <c r="C28" s="901">
        <v>3.57</v>
      </c>
      <c r="D28" s="902">
        <v>12</v>
      </c>
      <c r="E28" s="885">
        <v>1</v>
      </c>
      <c r="F28" s="886">
        <v>1.78</v>
      </c>
      <c r="G28" s="887">
        <v>10</v>
      </c>
      <c r="H28" s="889">
        <v>1</v>
      </c>
      <c r="I28" s="883">
        <v>1.78</v>
      </c>
      <c r="J28" s="884">
        <v>8</v>
      </c>
      <c r="K28" s="888">
        <v>1.78</v>
      </c>
      <c r="L28" s="889">
        <v>5</v>
      </c>
      <c r="M28" s="889">
        <v>42</v>
      </c>
      <c r="N28" s="890">
        <v>14</v>
      </c>
      <c r="O28" s="889" t="s">
        <v>5183</v>
      </c>
      <c r="P28" s="904" t="s">
        <v>5229</v>
      </c>
      <c r="Q28" s="891">
        <f t="shared" si="0"/>
        <v>-1</v>
      </c>
      <c r="R28" s="953">
        <f t="shared" si="0"/>
        <v>-1.7899999999999998</v>
      </c>
      <c r="S28" s="891">
        <f t="shared" si="1"/>
        <v>0</v>
      </c>
      <c r="T28" s="953">
        <f t="shared" si="2"/>
        <v>0</v>
      </c>
      <c r="U28" s="959">
        <v>14</v>
      </c>
      <c r="V28" s="900">
        <v>8</v>
      </c>
      <c r="W28" s="900">
        <v>-6</v>
      </c>
      <c r="X28" s="957">
        <v>0.5714285714285714</v>
      </c>
      <c r="Y28" s="955"/>
    </row>
    <row r="29" spans="1:25" ht="14.45" customHeight="1" x14ac:dyDescent="0.2">
      <c r="A29" s="920" t="s">
        <v>5230</v>
      </c>
      <c r="B29" s="906">
        <v>1</v>
      </c>
      <c r="C29" s="907">
        <v>1.58</v>
      </c>
      <c r="D29" s="905">
        <v>4</v>
      </c>
      <c r="E29" s="910">
        <v>4</v>
      </c>
      <c r="F29" s="911">
        <v>8.6300000000000008</v>
      </c>
      <c r="G29" s="893">
        <v>11.8</v>
      </c>
      <c r="H29" s="913">
        <v>1</v>
      </c>
      <c r="I29" s="909">
        <v>2.46</v>
      </c>
      <c r="J29" s="892">
        <v>8</v>
      </c>
      <c r="K29" s="912">
        <v>2.3199999999999998</v>
      </c>
      <c r="L29" s="913">
        <v>6</v>
      </c>
      <c r="M29" s="913">
        <v>54</v>
      </c>
      <c r="N29" s="914">
        <v>18</v>
      </c>
      <c r="O29" s="913" t="s">
        <v>5183</v>
      </c>
      <c r="P29" s="915" t="s">
        <v>5229</v>
      </c>
      <c r="Q29" s="916">
        <f t="shared" si="0"/>
        <v>0</v>
      </c>
      <c r="R29" s="952">
        <f t="shared" si="0"/>
        <v>0.87999999999999989</v>
      </c>
      <c r="S29" s="916">
        <f t="shared" si="1"/>
        <v>-3</v>
      </c>
      <c r="T29" s="952">
        <f t="shared" si="2"/>
        <v>-6.1700000000000008</v>
      </c>
      <c r="U29" s="960">
        <v>18</v>
      </c>
      <c r="V29" s="906">
        <v>8</v>
      </c>
      <c r="W29" s="906">
        <v>-10</v>
      </c>
      <c r="X29" s="958">
        <v>0.44444444444444442</v>
      </c>
      <c r="Y29" s="956"/>
    </row>
    <row r="30" spans="1:25" ht="14.45" customHeight="1" x14ac:dyDescent="0.2">
      <c r="A30" s="920" t="s">
        <v>5231</v>
      </c>
      <c r="B30" s="906">
        <v>2</v>
      </c>
      <c r="C30" s="907">
        <v>5.62</v>
      </c>
      <c r="D30" s="905">
        <v>8.5</v>
      </c>
      <c r="E30" s="910"/>
      <c r="F30" s="911"/>
      <c r="G30" s="893"/>
      <c r="H30" s="913"/>
      <c r="I30" s="909"/>
      <c r="J30" s="892"/>
      <c r="K30" s="912">
        <v>3.52</v>
      </c>
      <c r="L30" s="913">
        <v>7</v>
      </c>
      <c r="M30" s="913">
        <v>63</v>
      </c>
      <c r="N30" s="914">
        <v>21</v>
      </c>
      <c r="O30" s="913" t="s">
        <v>5183</v>
      </c>
      <c r="P30" s="915" t="s">
        <v>5229</v>
      </c>
      <c r="Q30" s="916">
        <f t="shared" si="0"/>
        <v>-2</v>
      </c>
      <c r="R30" s="952">
        <f t="shared" si="0"/>
        <v>-5.62</v>
      </c>
      <c r="S30" s="916">
        <f t="shared" si="1"/>
        <v>0</v>
      </c>
      <c r="T30" s="952">
        <f t="shared" si="2"/>
        <v>0</v>
      </c>
      <c r="U30" s="960" t="s">
        <v>329</v>
      </c>
      <c r="V30" s="906" t="s">
        <v>329</v>
      </c>
      <c r="W30" s="906" t="s">
        <v>329</v>
      </c>
      <c r="X30" s="958" t="s">
        <v>329</v>
      </c>
      <c r="Y30" s="956"/>
    </row>
    <row r="31" spans="1:25" ht="14.45" customHeight="1" x14ac:dyDescent="0.2">
      <c r="A31" s="919" t="s">
        <v>5232</v>
      </c>
      <c r="B31" s="894">
        <v>275</v>
      </c>
      <c r="C31" s="895">
        <v>144.61000000000001</v>
      </c>
      <c r="D31" s="896">
        <v>3.2</v>
      </c>
      <c r="E31" s="903">
        <v>244</v>
      </c>
      <c r="F31" s="883">
        <v>128.41</v>
      </c>
      <c r="G31" s="884">
        <v>3.2</v>
      </c>
      <c r="H31" s="889">
        <v>158</v>
      </c>
      <c r="I31" s="883">
        <v>83.06</v>
      </c>
      <c r="J31" s="897">
        <v>3.1</v>
      </c>
      <c r="K31" s="888">
        <v>0.53</v>
      </c>
      <c r="L31" s="889">
        <v>1</v>
      </c>
      <c r="M31" s="889">
        <v>9</v>
      </c>
      <c r="N31" s="890">
        <v>3</v>
      </c>
      <c r="O31" s="889" t="s">
        <v>5183</v>
      </c>
      <c r="P31" s="904" t="s">
        <v>5233</v>
      </c>
      <c r="Q31" s="891">
        <f t="shared" si="0"/>
        <v>-117</v>
      </c>
      <c r="R31" s="953">
        <f t="shared" si="0"/>
        <v>-61.550000000000011</v>
      </c>
      <c r="S31" s="891">
        <f t="shared" si="1"/>
        <v>-86</v>
      </c>
      <c r="T31" s="953">
        <f t="shared" si="2"/>
        <v>-45.349999999999994</v>
      </c>
      <c r="U31" s="959">
        <v>474</v>
      </c>
      <c r="V31" s="900">
        <v>489.8</v>
      </c>
      <c r="W31" s="900">
        <v>15.800000000000011</v>
      </c>
      <c r="X31" s="957">
        <v>1.0333333333333334</v>
      </c>
      <c r="Y31" s="955">
        <v>42</v>
      </c>
    </row>
    <row r="32" spans="1:25" ht="14.45" customHeight="1" x14ac:dyDescent="0.2">
      <c r="A32" s="920" t="s">
        <v>5234</v>
      </c>
      <c r="B32" s="917">
        <v>1</v>
      </c>
      <c r="C32" s="918">
        <v>0.57999999999999996</v>
      </c>
      <c r="D32" s="898">
        <v>3</v>
      </c>
      <c r="E32" s="908">
        <v>5</v>
      </c>
      <c r="F32" s="909">
        <v>2.9</v>
      </c>
      <c r="G32" s="892">
        <v>3.8</v>
      </c>
      <c r="H32" s="913">
        <v>2</v>
      </c>
      <c r="I32" s="909">
        <v>1.1599999999999999</v>
      </c>
      <c r="J32" s="892">
        <v>3</v>
      </c>
      <c r="K32" s="912">
        <v>0.57999999999999996</v>
      </c>
      <c r="L32" s="913">
        <v>1</v>
      </c>
      <c r="M32" s="913">
        <v>12</v>
      </c>
      <c r="N32" s="914">
        <v>4</v>
      </c>
      <c r="O32" s="913" t="s">
        <v>5183</v>
      </c>
      <c r="P32" s="915" t="s">
        <v>5235</v>
      </c>
      <c r="Q32" s="916">
        <f t="shared" si="0"/>
        <v>1</v>
      </c>
      <c r="R32" s="952">
        <f t="shared" si="0"/>
        <v>0.57999999999999996</v>
      </c>
      <c r="S32" s="916">
        <f t="shared" si="1"/>
        <v>-3</v>
      </c>
      <c r="T32" s="952">
        <f t="shared" si="2"/>
        <v>-1.74</v>
      </c>
      <c r="U32" s="960">
        <v>8</v>
      </c>
      <c r="V32" s="906">
        <v>6</v>
      </c>
      <c r="W32" s="906">
        <v>-2</v>
      </c>
      <c r="X32" s="958">
        <v>0.75</v>
      </c>
      <c r="Y32" s="956"/>
    </row>
    <row r="33" spans="1:25" ht="14.45" customHeight="1" x14ac:dyDescent="0.2">
      <c r="A33" s="919" t="s">
        <v>5236</v>
      </c>
      <c r="B33" s="894">
        <v>2</v>
      </c>
      <c r="C33" s="895">
        <v>1.76</v>
      </c>
      <c r="D33" s="896">
        <v>6.5</v>
      </c>
      <c r="E33" s="903">
        <v>1</v>
      </c>
      <c r="F33" s="883">
        <v>0.85</v>
      </c>
      <c r="G33" s="884">
        <v>7</v>
      </c>
      <c r="H33" s="889"/>
      <c r="I33" s="883"/>
      <c r="J33" s="884"/>
      <c r="K33" s="888">
        <v>0.85</v>
      </c>
      <c r="L33" s="889">
        <v>3</v>
      </c>
      <c r="M33" s="889">
        <v>27</v>
      </c>
      <c r="N33" s="890">
        <v>9</v>
      </c>
      <c r="O33" s="889" t="s">
        <v>5183</v>
      </c>
      <c r="P33" s="904" t="s">
        <v>5237</v>
      </c>
      <c r="Q33" s="891">
        <f t="shared" si="0"/>
        <v>-2</v>
      </c>
      <c r="R33" s="953">
        <f t="shared" si="0"/>
        <v>-1.76</v>
      </c>
      <c r="S33" s="891">
        <f t="shared" si="1"/>
        <v>-1</v>
      </c>
      <c r="T33" s="953">
        <f t="shared" si="2"/>
        <v>-0.85</v>
      </c>
      <c r="U33" s="959" t="s">
        <v>329</v>
      </c>
      <c r="V33" s="900" t="s">
        <v>329</v>
      </c>
      <c r="W33" s="900" t="s">
        <v>329</v>
      </c>
      <c r="X33" s="957" t="s">
        <v>329</v>
      </c>
      <c r="Y33" s="955"/>
    </row>
    <row r="34" spans="1:25" ht="14.45" customHeight="1" x14ac:dyDescent="0.2">
      <c r="A34" s="919" t="s">
        <v>5238</v>
      </c>
      <c r="B34" s="894">
        <v>5</v>
      </c>
      <c r="C34" s="895">
        <v>24.91</v>
      </c>
      <c r="D34" s="896">
        <v>4.4000000000000004</v>
      </c>
      <c r="E34" s="903">
        <v>4</v>
      </c>
      <c r="F34" s="883">
        <v>19.93</v>
      </c>
      <c r="G34" s="884">
        <v>5.5</v>
      </c>
      <c r="H34" s="889">
        <v>1</v>
      </c>
      <c r="I34" s="883">
        <v>4.9800000000000004</v>
      </c>
      <c r="J34" s="884">
        <v>4</v>
      </c>
      <c r="K34" s="888">
        <v>4.9800000000000004</v>
      </c>
      <c r="L34" s="889">
        <v>1</v>
      </c>
      <c r="M34" s="889">
        <v>12</v>
      </c>
      <c r="N34" s="890">
        <v>4</v>
      </c>
      <c r="O34" s="889" t="s">
        <v>4182</v>
      </c>
      <c r="P34" s="904" t="s">
        <v>5239</v>
      </c>
      <c r="Q34" s="891">
        <f t="shared" si="0"/>
        <v>-4</v>
      </c>
      <c r="R34" s="953">
        <f t="shared" si="0"/>
        <v>-19.93</v>
      </c>
      <c r="S34" s="891">
        <f t="shared" si="1"/>
        <v>-3</v>
      </c>
      <c r="T34" s="953">
        <f t="shared" si="2"/>
        <v>-14.95</v>
      </c>
      <c r="U34" s="959">
        <v>4</v>
      </c>
      <c r="V34" s="900">
        <v>4</v>
      </c>
      <c r="W34" s="900">
        <v>0</v>
      </c>
      <c r="X34" s="957">
        <v>1</v>
      </c>
      <c r="Y34" s="955"/>
    </row>
    <row r="35" spans="1:25" ht="14.45" customHeight="1" x14ac:dyDescent="0.2">
      <c r="A35" s="919" t="s">
        <v>5240</v>
      </c>
      <c r="B35" s="900"/>
      <c r="C35" s="901"/>
      <c r="D35" s="902"/>
      <c r="E35" s="885">
        <v>2</v>
      </c>
      <c r="F35" s="886">
        <v>0.86</v>
      </c>
      <c r="G35" s="887">
        <v>7</v>
      </c>
      <c r="H35" s="889"/>
      <c r="I35" s="883"/>
      <c r="J35" s="884"/>
      <c r="K35" s="888">
        <v>0.43</v>
      </c>
      <c r="L35" s="889">
        <v>2</v>
      </c>
      <c r="M35" s="889">
        <v>21</v>
      </c>
      <c r="N35" s="890">
        <v>7</v>
      </c>
      <c r="O35" s="889" t="s">
        <v>5183</v>
      </c>
      <c r="P35" s="904" t="s">
        <v>5241</v>
      </c>
      <c r="Q35" s="891">
        <f t="shared" si="0"/>
        <v>0</v>
      </c>
      <c r="R35" s="953">
        <f t="shared" si="0"/>
        <v>0</v>
      </c>
      <c r="S35" s="891">
        <f t="shared" si="1"/>
        <v>-2</v>
      </c>
      <c r="T35" s="953">
        <f t="shared" si="2"/>
        <v>-0.86</v>
      </c>
      <c r="U35" s="959" t="s">
        <v>329</v>
      </c>
      <c r="V35" s="900" t="s">
        <v>329</v>
      </c>
      <c r="W35" s="900" t="s">
        <v>329</v>
      </c>
      <c r="X35" s="957" t="s">
        <v>329</v>
      </c>
      <c r="Y35" s="955"/>
    </row>
    <row r="36" spans="1:25" ht="14.45" customHeight="1" x14ac:dyDescent="0.2">
      <c r="A36" s="919" t="s">
        <v>5242</v>
      </c>
      <c r="B36" s="900">
        <v>122</v>
      </c>
      <c r="C36" s="901">
        <v>52.14</v>
      </c>
      <c r="D36" s="902">
        <v>6.2</v>
      </c>
      <c r="E36" s="885">
        <v>141</v>
      </c>
      <c r="F36" s="886">
        <v>61.31</v>
      </c>
      <c r="G36" s="887">
        <v>6.1</v>
      </c>
      <c r="H36" s="889">
        <v>94</v>
      </c>
      <c r="I36" s="883">
        <v>40.270000000000003</v>
      </c>
      <c r="J36" s="897">
        <v>6.9</v>
      </c>
      <c r="K36" s="888">
        <v>0.42</v>
      </c>
      <c r="L36" s="889">
        <v>2</v>
      </c>
      <c r="M36" s="889">
        <v>18</v>
      </c>
      <c r="N36" s="890">
        <v>6</v>
      </c>
      <c r="O36" s="889" t="s">
        <v>5183</v>
      </c>
      <c r="P36" s="904" t="s">
        <v>5243</v>
      </c>
      <c r="Q36" s="891">
        <f t="shared" si="0"/>
        <v>-28</v>
      </c>
      <c r="R36" s="953">
        <f t="shared" si="0"/>
        <v>-11.869999999999997</v>
      </c>
      <c r="S36" s="891">
        <f t="shared" si="1"/>
        <v>-47</v>
      </c>
      <c r="T36" s="953">
        <f t="shared" si="2"/>
        <v>-21.04</v>
      </c>
      <c r="U36" s="959">
        <v>564</v>
      </c>
      <c r="V36" s="900">
        <v>648.6</v>
      </c>
      <c r="W36" s="900">
        <v>84.600000000000023</v>
      </c>
      <c r="X36" s="957">
        <v>1.1500000000000001</v>
      </c>
      <c r="Y36" s="955">
        <v>122</v>
      </c>
    </row>
    <row r="37" spans="1:25" ht="14.45" customHeight="1" x14ac:dyDescent="0.2">
      <c r="A37" s="920" t="s">
        <v>5244</v>
      </c>
      <c r="B37" s="906">
        <v>17</v>
      </c>
      <c r="C37" s="907">
        <v>10.220000000000001</v>
      </c>
      <c r="D37" s="905">
        <v>6.5</v>
      </c>
      <c r="E37" s="910">
        <v>11</v>
      </c>
      <c r="F37" s="911">
        <v>5.81</v>
      </c>
      <c r="G37" s="893">
        <v>5.6</v>
      </c>
      <c r="H37" s="913">
        <v>13</v>
      </c>
      <c r="I37" s="909">
        <v>7.14</v>
      </c>
      <c r="J37" s="892">
        <v>6.7</v>
      </c>
      <c r="K37" s="912">
        <v>0.54</v>
      </c>
      <c r="L37" s="913">
        <v>3</v>
      </c>
      <c r="M37" s="913">
        <v>24</v>
      </c>
      <c r="N37" s="914">
        <v>8</v>
      </c>
      <c r="O37" s="913" t="s">
        <v>5183</v>
      </c>
      <c r="P37" s="915" t="s">
        <v>5245</v>
      </c>
      <c r="Q37" s="916">
        <f t="shared" si="0"/>
        <v>-4</v>
      </c>
      <c r="R37" s="952">
        <f t="shared" si="0"/>
        <v>-3.080000000000001</v>
      </c>
      <c r="S37" s="916">
        <f t="shared" si="1"/>
        <v>2</v>
      </c>
      <c r="T37" s="952">
        <f t="shared" si="2"/>
        <v>1.33</v>
      </c>
      <c r="U37" s="960">
        <v>104</v>
      </c>
      <c r="V37" s="906">
        <v>87.100000000000009</v>
      </c>
      <c r="W37" s="906">
        <v>-16.899999999999991</v>
      </c>
      <c r="X37" s="958">
        <v>0.83750000000000013</v>
      </c>
      <c r="Y37" s="956"/>
    </row>
    <row r="38" spans="1:25" ht="14.45" customHeight="1" x14ac:dyDescent="0.2">
      <c r="A38" s="920" t="s">
        <v>5246</v>
      </c>
      <c r="B38" s="906">
        <v>1</v>
      </c>
      <c r="C38" s="907">
        <v>0.62</v>
      </c>
      <c r="D38" s="905">
        <v>8</v>
      </c>
      <c r="E38" s="910"/>
      <c r="F38" s="911"/>
      <c r="G38" s="893"/>
      <c r="H38" s="913"/>
      <c r="I38" s="909"/>
      <c r="J38" s="892"/>
      <c r="K38" s="912">
        <v>0.62</v>
      </c>
      <c r="L38" s="913">
        <v>2</v>
      </c>
      <c r="M38" s="913">
        <v>21</v>
      </c>
      <c r="N38" s="914">
        <v>7</v>
      </c>
      <c r="O38" s="913" t="s">
        <v>5183</v>
      </c>
      <c r="P38" s="915" t="s">
        <v>5247</v>
      </c>
      <c r="Q38" s="916">
        <f t="shared" si="0"/>
        <v>-1</v>
      </c>
      <c r="R38" s="952">
        <f t="shared" si="0"/>
        <v>-0.62</v>
      </c>
      <c r="S38" s="916">
        <f t="shared" si="1"/>
        <v>0</v>
      </c>
      <c r="T38" s="952">
        <f t="shared" si="2"/>
        <v>0</v>
      </c>
      <c r="U38" s="960" t="s">
        <v>329</v>
      </c>
      <c r="V38" s="906" t="s">
        <v>329</v>
      </c>
      <c r="W38" s="906" t="s">
        <v>329</v>
      </c>
      <c r="X38" s="958" t="s">
        <v>329</v>
      </c>
      <c r="Y38" s="956"/>
    </row>
    <row r="39" spans="1:25" ht="14.45" customHeight="1" x14ac:dyDescent="0.2">
      <c r="A39" s="919" t="s">
        <v>5248</v>
      </c>
      <c r="B39" s="900"/>
      <c r="C39" s="901"/>
      <c r="D39" s="902"/>
      <c r="E39" s="885">
        <v>2</v>
      </c>
      <c r="F39" s="886">
        <v>1.4</v>
      </c>
      <c r="G39" s="887">
        <v>4</v>
      </c>
      <c r="H39" s="889"/>
      <c r="I39" s="883"/>
      <c r="J39" s="884"/>
      <c r="K39" s="888">
        <v>0.56000000000000005</v>
      </c>
      <c r="L39" s="889">
        <v>2</v>
      </c>
      <c r="M39" s="889">
        <v>18</v>
      </c>
      <c r="N39" s="890">
        <v>6</v>
      </c>
      <c r="O39" s="889" t="s">
        <v>5183</v>
      </c>
      <c r="P39" s="904" t="s">
        <v>5249</v>
      </c>
      <c r="Q39" s="891">
        <f t="shared" si="0"/>
        <v>0</v>
      </c>
      <c r="R39" s="953">
        <f t="shared" si="0"/>
        <v>0</v>
      </c>
      <c r="S39" s="891">
        <f t="shared" si="1"/>
        <v>-2</v>
      </c>
      <c r="T39" s="953">
        <f t="shared" si="2"/>
        <v>-1.4</v>
      </c>
      <c r="U39" s="959" t="s">
        <v>329</v>
      </c>
      <c r="V39" s="900" t="s">
        <v>329</v>
      </c>
      <c r="W39" s="900" t="s">
        <v>329</v>
      </c>
      <c r="X39" s="957" t="s">
        <v>329</v>
      </c>
      <c r="Y39" s="955"/>
    </row>
    <row r="40" spans="1:25" ht="14.45" customHeight="1" x14ac:dyDescent="0.2">
      <c r="A40" s="919" t="s">
        <v>5250</v>
      </c>
      <c r="B40" s="900">
        <v>52</v>
      </c>
      <c r="C40" s="901">
        <v>220.59</v>
      </c>
      <c r="D40" s="902">
        <v>4.8</v>
      </c>
      <c r="E40" s="885">
        <v>56</v>
      </c>
      <c r="F40" s="886">
        <v>235.75</v>
      </c>
      <c r="G40" s="887">
        <v>5.2</v>
      </c>
      <c r="H40" s="889">
        <v>42</v>
      </c>
      <c r="I40" s="883">
        <v>175.88</v>
      </c>
      <c r="J40" s="884">
        <v>4.8</v>
      </c>
      <c r="K40" s="888">
        <v>4.2699999999999996</v>
      </c>
      <c r="L40" s="889">
        <v>2</v>
      </c>
      <c r="M40" s="889">
        <v>21</v>
      </c>
      <c r="N40" s="890">
        <v>7</v>
      </c>
      <c r="O40" s="889" t="s">
        <v>5183</v>
      </c>
      <c r="P40" s="904" t="s">
        <v>5251</v>
      </c>
      <c r="Q40" s="891">
        <f t="shared" si="0"/>
        <v>-10</v>
      </c>
      <c r="R40" s="953">
        <f t="shared" si="0"/>
        <v>-44.710000000000008</v>
      </c>
      <c r="S40" s="891">
        <f t="shared" si="1"/>
        <v>-14</v>
      </c>
      <c r="T40" s="953">
        <f t="shared" si="2"/>
        <v>-59.870000000000005</v>
      </c>
      <c r="U40" s="959">
        <v>294</v>
      </c>
      <c r="V40" s="900">
        <v>201.6</v>
      </c>
      <c r="W40" s="900">
        <v>-92.4</v>
      </c>
      <c r="X40" s="957">
        <v>0.68571428571428572</v>
      </c>
      <c r="Y40" s="955">
        <v>10</v>
      </c>
    </row>
    <row r="41" spans="1:25" ht="14.45" customHeight="1" x14ac:dyDescent="0.2">
      <c r="A41" s="920" t="s">
        <v>5252</v>
      </c>
      <c r="B41" s="906">
        <v>5</v>
      </c>
      <c r="C41" s="907">
        <v>23.05</v>
      </c>
      <c r="D41" s="905">
        <v>5</v>
      </c>
      <c r="E41" s="910">
        <v>10</v>
      </c>
      <c r="F41" s="911">
        <v>45.14</v>
      </c>
      <c r="G41" s="893">
        <v>4.8</v>
      </c>
      <c r="H41" s="913">
        <v>4</v>
      </c>
      <c r="I41" s="909">
        <v>20.99</v>
      </c>
      <c r="J41" s="892">
        <v>5.5</v>
      </c>
      <c r="K41" s="912">
        <v>4.6100000000000003</v>
      </c>
      <c r="L41" s="913">
        <v>3</v>
      </c>
      <c r="M41" s="913">
        <v>27</v>
      </c>
      <c r="N41" s="914">
        <v>9</v>
      </c>
      <c r="O41" s="913" t="s">
        <v>5183</v>
      </c>
      <c r="P41" s="915" t="s">
        <v>5251</v>
      </c>
      <c r="Q41" s="916">
        <f t="shared" si="0"/>
        <v>-1</v>
      </c>
      <c r="R41" s="952">
        <f t="shared" si="0"/>
        <v>-2.0600000000000023</v>
      </c>
      <c r="S41" s="916">
        <f t="shared" si="1"/>
        <v>-6</v>
      </c>
      <c r="T41" s="952">
        <f t="shared" si="2"/>
        <v>-24.150000000000002</v>
      </c>
      <c r="U41" s="960">
        <v>36</v>
      </c>
      <c r="V41" s="906">
        <v>22</v>
      </c>
      <c r="W41" s="906">
        <v>-14</v>
      </c>
      <c r="X41" s="958">
        <v>0.61111111111111116</v>
      </c>
      <c r="Y41" s="956"/>
    </row>
    <row r="42" spans="1:25" ht="14.45" customHeight="1" x14ac:dyDescent="0.2">
      <c r="A42" s="920" t="s">
        <v>5253</v>
      </c>
      <c r="B42" s="906">
        <v>3</v>
      </c>
      <c r="C42" s="907">
        <v>13.88</v>
      </c>
      <c r="D42" s="905">
        <v>6.7</v>
      </c>
      <c r="E42" s="910"/>
      <c r="F42" s="911"/>
      <c r="G42" s="893"/>
      <c r="H42" s="913">
        <v>1</v>
      </c>
      <c r="I42" s="909">
        <v>4.63</v>
      </c>
      <c r="J42" s="899">
        <v>14</v>
      </c>
      <c r="K42" s="912">
        <v>4.63</v>
      </c>
      <c r="L42" s="913">
        <v>3</v>
      </c>
      <c r="M42" s="913">
        <v>24</v>
      </c>
      <c r="N42" s="914">
        <v>8</v>
      </c>
      <c r="O42" s="913" t="s">
        <v>5183</v>
      </c>
      <c r="P42" s="915" t="s">
        <v>5251</v>
      </c>
      <c r="Q42" s="916">
        <f t="shared" si="0"/>
        <v>-2</v>
      </c>
      <c r="R42" s="952">
        <f t="shared" si="0"/>
        <v>-9.25</v>
      </c>
      <c r="S42" s="916">
        <f t="shared" si="1"/>
        <v>1</v>
      </c>
      <c r="T42" s="952">
        <f t="shared" si="2"/>
        <v>4.63</v>
      </c>
      <c r="U42" s="960">
        <v>8</v>
      </c>
      <c r="V42" s="906">
        <v>14</v>
      </c>
      <c r="W42" s="906">
        <v>6</v>
      </c>
      <c r="X42" s="958">
        <v>1.75</v>
      </c>
      <c r="Y42" s="956">
        <v>6</v>
      </c>
    </row>
    <row r="43" spans="1:25" ht="14.45" customHeight="1" x14ac:dyDescent="0.2">
      <c r="A43" s="919" t="s">
        <v>5254</v>
      </c>
      <c r="B43" s="900">
        <v>26</v>
      </c>
      <c r="C43" s="901">
        <v>76.23</v>
      </c>
      <c r="D43" s="902">
        <v>4.2</v>
      </c>
      <c r="E43" s="885">
        <v>24</v>
      </c>
      <c r="F43" s="886">
        <v>67.400000000000006</v>
      </c>
      <c r="G43" s="887">
        <v>5.0999999999999996</v>
      </c>
      <c r="H43" s="889">
        <v>16</v>
      </c>
      <c r="I43" s="883">
        <v>46.86</v>
      </c>
      <c r="J43" s="884">
        <v>4.4000000000000004</v>
      </c>
      <c r="K43" s="888">
        <v>3.05</v>
      </c>
      <c r="L43" s="889">
        <v>2</v>
      </c>
      <c r="M43" s="889">
        <v>15</v>
      </c>
      <c r="N43" s="890">
        <v>5</v>
      </c>
      <c r="O43" s="889" t="s">
        <v>5183</v>
      </c>
      <c r="P43" s="904" t="s">
        <v>5255</v>
      </c>
      <c r="Q43" s="891">
        <f t="shared" si="0"/>
        <v>-10</v>
      </c>
      <c r="R43" s="953">
        <f t="shared" si="0"/>
        <v>-29.370000000000005</v>
      </c>
      <c r="S43" s="891">
        <f t="shared" si="1"/>
        <v>-8</v>
      </c>
      <c r="T43" s="953">
        <f t="shared" si="2"/>
        <v>-20.540000000000006</v>
      </c>
      <c r="U43" s="959">
        <v>80</v>
      </c>
      <c r="V43" s="900">
        <v>70.400000000000006</v>
      </c>
      <c r="W43" s="900">
        <v>-9.5999999999999943</v>
      </c>
      <c r="X43" s="957">
        <v>0.88000000000000012</v>
      </c>
      <c r="Y43" s="955">
        <v>6</v>
      </c>
    </row>
    <row r="44" spans="1:25" ht="14.45" customHeight="1" x14ac:dyDescent="0.2">
      <c r="A44" s="920" t="s">
        <v>5256</v>
      </c>
      <c r="B44" s="906">
        <v>1</v>
      </c>
      <c r="C44" s="907">
        <v>3.16</v>
      </c>
      <c r="D44" s="905">
        <v>4</v>
      </c>
      <c r="E44" s="910">
        <v>3</v>
      </c>
      <c r="F44" s="911">
        <v>9.16</v>
      </c>
      <c r="G44" s="893">
        <v>3.7</v>
      </c>
      <c r="H44" s="913">
        <v>3</v>
      </c>
      <c r="I44" s="909">
        <v>9.7899999999999991</v>
      </c>
      <c r="J44" s="892">
        <v>4</v>
      </c>
      <c r="K44" s="912">
        <v>3.45</v>
      </c>
      <c r="L44" s="913">
        <v>3</v>
      </c>
      <c r="M44" s="913">
        <v>24</v>
      </c>
      <c r="N44" s="914">
        <v>8</v>
      </c>
      <c r="O44" s="913" t="s">
        <v>5183</v>
      </c>
      <c r="P44" s="915" t="s">
        <v>5255</v>
      </c>
      <c r="Q44" s="916">
        <f t="shared" si="0"/>
        <v>2</v>
      </c>
      <c r="R44" s="952">
        <f t="shared" si="0"/>
        <v>6.629999999999999</v>
      </c>
      <c r="S44" s="916">
        <f t="shared" si="1"/>
        <v>0</v>
      </c>
      <c r="T44" s="952">
        <f t="shared" si="2"/>
        <v>0.62999999999999901</v>
      </c>
      <c r="U44" s="960">
        <v>24</v>
      </c>
      <c r="V44" s="906">
        <v>12</v>
      </c>
      <c r="W44" s="906">
        <v>-12</v>
      </c>
      <c r="X44" s="958">
        <v>0.5</v>
      </c>
      <c r="Y44" s="956"/>
    </row>
    <row r="45" spans="1:25" ht="14.45" customHeight="1" x14ac:dyDescent="0.2">
      <c r="A45" s="919" t="s">
        <v>5257</v>
      </c>
      <c r="B45" s="894">
        <v>229</v>
      </c>
      <c r="C45" s="895">
        <v>472.24</v>
      </c>
      <c r="D45" s="896">
        <v>4.7</v>
      </c>
      <c r="E45" s="903">
        <v>218</v>
      </c>
      <c r="F45" s="883">
        <v>447.47</v>
      </c>
      <c r="G45" s="884">
        <v>4.5999999999999996</v>
      </c>
      <c r="H45" s="889">
        <v>172</v>
      </c>
      <c r="I45" s="883">
        <v>353.05</v>
      </c>
      <c r="J45" s="884">
        <v>4.5</v>
      </c>
      <c r="K45" s="888">
        <v>2.0499999999999998</v>
      </c>
      <c r="L45" s="889">
        <v>2</v>
      </c>
      <c r="M45" s="889">
        <v>15</v>
      </c>
      <c r="N45" s="890">
        <v>5</v>
      </c>
      <c r="O45" s="889" t="s">
        <v>5183</v>
      </c>
      <c r="P45" s="904" t="s">
        <v>5258</v>
      </c>
      <c r="Q45" s="891">
        <f t="shared" si="0"/>
        <v>-57</v>
      </c>
      <c r="R45" s="953">
        <f t="shared" si="0"/>
        <v>-119.19</v>
      </c>
      <c r="S45" s="891">
        <f t="shared" si="1"/>
        <v>-46</v>
      </c>
      <c r="T45" s="953">
        <f t="shared" si="2"/>
        <v>-94.420000000000016</v>
      </c>
      <c r="U45" s="959">
        <v>860</v>
      </c>
      <c r="V45" s="900">
        <v>774</v>
      </c>
      <c r="W45" s="900">
        <v>-86</v>
      </c>
      <c r="X45" s="957">
        <v>0.9</v>
      </c>
      <c r="Y45" s="955">
        <v>73</v>
      </c>
    </row>
    <row r="46" spans="1:25" ht="14.45" customHeight="1" x14ac:dyDescent="0.2">
      <c r="A46" s="920" t="s">
        <v>5259</v>
      </c>
      <c r="B46" s="917">
        <v>33</v>
      </c>
      <c r="C46" s="918">
        <v>86.88</v>
      </c>
      <c r="D46" s="898">
        <v>5.2</v>
      </c>
      <c r="E46" s="908">
        <v>25</v>
      </c>
      <c r="F46" s="909">
        <v>66.930000000000007</v>
      </c>
      <c r="G46" s="892">
        <v>6.1</v>
      </c>
      <c r="H46" s="913">
        <v>34</v>
      </c>
      <c r="I46" s="909">
        <v>90.05</v>
      </c>
      <c r="J46" s="892">
        <v>5.7</v>
      </c>
      <c r="K46" s="912">
        <v>2.65</v>
      </c>
      <c r="L46" s="913">
        <v>3</v>
      </c>
      <c r="M46" s="913">
        <v>27</v>
      </c>
      <c r="N46" s="914">
        <v>9</v>
      </c>
      <c r="O46" s="913" t="s">
        <v>5183</v>
      </c>
      <c r="P46" s="915" t="s">
        <v>5260</v>
      </c>
      <c r="Q46" s="916">
        <f t="shared" si="0"/>
        <v>1</v>
      </c>
      <c r="R46" s="952">
        <f t="shared" si="0"/>
        <v>3.1700000000000017</v>
      </c>
      <c r="S46" s="916">
        <f t="shared" si="1"/>
        <v>9</v>
      </c>
      <c r="T46" s="952">
        <f t="shared" si="2"/>
        <v>23.11999999999999</v>
      </c>
      <c r="U46" s="960">
        <v>306</v>
      </c>
      <c r="V46" s="906">
        <v>193.8</v>
      </c>
      <c r="W46" s="906">
        <v>-112.19999999999999</v>
      </c>
      <c r="X46" s="958">
        <v>0.63333333333333341</v>
      </c>
      <c r="Y46" s="956">
        <v>10</v>
      </c>
    </row>
    <row r="47" spans="1:25" ht="14.45" customHeight="1" x14ac:dyDescent="0.2">
      <c r="A47" s="920" t="s">
        <v>5261</v>
      </c>
      <c r="B47" s="917">
        <v>1</v>
      </c>
      <c r="C47" s="918">
        <v>2.74</v>
      </c>
      <c r="D47" s="898">
        <v>15</v>
      </c>
      <c r="E47" s="908">
        <v>3</v>
      </c>
      <c r="F47" s="909">
        <v>8.23</v>
      </c>
      <c r="G47" s="892">
        <v>9.3000000000000007</v>
      </c>
      <c r="H47" s="913">
        <v>4</v>
      </c>
      <c r="I47" s="909">
        <v>11.23</v>
      </c>
      <c r="J47" s="899">
        <v>14</v>
      </c>
      <c r="K47" s="912">
        <v>2.74</v>
      </c>
      <c r="L47" s="913">
        <v>2</v>
      </c>
      <c r="M47" s="913">
        <v>21</v>
      </c>
      <c r="N47" s="914">
        <v>7</v>
      </c>
      <c r="O47" s="913" t="s">
        <v>5183</v>
      </c>
      <c r="P47" s="915" t="s">
        <v>5262</v>
      </c>
      <c r="Q47" s="916">
        <f t="shared" si="0"/>
        <v>3</v>
      </c>
      <c r="R47" s="952">
        <f t="shared" si="0"/>
        <v>8.49</v>
      </c>
      <c r="S47" s="916">
        <f t="shared" si="1"/>
        <v>1</v>
      </c>
      <c r="T47" s="952">
        <f t="shared" si="2"/>
        <v>3</v>
      </c>
      <c r="U47" s="960">
        <v>28</v>
      </c>
      <c r="V47" s="906">
        <v>56</v>
      </c>
      <c r="W47" s="906">
        <v>28</v>
      </c>
      <c r="X47" s="958">
        <v>2</v>
      </c>
      <c r="Y47" s="956">
        <v>32</v>
      </c>
    </row>
    <row r="48" spans="1:25" ht="14.45" customHeight="1" x14ac:dyDescent="0.2">
      <c r="A48" s="919" t="s">
        <v>5263</v>
      </c>
      <c r="B48" s="894">
        <v>1</v>
      </c>
      <c r="C48" s="895">
        <v>2.5499999999999998</v>
      </c>
      <c r="D48" s="896">
        <v>12</v>
      </c>
      <c r="E48" s="903"/>
      <c r="F48" s="883"/>
      <c r="G48" s="884"/>
      <c r="H48" s="889"/>
      <c r="I48" s="883"/>
      <c r="J48" s="884"/>
      <c r="K48" s="888">
        <v>2.5499999999999998</v>
      </c>
      <c r="L48" s="889">
        <v>4</v>
      </c>
      <c r="M48" s="889">
        <v>36</v>
      </c>
      <c r="N48" s="890">
        <v>12</v>
      </c>
      <c r="O48" s="889" t="s">
        <v>5183</v>
      </c>
      <c r="P48" s="904" t="s">
        <v>5264</v>
      </c>
      <c r="Q48" s="891">
        <f t="shared" si="0"/>
        <v>-1</v>
      </c>
      <c r="R48" s="953">
        <f t="shared" si="0"/>
        <v>-2.5499999999999998</v>
      </c>
      <c r="S48" s="891">
        <f t="shared" si="1"/>
        <v>0</v>
      </c>
      <c r="T48" s="953">
        <f t="shared" si="2"/>
        <v>0</v>
      </c>
      <c r="U48" s="959" t="s">
        <v>329</v>
      </c>
      <c r="V48" s="900" t="s">
        <v>329</v>
      </c>
      <c r="W48" s="900" t="s">
        <v>329</v>
      </c>
      <c r="X48" s="957" t="s">
        <v>329</v>
      </c>
      <c r="Y48" s="955"/>
    </row>
    <row r="49" spans="1:25" ht="14.45" customHeight="1" x14ac:dyDescent="0.2">
      <c r="A49" s="919" t="s">
        <v>5265</v>
      </c>
      <c r="B49" s="900">
        <v>7</v>
      </c>
      <c r="C49" s="901">
        <v>4.78</v>
      </c>
      <c r="D49" s="902">
        <v>4.5999999999999996</v>
      </c>
      <c r="E49" s="903">
        <v>7</v>
      </c>
      <c r="F49" s="883">
        <v>4.8600000000000003</v>
      </c>
      <c r="G49" s="884">
        <v>6</v>
      </c>
      <c r="H49" s="885">
        <v>11</v>
      </c>
      <c r="I49" s="886">
        <v>7.29</v>
      </c>
      <c r="J49" s="897">
        <v>5.9</v>
      </c>
      <c r="K49" s="888">
        <v>0.66</v>
      </c>
      <c r="L49" s="889">
        <v>1</v>
      </c>
      <c r="M49" s="889">
        <v>12</v>
      </c>
      <c r="N49" s="890">
        <v>4</v>
      </c>
      <c r="O49" s="889" t="s">
        <v>5183</v>
      </c>
      <c r="P49" s="904" t="s">
        <v>5266</v>
      </c>
      <c r="Q49" s="891">
        <f t="shared" si="0"/>
        <v>4</v>
      </c>
      <c r="R49" s="953">
        <f t="shared" si="0"/>
        <v>2.5099999999999998</v>
      </c>
      <c r="S49" s="891">
        <f t="shared" si="1"/>
        <v>4</v>
      </c>
      <c r="T49" s="953">
        <f t="shared" si="2"/>
        <v>2.4299999999999997</v>
      </c>
      <c r="U49" s="959">
        <v>44</v>
      </c>
      <c r="V49" s="900">
        <v>64.900000000000006</v>
      </c>
      <c r="W49" s="900">
        <v>20.900000000000006</v>
      </c>
      <c r="X49" s="957">
        <v>1.4750000000000001</v>
      </c>
      <c r="Y49" s="955">
        <v>21</v>
      </c>
    </row>
    <row r="50" spans="1:25" ht="14.45" customHeight="1" x14ac:dyDescent="0.2">
      <c r="A50" s="920" t="s">
        <v>5267</v>
      </c>
      <c r="B50" s="906"/>
      <c r="C50" s="907"/>
      <c r="D50" s="905"/>
      <c r="E50" s="908">
        <v>1</v>
      </c>
      <c r="F50" s="909">
        <v>0.96</v>
      </c>
      <c r="G50" s="892">
        <v>7</v>
      </c>
      <c r="H50" s="910"/>
      <c r="I50" s="911"/>
      <c r="J50" s="893"/>
      <c r="K50" s="912">
        <v>0.96</v>
      </c>
      <c r="L50" s="913">
        <v>2</v>
      </c>
      <c r="M50" s="913">
        <v>18</v>
      </c>
      <c r="N50" s="914">
        <v>6</v>
      </c>
      <c r="O50" s="913" t="s">
        <v>5183</v>
      </c>
      <c r="P50" s="915" t="s">
        <v>5266</v>
      </c>
      <c r="Q50" s="916">
        <f t="shared" si="0"/>
        <v>0</v>
      </c>
      <c r="R50" s="952">
        <f t="shared" si="0"/>
        <v>0</v>
      </c>
      <c r="S50" s="916">
        <f t="shared" si="1"/>
        <v>-1</v>
      </c>
      <c r="T50" s="952">
        <f t="shared" si="2"/>
        <v>-0.96</v>
      </c>
      <c r="U50" s="960" t="s">
        <v>329</v>
      </c>
      <c r="V50" s="906" t="s">
        <v>329</v>
      </c>
      <c r="W50" s="906" t="s">
        <v>329</v>
      </c>
      <c r="X50" s="958" t="s">
        <v>329</v>
      </c>
      <c r="Y50" s="956"/>
    </row>
    <row r="51" spans="1:25" ht="14.45" customHeight="1" x14ac:dyDescent="0.2">
      <c r="A51" s="919" t="s">
        <v>5268</v>
      </c>
      <c r="B51" s="900"/>
      <c r="C51" s="901"/>
      <c r="D51" s="902"/>
      <c r="E51" s="885">
        <v>1</v>
      </c>
      <c r="F51" s="886">
        <v>1.72</v>
      </c>
      <c r="G51" s="887">
        <v>15</v>
      </c>
      <c r="H51" s="889"/>
      <c r="I51" s="883"/>
      <c r="J51" s="884"/>
      <c r="K51" s="888">
        <v>1.72</v>
      </c>
      <c r="L51" s="889">
        <v>3</v>
      </c>
      <c r="M51" s="889">
        <v>27</v>
      </c>
      <c r="N51" s="890">
        <v>9</v>
      </c>
      <c r="O51" s="889" t="s">
        <v>5183</v>
      </c>
      <c r="P51" s="904" t="s">
        <v>5269</v>
      </c>
      <c r="Q51" s="891">
        <f t="shared" si="0"/>
        <v>0</v>
      </c>
      <c r="R51" s="953">
        <f t="shared" si="0"/>
        <v>0</v>
      </c>
      <c r="S51" s="891">
        <f t="shared" si="1"/>
        <v>-1</v>
      </c>
      <c r="T51" s="953">
        <f t="shared" si="2"/>
        <v>-1.72</v>
      </c>
      <c r="U51" s="959" t="s">
        <v>329</v>
      </c>
      <c r="V51" s="900" t="s">
        <v>329</v>
      </c>
      <c r="W51" s="900" t="s">
        <v>329</v>
      </c>
      <c r="X51" s="957" t="s">
        <v>329</v>
      </c>
      <c r="Y51" s="955"/>
    </row>
    <row r="52" spans="1:25" ht="14.45" customHeight="1" x14ac:dyDescent="0.2">
      <c r="A52" s="919" t="s">
        <v>5270</v>
      </c>
      <c r="B52" s="900"/>
      <c r="C52" s="901"/>
      <c r="D52" s="902"/>
      <c r="E52" s="903"/>
      <c r="F52" s="883"/>
      <c r="G52" s="884"/>
      <c r="H52" s="885">
        <v>1</v>
      </c>
      <c r="I52" s="886">
        <v>0.42</v>
      </c>
      <c r="J52" s="897">
        <v>9</v>
      </c>
      <c r="K52" s="888">
        <v>0.42</v>
      </c>
      <c r="L52" s="889">
        <v>2</v>
      </c>
      <c r="M52" s="889">
        <v>15</v>
      </c>
      <c r="N52" s="890">
        <v>5</v>
      </c>
      <c r="O52" s="889" t="s">
        <v>5183</v>
      </c>
      <c r="P52" s="904" t="s">
        <v>5271</v>
      </c>
      <c r="Q52" s="891">
        <f t="shared" si="0"/>
        <v>1</v>
      </c>
      <c r="R52" s="953">
        <f t="shared" si="0"/>
        <v>0.42</v>
      </c>
      <c r="S52" s="891">
        <f t="shared" si="1"/>
        <v>1</v>
      </c>
      <c r="T52" s="953">
        <f t="shared" si="2"/>
        <v>0.42</v>
      </c>
      <c r="U52" s="959">
        <v>5</v>
      </c>
      <c r="V52" s="900">
        <v>9</v>
      </c>
      <c r="W52" s="900">
        <v>4</v>
      </c>
      <c r="X52" s="957">
        <v>1.8</v>
      </c>
      <c r="Y52" s="955">
        <v>4</v>
      </c>
    </row>
    <row r="53" spans="1:25" ht="14.45" customHeight="1" x14ac:dyDescent="0.2">
      <c r="A53" s="919" t="s">
        <v>5272</v>
      </c>
      <c r="B53" s="894">
        <v>1</v>
      </c>
      <c r="C53" s="895">
        <v>0.61</v>
      </c>
      <c r="D53" s="896">
        <v>2</v>
      </c>
      <c r="E53" s="903"/>
      <c r="F53" s="883"/>
      <c r="G53" s="884"/>
      <c r="H53" s="889"/>
      <c r="I53" s="883"/>
      <c r="J53" s="884"/>
      <c r="K53" s="888">
        <v>0.61</v>
      </c>
      <c r="L53" s="889">
        <v>2</v>
      </c>
      <c r="M53" s="889">
        <v>21</v>
      </c>
      <c r="N53" s="890">
        <v>7</v>
      </c>
      <c r="O53" s="889" t="s">
        <v>5183</v>
      </c>
      <c r="P53" s="904" t="s">
        <v>5273</v>
      </c>
      <c r="Q53" s="891">
        <f t="shared" si="0"/>
        <v>-1</v>
      </c>
      <c r="R53" s="953">
        <f t="shared" si="0"/>
        <v>-0.61</v>
      </c>
      <c r="S53" s="891">
        <f t="shared" si="1"/>
        <v>0</v>
      </c>
      <c r="T53" s="953">
        <f t="shared" si="2"/>
        <v>0</v>
      </c>
      <c r="U53" s="959" t="s">
        <v>329</v>
      </c>
      <c r="V53" s="900" t="s">
        <v>329</v>
      </c>
      <c r="W53" s="900" t="s">
        <v>329</v>
      </c>
      <c r="X53" s="957" t="s">
        <v>329</v>
      </c>
      <c r="Y53" s="955"/>
    </row>
    <row r="54" spans="1:25" ht="14.45" customHeight="1" x14ac:dyDescent="0.2">
      <c r="A54" s="919" t="s">
        <v>5274</v>
      </c>
      <c r="B54" s="900">
        <v>1</v>
      </c>
      <c r="C54" s="901">
        <v>0.31</v>
      </c>
      <c r="D54" s="902">
        <v>3</v>
      </c>
      <c r="E54" s="903">
        <v>1</v>
      </c>
      <c r="F54" s="883">
        <v>0.31</v>
      </c>
      <c r="G54" s="884">
        <v>2</v>
      </c>
      <c r="H54" s="885">
        <v>1</v>
      </c>
      <c r="I54" s="886">
        <v>0.31</v>
      </c>
      <c r="J54" s="887">
        <v>3</v>
      </c>
      <c r="K54" s="888">
        <v>0.31</v>
      </c>
      <c r="L54" s="889">
        <v>1</v>
      </c>
      <c r="M54" s="889">
        <v>12</v>
      </c>
      <c r="N54" s="890">
        <v>4</v>
      </c>
      <c r="O54" s="889" t="s">
        <v>5183</v>
      </c>
      <c r="P54" s="904" t="s">
        <v>5275</v>
      </c>
      <c r="Q54" s="891">
        <f t="shared" si="0"/>
        <v>0</v>
      </c>
      <c r="R54" s="953">
        <f t="shared" si="0"/>
        <v>0</v>
      </c>
      <c r="S54" s="891">
        <f t="shared" si="1"/>
        <v>0</v>
      </c>
      <c r="T54" s="953">
        <f t="shared" si="2"/>
        <v>0</v>
      </c>
      <c r="U54" s="959">
        <v>4</v>
      </c>
      <c r="V54" s="900">
        <v>3</v>
      </c>
      <c r="W54" s="900">
        <v>-1</v>
      </c>
      <c r="X54" s="957">
        <v>0.75</v>
      </c>
      <c r="Y54" s="955"/>
    </row>
    <row r="55" spans="1:25" ht="14.45" customHeight="1" x14ac:dyDescent="0.2">
      <c r="A55" s="920" t="s">
        <v>5276</v>
      </c>
      <c r="B55" s="906">
        <v>1</v>
      </c>
      <c r="C55" s="907">
        <v>0.46</v>
      </c>
      <c r="D55" s="905">
        <v>7</v>
      </c>
      <c r="E55" s="908"/>
      <c r="F55" s="909"/>
      <c r="G55" s="892"/>
      <c r="H55" s="910"/>
      <c r="I55" s="911"/>
      <c r="J55" s="893"/>
      <c r="K55" s="912">
        <v>0.46</v>
      </c>
      <c r="L55" s="913">
        <v>2</v>
      </c>
      <c r="M55" s="913">
        <v>15</v>
      </c>
      <c r="N55" s="914">
        <v>5</v>
      </c>
      <c r="O55" s="913" t="s">
        <v>5183</v>
      </c>
      <c r="P55" s="915" t="s">
        <v>5277</v>
      </c>
      <c r="Q55" s="916">
        <f t="shared" si="0"/>
        <v>-1</v>
      </c>
      <c r="R55" s="952">
        <f t="shared" si="0"/>
        <v>-0.46</v>
      </c>
      <c r="S55" s="916">
        <f t="shared" si="1"/>
        <v>0</v>
      </c>
      <c r="T55" s="952">
        <f t="shared" si="2"/>
        <v>0</v>
      </c>
      <c r="U55" s="960" t="s">
        <v>329</v>
      </c>
      <c r="V55" s="906" t="s">
        <v>329</v>
      </c>
      <c r="W55" s="906" t="s">
        <v>329</v>
      </c>
      <c r="X55" s="958" t="s">
        <v>329</v>
      </c>
      <c r="Y55" s="956"/>
    </row>
    <row r="56" spans="1:25" ht="14.45" customHeight="1" x14ac:dyDescent="0.2">
      <c r="A56" s="920" t="s">
        <v>5278</v>
      </c>
      <c r="B56" s="906"/>
      <c r="C56" s="907"/>
      <c r="D56" s="905"/>
      <c r="E56" s="908"/>
      <c r="F56" s="909"/>
      <c r="G56" s="892"/>
      <c r="H56" s="910">
        <v>1</v>
      </c>
      <c r="I56" s="911">
        <v>0.86</v>
      </c>
      <c r="J56" s="899">
        <v>11</v>
      </c>
      <c r="K56" s="912">
        <v>0.86</v>
      </c>
      <c r="L56" s="913">
        <v>3</v>
      </c>
      <c r="M56" s="913">
        <v>27</v>
      </c>
      <c r="N56" s="914">
        <v>9</v>
      </c>
      <c r="O56" s="913" t="s">
        <v>5183</v>
      </c>
      <c r="P56" s="915" t="s">
        <v>5279</v>
      </c>
      <c r="Q56" s="916">
        <f t="shared" si="0"/>
        <v>1</v>
      </c>
      <c r="R56" s="952">
        <f t="shared" si="0"/>
        <v>0.86</v>
      </c>
      <c r="S56" s="916">
        <f t="shared" si="1"/>
        <v>1</v>
      </c>
      <c r="T56" s="952">
        <f t="shared" si="2"/>
        <v>0.86</v>
      </c>
      <c r="U56" s="960">
        <v>9</v>
      </c>
      <c r="V56" s="906">
        <v>11</v>
      </c>
      <c r="W56" s="906">
        <v>2</v>
      </c>
      <c r="X56" s="958">
        <v>1.2222222222222223</v>
      </c>
      <c r="Y56" s="956">
        <v>2</v>
      </c>
    </row>
    <row r="57" spans="1:25" ht="14.45" customHeight="1" x14ac:dyDescent="0.2">
      <c r="A57" s="919" t="s">
        <v>5280</v>
      </c>
      <c r="B57" s="900"/>
      <c r="C57" s="901"/>
      <c r="D57" s="902"/>
      <c r="E57" s="903"/>
      <c r="F57" s="883"/>
      <c r="G57" s="884"/>
      <c r="H57" s="885">
        <v>1</v>
      </c>
      <c r="I57" s="886">
        <v>8.5</v>
      </c>
      <c r="J57" s="887">
        <v>19</v>
      </c>
      <c r="K57" s="888">
        <v>8.5</v>
      </c>
      <c r="L57" s="889">
        <v>7</v>
      </c>
      <c r="M57" s="889">
        <v>66</v>
      </c>
      <c r="N57" s="890">
        <v>22</v>
      </c>
      <c r="O57" s="889" t="s">
        <v>5183</v>
      </c>
      <c r="P57" s="904" t="s">
        <v>5281</v>
      </c>
      <c r="Q57" s="891">
        <f t="shared" si="0"/>
        <v>1</v>
      </c>
      <c r="R57" s="953">
        <f t="shared" si="0"/>
        <v>8.5</v>
      </c>
      <c r="S57" s="891">
        <f t="shared" si="1"/>
        <v>1</v>
      </c>
      <c r="T57" s="953">
        <f t="shared" si="2"/>
        <v>8.5</v>
      </c>
      <c r="U57" s="959">
        <v>22</v>
      </c>
      <c r="V57" s="900">
        <v>19</v>
      </c>
      <c r="W57" s="900">
        <v>-3</v>
      </c>
      <c r="X57" s="957">
        <v>0.86363636363636365</v>
      </c>
      <c r="Y57" s="955"/>
    </row>
    <row r="58" spans="1:25" ht="14.45" customHeight="1" x14ac:dyDescent="0.2">
      <c r="A58" s="919" t="s">
        <v>5282</v>
      </c>
      <c r="B58" s="900"/>
      <c r="C58" s="901"/>
      <c r="D58" s="902"/>
      <c r="E58" s="903"/>
      <c r="F58" s="883"/>
      <c r="G58" s="884"/>
      <c r="H58" s="885">
        <v>1</v>
      </c>
      <c r="I58" s="886">
        <v>2.71</v>
      </c>
      <c r="J58" s="887">
        <v>11</v>
      </c>
      <c r="K58" s="888">
        <v>2.25</v>
      </c>
      <c r="L58" s="889">
        <v>5</v>
      </c>
      <c r="M58" s="889">
        <v>42</v>
      </c>
      <c r="N58" s="890">
        <v>14</v>
      </c>
      <c r="O58" s="889" t="s">
        <v>5183</v>
      </c>
      <c r="P58" s="904" t="s">
        <v>5283</v>
      </c>
      <c r="Q58" s="891">
        <f t="shared" si="0"/>
        <v>1</v>
      </c>
      <c r="R58" s="953">
        <f t="shared" si="0"/>
        <v>2.71</v>
      </c>
      <c r="S58" s="891">
        <f t="shared" si="1"/>
        <v>1</v>
      </c>
      <c r="T58" s="953">
        <f t="shared" si="2"/>
        <v>2.71</v>
      </c>
      <c r="U58" s="959">
        <v>14</v>
      </c>
      <c r="V58" s="900">
        <v>11</v>
      </c>
      <c r="W58" s="900">
        <v>-3</v>
      </c>
      <c r="X58" s="957">
        <v>0.7857142857142857</v>
      </c>
      <c r="Y58" s="955"/>
    </row>
    <row r="59" spans="1:25" ht="14.45" customHeight="1" x14ac:dyDescent="0.2">
      <c r="A59" s="919" t="s">
        <v>4734</v>
      </c>
      <c r="B59" s="900"/>
      <c r="C59" s="901"/>
      <c r="D59" s="902"/>
      <c r="E59" s="885">
        <v>1</v>
      </c>
      <c r="F59" s="886">
        <v>0.47</v>
      </c>
      <c r="G59" s="887">
        <v>3</v>
      </c>
      <c r="H59" s="889"/>
      <c r="I59" s="883"/>
      <c r="J59" s="884"/>
      <c r="K59" s="888">
        <v>0.47</v>
      </c>
      <c r="L59" s="889">
        <v>2</v>
      </c>
      <c r="M59" s="889">
        <v>15</v>
      </c>
      <c r="N59" s="890">
        <v>5</v>
      </c>
      <c r="O59" s="889" t="s">
        <v>5183</v>
      </c>
      <c r="P59" s="904" t="s">
        <v>5284</v>
      </c>
      <c r="Q59" s="891">
        <f t="shared" si="0"/>
        <v>0</v>
      </c>
      <c r="R59" s="953">
        <f t="shared" si="0"/>
        <v>0</v>
      </c>
      <c r="S59" s="891">
        <f t="shared" si="1"/>
        <v>-1</v>
      </c>
      <c r="T59" s="953">
        <f t="shared" si="2"/>
        <v>-0.47</v>
      </c>
      <c r="U59" s="959" t="s">
        <v>329</v>
      </c>
      <c r="V59" s="900" t="s">
        <v>329</v>
      </c>
      <c r="W59" s="900" t="s">
        <v>329</v>
      </c>
      <c r="X59" s="957" t="s">
        <v>329</v>
      </c>
      <c r="Y59" s="955"/>
    </row>
    <row r="60" spans="1:25" ht="14.45" customHeight="1" x14ac:dyDescent="0.2">
      <c r="A60" s="919" t="s">
        <v>5285</v>
      </c>
      <c r="B60" s="900"/>
      <c r="C60" s="901"/>
      <c r="D60" s="902"/>
      <c r="E60" s="903"/>
      <c r="F60" s="883"/>
      <c r="G60" s="884"/>
      <c r="H60" s="885">
        <v>2</v>
      </c>
      <c r="I60" s="886">
        <v>6.04</v>
      </c>
      <c r="J60" s="897">
        <v>14.5</v>
      </c>
      <c r="K60" s="888">
        <v>3.02</v>
      </c>
      <c r="L60" s="889">
        <v>4</v>
      </c>
      <c r="M60" s="889">
        <v>33</v>
      </c>
      <c r="N60" s="890">
        <v>11</v>
      </c>
      <c r="O60" s="889" t="s">
        <v>5183</v>
      </c>
      <c r="P60" s="904" t="s">
        <v>5286</v>
      </c>
      <c r="Q60" s="891">
        <f t="shared" si="0"/>
        <v>2</v>
      </c>
      <c r="R60" s="953">
        <f t="shared" si="0"/>
        <v>6.04</v>
      </c>
      <c r="S60" s="891">
        <f t="shared" si="1"/>
        <v>2</v>
      </c>
      <c r="T60" s="953">
        <f t="shared" si="2"/>
        <v>6.04</v>
      </c>
      <c r="U60" s="959">
        <v>22</v>
      </c>
      <c r="V60" s="900">
        <v>29</v>
      </c>
      <c r="W60" s="900">
        <v>7</v>
      </c>
      <c r="X60" s="957">
        <v>1.3181818181818181</v>
      </c>
      <c r="Y60" s="955">
        <v>7</v>
      </c>
    </row>
    <row r="61" spans="1:25" ht="14.45" customHeight="1" x14ac:dyDescent="0.2">
      <c r="A61" s="919" t="s">
        <v>5287</v>
      </c>
      <c r="B61" s="900"/>
      <c r="C61" s="901"/>
      <c r="D61" s="902"/>
      <c r="E61" s="903"/>
      <c r="F61" s="883"/>
      <c r="G61" s="884"/>
      <c r="H61" s="885">
        <v>2</v>
      </c>
      <c r="I61" s="886">
        <v>4.76</v>
      </c>
      <c r="J61" s="897">
        <v>14.5</v>
      </c>
      <c r="K61" s="888">
        <v>2.38</v>
      </c>
      <c r="L61" s="889">
        <v>4</v>
      </c>
      <c r="M61" s="889">
        <v>33</v>
      </c>
      <c r="N61" s="890">
        <v>11</v>
      </c>
      <c r="O61" s="889" t="s">
        <v>5183</v>
      </c>
      <c r="P61" s="904" t="s">
        <v>5288</v>
      </c>
      <c r="Q61" s="891">
        <f t="shared" si="0"/>
        <v>2</v>
      </c>
      <c r="R61" s="953">
        <f t="shared" si="0"/>
        <v>4.76</v>
      </c>
      <c r="S61" s="891">
        <f t="shared" si="1"/>
        <v>2</v>
      </c>
      <c r="T61" s="953">
        <f t="shared" si="2"/>
        <v>4.76</v>
      </c>
      <c r="U61" s="959">
        <v>22</v>
      </c>
      <c r="V61" s="900">
        <v>29</v>
      </c>
      <c r="W61" s="900">
        <v>7</v>
      </c>
      <c r="X61" s="957">
        <v>1.3181818181818181</v>
      </c>
      <c r="Y61" s="955">
        <v>7</v>
      </c>
    </row>
    <row r="62" spans="1:25" ht="14.45" customHeight="1" x14ac:dyDescent="0.2">
      <c r="A62" s="920" t="s">
        <v>5289</v>
      </c>
      <c r="B62" s="906"/>
      <c r="C62" s="907"/>
      <c r="D62" s="905"/>
      <c r="E62" s="908"/>
      <c r="F62" s="909"/>
      <c r="G62" s="892"/>
      <c r="H62" s="910">
        <v>1</v>
      </c>
      <c r="I62" s="911">
        <v>3.7</v>
      </c>
      <c r="J62" s="893">
        <v>13</v>
      </c>
      <c r="K62" s="912">
        <v>3.7</v>
      </c>
      <c r="L62" s="913">
        <v>6</v>
      </c>
      <c r="M62" s="913">
        <v>51</v>
      </c>
      <c r="N62" s="914">
        <v>17</v>
      </c>
      <c r="O62" s="913" t="s">
        <v>5183</v>
      </c>
      <c r="P62" s="915" t="s">
        <v>5288</v>
      </c>
      <c r="Q62" s="916">
        <f t="shared" si="0"/>
        <v>1</v>
      </c>
      <c r="R62" s="952">
        <f t="shared" si="0"/>
        <v>3.7</v>
      </c>
      <c r="S62" s="916">
        <f t="shared" si="1"/>
        <v>1</v>
      </c>
      <c r="T62" s="952">
        <f t="shared" si="2"/>
        <v>3.7</v>
      </c>
      <c r="U62" s="960">
        <v>17</v>
      </c>
      <c r="V62" s="906">
        <v>13</v>
      </c>
      <c r="W62" s="906">
        <v>-4</v>
      </c>
      <c r="X62" s="958">
        <v>0.76470588235294112</v>
      </c>
      <c r="Y62" s="956"/>
    </row>
    <row r="63" spans="1:25" ht="14.45" customHeight="1" x14ac:dyDescent="0.2">
      <c r="A63" s="919" t="s">
        <v>5290</v>
      </c>
      <c r="B63" s="900"/>
      <c r="C63" s="901"/>
      <c r="D63" s="902"/>
      <c r="E63" s="903"/>
      <c r="F63" s="883"/>
      <c r="G63" s="884"/>
      <c r="H63" s="885">
        <v>1</v>
      </c>
      <c r="I63" s="886">
        <v>3.73</v>
      </c>
      <c r="J63" s="897">
        <v>18</v>
      </c>
      <c r="K63" s="888">
        <v>3.73</v>
      </c>
      <c r="L63" s="889">
        <v>5</v>
      </c>
      <c r="M63" s="889">
        <v>48</v>
      </c>
      <c r="N63" s="890">
        <v>16</v>
      </c>
      <c r="O63" s="889" t="s">
        <v>5183</v>
      </c>
      <c r="P63" s="904" t="s">
        <v>5291</v>
      </c>
      <c r="Q63" s="891">
        <f t="shared" si="0"/>
        <v>1</v>
      </c>
      <c r="R63" s="953">
        <f t="shared" si="0"/>
        <v>3.73</v>
      </c>
      <c r="S63" s="891">
        <f t="shared" si="1"/>
        <v>1</v>
      </c>
      <c r="T63" s="953">
        <f t="shared" si="2"/>
        <v>3.73</v>
      </c>
      <c r="U63" s="959">
        <v>16</v>
      </c>
      <c r="V63" s="900">
        <v>18</v>
      </c>
      <c r="W63" s="900">
        <v>2</v>
      </c>
      <c r="X63" s="957">
        <v>1.125</v>
      </c>
      <c r="Y63" s="955">
        <v>2</v>
      </c>
    </row>
    <row r="64" spans="1:25" ht="14.45" customHeight="1" x14ac:dyDescent="0.2">
      <c r="A64" s="919" t="s">
        <v>5292</v>
      </c>
      <c r="B64" s="900"/>
      <c r="C64" s="901"/>
      <c r="D64" s="902"/>
      <c r="E64" s="903"/>
      <c r="F64" s="883"/>
      <c r="G64" s="884"/>
      <c r="H64" s="885">
        <v>2</v>
      </c>
      <c r="I64" s="886">
        <v>2.84</v>
      </c>
      <c r="J64" s="897">
        <v>13</v>
      </c>
      <c r="K64" s="888">
        <v>1.22</v>
      </c>
      <c r="L64" s="889">
        <v>2</v>
      </c>
      <c r="M64" s="889">
        <v>18</v>
      </c>
      <c r="N64" s="890">
        <v>6</v>
      </c>
      <c r="O64" s="889" t="s">
        <v>5183</v>
      </c>
      <c r="P64" s="904" t="s">
        <v>5293</v>
      </c>
      <c r="Q64" s="891">
        <f t="shared" si="0"/>
        <v>2</v>
      </c>
      <c r="R64" s="953">
        <f t="shared" si="0"/>
        <v>2.84</v>
      </c>
      <c r="S64" s="891">
        <f t="shared" si="1"/>
        <v>2</v>
      </c>
      <c r="T64" s="953">
        <f t="shared" si="2"/>
        <v>2.84</v>
      </c>
      <c r="U64" s="959">
        <v>12</v>
      </c>
      <c r="V64" s="900">
        <v>26</v>
      </c>
      <c r="W64" s="900">
        <v>14</v>
      </c>
      <c r="X64" s="957">
        <v>2.1666666666666665</v>
      </c>
      <c r="Y64" s="955">
        <v>16</v>
      </c>
    </row>
    <row r="65" spans="1:25" ht="14.45" customHeight="1" x14ac:dyDescent="0.2">
      <c r="A65" s="919" t="s">
        <v>5294</v>
      </c>
      <c r="B65" s="900"/>
      <c r="C65" s="901"/>
      <c r="D65" s="902"/>
      <c r="E65" s="903">
        <v>1</v>
      </c>
      <c r="F65" s="883">
        <v>0.61</v>
      </c>
      <c r="G65" s="884">
        <v>6</v>
      </c>
      <c r="H65" s="885">
        <v>1</v>
      </c>
      <c r="I65" s="886">
        <v>1.02</v>
      </c>
      <c r="J65" s="897">
        <v>16</v>
      </c>
      <c r="K65" s="888">
        <v>0.61</v>
      </c>
      <c r="L65" s="889">
        <v>1</v>
      </c>
      <c r="M65" s="889">
        <v>12</v>
      </c>
      <c r="N65" s="890">
        <v>4</v>
      </c>
      <c r="O65" s="889" t="s">
        <v>5183</v>
      </c>
      <c r="P65" s="904" t="s">
        <v>5295</v>
      </c>
      <c r="Q65" s="891">
        <f t="shared" si="0"/>
        <v>1</v>
      </c>
      <c r="R65" s="953">
        <f t="shared" si="0"/>
        <v>1.02</v>
      </c>
      <c r="S65" s="891">
        <f t="shared" si="1"/>
        <v>0</v>
      </c>
      <c r="T65" s="953">
        <f t="shared" si="2"/>
        <v>0.41000000000000003</v>
      </c>
      <c r="U65" s="959">
        <v>4</v>
      </c>
      <c r="V65" s="900">
        <v>16</v>
      </c>
      <c r="W65" s="900">
        <v>12</v>
      </c>
      <c r="X65" s="957">
        <v>4</v>
      </c>
      <c r="Y65" s="955">
        <v>12</v>
      </c>
    </row>
    <row r="66" spans="1:25" ht="14.45" customHeight="1" x14ac:dyDescent="0.2">
      <c r="A66" s="919" t="s">
        <v>5296</v>
      </c>
      <c r="B66" s="900"/>
      <c r="C66" s="901"/>
      <c r="D66" s="902"/>
      <c r="E66" s="903"/>
      <c r="F66" s="883"/>
      <c r="G66" s="884"/>
      <c r="H66" s="885">
        <v>2</v>
      </c>
      <c r="I66" s="886">
        <v>6.96</v>
      </c>
      <c r="J66" s="897">
        <v>18.5</v>
      </c>
      <c r="K66" s="888">
        <v>3.48</v>
      </c>
      <c r="L66" s="889">
        <v>4</v>
      </c>
      <c r="M66" s="889">
        <v>33</v>
      </c>
      <c r="N66" s="890">
        <v>11</v>
      </c>
      <c r="O66" s="889" t="s">
        <v>5183</v>
      </c>
      <c r="P66" s="904" t="s">
        <v>5297</v>
      </c>
      <c r="Q66" s="891">
        <f t="shared" si="0"/>
        <v>2</v>
      </c>
      <c r="R66" s="953">
        <f t="shared" si="0"/>
        <v>6.96</v>
      </c>
      <c r="S66" s="891">
        <f t="shared" si="1"/>
        <v>2</v>
      </c>
      <c r="T66" s="953">
        <f t="shared" si="2"/>
        <v>6.96</v>
      </c>
      <c r="U66" s="959">
        <v>22</v>
      </c>
      <c r="V66" s="900">
        <v>37</v>
      </c>
      <c r="W66" s="900">
        <v>15</v>
      </c>
      <c r="X66" s="957">
        <v>1.6818181818181819</v>
      </c>
      <c r="Y66" s="955">
        <v>15</v>
      </c>
    </row>
    <row r="67" spans="1:25" ht="14.45" customHeight="1" x14ac:dyDescent="0.2">
      <c r="A67" s="919" t="s">
        <v>5298</v>
      </c>
      <c r="B67" s="900"/>
      <c r="C67" s="901"/>
      <c r="D67" s="902"/>
      <c r="E67" s="903"/>
      <c r="F67" s="883"/>
      <c r="G67" s="884"/>
      <c r="H67" s="885">
        <v>1</v>
      </c>
      <c r="I67" s="886">
        <v>0.47</v>
      </c>
      <c r="J67" s="897">
        <v>11</v>
      </c>
      <c r="K67" s="888">
        <v>0.47</v>
      </c>
      <c r="L67" s="889">
        <v>2</v>
      </c>
      <c r="M67" s="889">
        <v>21</v>
      </c>
      <c r="N67" s="890">
        <v>7</v>
      </c>
      <c r="O67" s="889" t="s">
        <v>5183</v>
      </c>
      <c r="P67" s="904" t="s">
        <v>5299</v>
      </c>
      <c r="Q67" s="891">
        <f t="shared" si="0"/>
        <v>1</v>
      </c>
      <c r="R67" s="953">
        <f t="shared" si="0"/>
        <v>0.47</v>
      </c>
      <c r="S67" s="891">
        <f t="shared" si="1"/>
        <v>1</v>
      </c>
      <c r="T67" s="953">
        <f t="shared" si="2"/>
        <v>0.47</v>
      </c>
      <c r="U67" s="959">
        <v>7</v>
      </c>
      <c r="V67" s="900">
        <v>11</v>
      </c>
      <c r="W67" s="900">
        <v>4</v>
      </c>
      <c r="X67" s="957">
        <v>1.5714285714285714</v>
      </c>
      <c r="Y67" s="955">
        <v>4</v>
      </c>
    </row>
    <row r="68" spans="1:25" ht="14.45" customHeight="1" x14ac:dyDescent="0.2">
      <c r="A68" s="919" t="s">
        <v>5300</v>
      </c>
      <c r="B68" s="894">
        <v>1</v>
      </c>
      <c r="C68" s="895">
        <v>1.4</v>
      </c>
      <c r="D68" s="896">
        <v>32</v>
      </c>
      <c r="E68" s="903"/>
      <c r="F68" s="883"/>
      <c r="G68" s="884"/>
      <c r="H68" s="889"/>
      <c r="I68" s="883"/>
      <c r="J68" s="884"/>
      <c r="K68" s="888">
        <v>0.42</v>
      </c>
      <c r="L68" s="889">
        <v>2</v>
      </c>
      <c r="M68" s="889">
        <v>15</v>
      </c>
      <c r="N68" s="890">
        <v>5</v>
      </c>
      <c r="O68" s="889" t="s">
        <v>5183</v>
      </c>
      <c r="P68" s="904" t="s">
        <v>5301</v>
      </c>
      <c r="Q68" s="891">
        <f t="shared" si="0"/>
        <v>-1</v>
      </c>
      <c r="R68" s="953">
        <f t="shared" si="0"/>
        <v>-1.4</v>
      </c>
      <c r="S68" s="891">
        <f t="shared" si="1"/>
        <v>0</v>
      </c>
      <c r="T68" s="953">
        <f t="shared" si="2"/>
        <v>0</v>
      </c>
      <c r="U68" s="959" t="s">
        <v>329</v>
      </c>
      <c r="V68" s="900" t="s">
        <v>329</v>
      </c>
      <c r="W68" s="900" t="s">
        <v>329</v>
      </c>
      <c r="X68" s="957" t="s">
        <v>329</v>
      </c>
      <c r="Y68" s="955"/>
    </row>
    <row r="69" spans="1:25" ht="14.45" customHeight="1" x14ac:dyDescent="0.2">
      <c r="A69" s="919" t="s">
        <v>5302</v>
      </c>
      <c r="B69" s="900"/>
      <c r="C69" s="901"/>
      <c r="D69" s="902"/>
      <c r="E69" s="885">
        <v>1</v>
      </c>
      <c r="F69" s="886">
        <v>0.47</v>
      </c>
      <c r="G69" s="887">
        <v>2</v>
      </c>
      <c r="H69" s="889"/>
      <c r="I69" s="883"/>
      <c r="J69" s="884"/>
      <c r="K69" s="888">
        <v>0.68</v>
      </c>
      <c r="L69" s="889">
        <v>3</v>
      </c>
      <c r="M69" s="889">
        <v>24</v>
      </c>
      <c r="N69" s="890">
        <v>8</v>
      </c>
      <c r="O69" s="889" t="s">
        <v>5183</v>
      </c>
      <c r="P69" s="904" t="s">
        <v>5303</v>
      </c>
      <c r="Q69" s="891">
        <f t="shared" si="0"/>
        <v>0</v>
      </c>
      <c r="R69" s="953">
        <f t="shared" si="0"/>
        <v>0</v>
      </c>
      <c r="S69" s="891">
        <f t="shared" si="1"/>
        <v>-1</v>
      </c>
      <c r="T69" s="953">
        <f t="shared" si="2"/>
        <v>-0.47</v>
      </c>
      <c r="U69" s="959" t="s">
        <v>329</v>
      </c>
      <c r="V69" s="900" t="s">
        <v>329</v>
      </c>
      <c r="W69" s="900" t="s">
        <v>329</v>
      </c>
      <c r="X69" s="957" t="s">
        <v>329</v>
      </c>
      <c r="Y69" s="955"/>
    </row>
    <row r="70" spans="1:25" ht="14.45" customHeight="1" x14ac:dyDescent="0.2">
      <c r="A70" s="919" t="s">
        <v>5304</v>
      </c>
      <c r="B70" s="894">
        <v>3</v>
      </c>
      <c r="C70" s="895">
        <v>1.71</v>
      </c>
      <c r="D70" s="896">
        <v>5.7</v>
      </c>
      <c r="E70" s="903"/>
      <c r="F70" s="883"/>
      <c r="G70" s="884"/>
      <c r="H70" s="889"/>
      <c r="I70" s="883"/>
      <c r="J70" s="884"/>
      <c r="K70" s="888">
        <v>0.56000000000000005</v>
      </c>
      <c r="L70" s="889">
        <v>2</v>
      </c>
      <c r="M70" s="889">
        <v>21</v>
      </c>
      <c r="N70" s="890">
        <v>7</v>
      </c>
      <c r="O70" s="889" t="s">
        <v>5183</v>
      </c>
      <c r="P70" s="904" t="s">
        <v>5305</v>
      </c>
      <c r="Q70" s="891">
        <f t="shared" ref="Q70:R119" si="3">H70-B70</f>
        <v>-3</v>
      </c>
      <c r="R70" s="953">
        <f t="shared" si="3"/>
        <v>-1.71</v>
      </c>
      <c r="S70" s="891">
        <f t="shared" ref="S70:S119" si="4">H70-E70</f>
        <v>0</v>
      </c>
      <c r="T70" s="953">
        <f t="shared" ref="T70:T119" si="5">I70-F70</f>
        <v>0</v>
      </c>
      <c r="U70" s="959" t="s">
        <v>329</v>
      </c>
      <c r="V70" s="900" t="s">
        <v>329</v>
      </c>
      <c r="W70" s="900" t="s">
        <v>329</v>
      </c>
      <c r="X70" s="957" t="s">
        <v>329</v>
      </c>
      <c r="Y70" s="955"/>
    </row>
    <row r="71" spans="1:25" ht="14.45" customHeight="1" x14ac:dyDescent="0.2">
      <c r="A71" s="919" t="s">
        <v>5306</v>
      </c>
      <c r="B71" s="894">
        <v>1</v>
      </c>
      <c r="C71" s="895">
        <v>0.43</v>
      </c>
      <c r="D71" s="896">
        <v>7</v>
      </c>
      <c r="E71" s="903"/>
      <c r="F71" s="883"/>
      <c r="G71" s="884"/>
      <c r="H71" s="889"/>
      <c r="I71" s="883"/>
      <c r="J71" s="884"/>
      <c r="K71" s="888">
        <v>0.43</v>
      </c>
      <c r="L71" s="889">
        <v>2</v>
      </c>
      <c r="M71" s="889">
        <v>18</v>
      </c>
      <c r="N71" s="890">
        <v>6</v>
      </c>
      <c r="O71" s="889" t="s">
        <v>5183</v>
      </c>
      <c r="P71" s="904" t="s">
        <v>5307</v>
      </c>
      <c r="Q71" s="891">
        <f t="shared" si="3"/>
        <v>-1</v>
      </c>
      <c r="R71" s="953">
        <f t="shared" si="3"/>
        <v>-0.43</v>
      </c>
      <c r="S71" s="891">
        <f t="shared" si="4"/>
        <v>0</v>
      </c>
      <c r="T71" s="953">
        <f t="shared" si="5"/>
        <v>0</v>
      </c>
      <c r="U71" s="959" t="s">
        <v>329</v>
      </c>
      <c r="V71" s="900" t="s">
        <v>329</v>
      </c>
      <c r="W71" s="900" t="s">
        <v>329</v>
      </c>
      <c r="X71" s="957" t="s">
        <v>329</v>
      </c>
      <c r="Y71" s="955"/>
    </row>
    <row r="72" spans="1:25" ht="14.45" customHeight="1" x14ac:dyDescent="0.2">
      <c r="A72" s="919" t="s">
        <v>5308</v>
      </c>
      <c r="B72" s="900"/>
      <c r="C72" s="901"/>
      <c r="D72" s="902"/>
      <c r="E72" s="885">
        <v>1</v>
      </c>
      <c r="F72" s="886">
        <v>0.35</v>
      </c>
      <c r="G72" s="887">
        <v>3</v>
      </c>
      <c r="H72" s="889"/>
      <c r="I72" s="883"/>
      <c r="J72" s="884"/>
      <c r="K72" s="888">
        <v>0.35</v>
      </c>
      <c r="L72" s="889">
        <v>1</v>
      </c>
      <c r="M72" s="889">
        <v>12</v>
      </c>
      <c r="N72" s="890">
        <v>4</v>
      </c>
      <c r="O72" s="889" t="s">
        <v>5183</v>
      </c>
      <c r="P72" s="904" t="s">
        <v>5309</v>
      </c>
      <c r="Q72" s="891">
        <f t="shared" si="3"/>
        <v>0</v>
      </c>
      <c r="R72" s="953">
        <f t="shared" si="3"/>
        <v>0</v>
      </c>
      <c r="S72" s="891">
        <f t="shared" si="4"/>
        <v>-1</v>
      </c>
      <c r="T72" s="953">
        <f t="shared" si="5"/>
        <v>-0.35</v>
      </c>
      <c r="U72" s="959" t="s">
        <v>329</v>
      </c>
      <c r="V72" s="900" t="s">
        <v>329</v>
      </c>
      <c r="W72" s="900" t="s">
        <v>329</v>
      </c>
      <c r="X72" s="957" t="s">
        <v>329</v>
      </c>
      <c r="Y72" s="955"/>
    </row>
    <row r="73" spans="1:25" ht="14.45" customHeight="1" x14ac:dyDescent="0.2">
      <c r="A73" s="919" t="s">
        <v>5310</v>
      </c>
      <c r="B73" s="900">
        <v>1</v>
      </c>
      <c r="C73" s="901">
        <v>0.75</v>
      </c>
      <c r="D73" s="902">
        <v>6</v>
      </c>
      <c r="E73" s="885">
        <v>1</v>
      </c>
      <c r="F73" s="886">
        <v>0.45</v>
      </c>
      <c r="G73" s="887">
        <v>3</v>
      </c>
      <c r="H73" s="889"/>
      <c r="I73" s="883"/>
      <c r="J73" s="884"/>
      <c r="K73" s="888">
        <v>0.45</v>
      </c>
      <c r="L73" s="889">
        <v>1</v>
      </c>
      <c r="M73" s="889">
        <v>12</v>
      </c>
      <c r="N73" s="890">
        <v>4</v>
      </c>
      <c r="O73" s="889" t="s">
        <v>5183</v>
      </c>
      <c r="P73" s="904" t="s">
        <v>5311</v>
      </c>
      <c r="Q73" s="891">
        <f t="shared" si="3"/>
        <v>-1</v>
      </c>
      <c r="R73" s="953">
        <f t="shared" si="3"/>
        <v>-0.75</v>
      </c>
      <c r="S73" s="891">
        <f t="shared" si="4"/>
        <v>-1</v>
      </c>
      <c r="T73" s="953">
        <f t="shared" si="5"/>
        <v>-0.45</v>
      </c>
      <c r="U73" s="959" t="s">
        <v>329</v>
      </c>
      <c r="V73" s="900" t="s">
        <v>329</v>
      </c>
      <c r="W73" s="900" t="s">
        <v>329</v>
      </c>
      <c r="X73" s="957" t="s">
        <v>329</v>
      </c>
      <c r="Y73" s="955"/>
    </row>
    <row r="74" spans="1:25" ht="14.45" customHeight="1" x14ac:dyDescent="0.2">
      <c r="A74" s="919" t="s">
        <v>5312</v>
      </c>
      <c r="B74" s="900"/>
      <c r="C74" s="901"/>
      <c r="D74" s="902"/>
      <c r="E74" s="903"/>
      <c r="F74" s="883"/>
      <c r="G74" s="884"/>
      <c r="H74" s="885">
        <v>2</v>
      </c>
      <c r="I74" s="886">
        <v>0.66</v>
      </c>
      <c r="J74" s="887">
        <v>4</v>
      </c>
      <c r="K74" s="888">
        <v>0.33</v>
      </c>
      <c r="L74" s="889">
        <v>1</v>
      </c>
      <c r="M74" s="889">
        <v>12</v>
      </c>
      <c r="N74" s="890">
        <v>4</v>
      </c>
      <c r="O74" s="889" t="s">
        <v>5183</v>
      </c>
      <c r="P74" s="904" t="s">
        <v>5313</v>
      </c>
      <c r="Q74" s="891">
        <f t="shared" si="3"/>
        <v>2</v>
      </c>
      <c r="R74" s="953">
        <f t="shared" si="3"/>
        <v>0.66</v>
      </c>
      <c r="S74" s="891">
        <f t="shared" si="4"/>
        <v>2</v>
      </c>
      <c r="T74" s="953">
        <f t="shared" si="5"/>
        <v>0.66</v>
      </c>
      <c r="U74" s="959">
        <v>8</v>
      </c>
      <c r="V74" s="900">
        <v>8</v>
      </c>
      <c r="W74" s="900">
        <v>0</v>
      </c>
      <c r="X74" s="957">
        <v>1</v>
      </c>
      <c r="Y74" s="955">
        <v>1</v>
      </c>
    </row>
    <row r="75" spans="1:25" ht="14.45" customHeight="1" x14ac:dyDescent="0.2">
      <c r="A75" s="919" t="s">
        <v>5314</v>
      </c>
      <c r="B75" s="894">
        <v>4</v>
      </c>
      <c r="C75" s="895">
        <v>1.95</v>
      </c>
      <c r="D75" s="896">
        <v>5.8</v>
      </c>
      <c r="E75" s="903"/>
      <c r="F75" s="883"/>
      <c r="G75" s="884"/>
      <c r="H75" s="889">
        <v>3</v>
      </c>
      <c r="I75" s="883">
        <v>1.49</v>
      </c>
      <c r="J75" s="897">
        <v>11.7</v>
      </c>
      <c r="K75" s="888">
        <v>0.49</v>
      </c>
      <c r="L75" s="889">
        <v>2</v>
      </c>
      <c r="M75" s="889">
        <v>21</v>
      </c>
      <c r="N75" s="890">
        <v>7</v>
      </c>
      <c r="O75" s="889" t="s">
        <v>5183</v>
      </c>
      <c r="P75" s="904" t="s">
        <v>5315</v>
      </c>
      <c r="Q75" s="891">
        <f t="shared" si="3"/>
        <v>-1</v>
      </c>
      <c r="R75" s="953">
        <f t="shared" si="3"/>
        <v>-0.45999999999999996</v>
      </c>
      <c r="S75" s="891">
        <f t="shared" si="4"/>
        <v>3</v>
      </c>
      <c r="T75" s="953">
        <f t="shared" si="5"/>
        <v>1.49</v>
      </c>
      <c r="U75" s="959">
        <v>21</v>
      </c>
      <c r="V75" s="900">
        <v>35.099999999999994</v>
      </c>
      <c r="W75" s="900">
        <v>14.099999999999994</v>
      </c>
      <c r="X75" s="957">
        <v>1.6714285714285713</v>
      </c>
      <c r="Y75" s="955">
        <v>15</v>
      </c>
    </row>
    <row r="76" spans="1:25" ht="14.45" customHeight="1" x14ac:dyDescent="0.2">
      <c r="A76" s="920" t="s">
        <v>5316</v>
      </c>
      <c r="B76" s="917">
        <v>3</v>
      </c>
      <c r="C76" s="918">
        <v>1.94</v>
      </c>
      <c r="D76" s="898">
        <v>7.3</v>
      </c>
      <c r="E76" s="908">
        <v>1</v>
      </c>
      <c r="F76" s="909">
        <v>0.65</v>
      </c>
      <c r="G76" s="892">
        <v>5</v>
      </c>
      <c r="H76" s="913"/>
      <c r="I76" s="909"/>
      <c r="J76" s="892"/>
      <c r="K76" s="912">
        <v>0.65</v>
      </c>
      <c r="L76" s="913">
        <v>3</v>
      </c>
      <c r="M76" s="913">
        <v>30</v>
      </c>
      <c r="N76" s="914">
        <v>10</v>
      </c>
      <c r="O76" s="913" t="s">
        <v>5183</v>
      </c>
      <c r="P76" s="915" t="s">
        <v>5317</v>
      </c>
      <c r="Q76" s="916">
        <f t="shared" si="3"/>
        <v>-3</v>
      </c>
      <c r="R76" s="952">
        <f t="shared" si="3"/>
        <v>-1.94</v>
      </c>
      <c r="S76" s="916">
        <f t="shared" si="4"/>
        <v>-1</v>
      </c>
      <c r="T76" s="952">
        <f t="shared" si="5"/>
        <v>-0.65</v>
      </c>
      <c r="U76" s="960" t="s">
        <v>329</v>
      </c>
      <c r="V76" s="906" t="s">
        <v>329</v>
      </c>
      <c r="W76" s="906" t="s">
        <v>329</v>
      </c>
      <c r="X76" s="958" t="s">
        <v>329</v>
      </c>
      <c r="Y76" s="956"/>
    </row>
    <row r="77" spans="1:25" ht="14.45" customHeight="1" x14ac:dyDescent="0.2">
      <c r="A77" s="919" t="s">
        <v>5318</v>
      </c>
      <c r="B77" s="894">
        <v>1</v>
      </c>
      <c r="C77" s="895">
        <v>0.35</v>
      </c>
      <c r="D77" s="896">
        <v>9</v>
      </c>
      <c r="E77" s="903"/>
      <c r="F77" s="883"/>
      <c r="G77" s="884"/>
      <c r="H77" s="889"/>
      <c r="I77" s="883"/>
      <c r="J77" s="884"/>
      <c r="K77" s="888">
        <v>0.25</v>
      </c>
      <c r="L77" s="889">
        <v>1</v>
      </c>
      <c r="M77" s="889">
        <v>9</v>
      </c>
      <c r="N77" s="890">
        <v>3</v>
      </c>
      <c r="O77" s="889" t="s">
        <v>5183</v>
      </c>
      <c r="P77" s="904" t="s">
        <v>5319</v>
      </c>
      <c r="Q77" s="891">
        <f t="shared" si="3"/>
        <v>-1</v>
      </c>
      <c r="R77" s="953">
        <f t="shared" si="3"/>
        <v>-0.35</v>
      </c>
      <c r="S77" s="891">
        <f t="shared" si="4"/>
        <v>0</v>
      </c>
      <c r="T77" s="953">
        <f t="shared" si="5"/>
        <v>0</v>
      </c>
      <c r="U77" s="959" t="s">
        <v>329</v>
      </c>
      <c r="V77" s="900" t="s">
        <v>329</v>
      </c>
      <c r="W77" s="900" t="s">
        <v>329</v>
      </c>
      <c r="X77" s="957" t="s">
        <v>329</v>
      </c>
      <c r="Y77" s="955"/>
    </row>
    <row r="78" spans="1:25" ht="14.45" customHeight="1" x14ac:dyDescent="0.2">
      <c r="A78" s="919" t="s">
        <v>5320</v>
      </c>
      <c r="B78" s="900"/>
      <c r="C78" s="901"/>
      <c r="D78" s="902"/>
      <c r="E78" s="903"/>
      <c r="F78" s="883"/>
      <c r="G78" s="884"/>
      <c r="H78" s="885">
        <v>1</v>
      </c>
      <c r="I78" s="886">
        <v>2.37</v>
      </c>
      <c r="J78" s="897">
        <v>23</v>
      </c>
      <c r="K78" s="888">
        <v>2.37</v>
      </c>
      <c r="L78" s="889">
        <v>7</v>
      </c>
      <c r="M78" s="889">
        <v>60</v>
      </c>
      <c r="N78" s="890">
        <v>20</v>
      </c>
      <c r="O78" s="889" t="s">
        <v>5183</v>
      </c>
      <c r="P78" s="904" t="s">
        <v>5321</v>
      </c>
      <c r="Q78" s="891">
        <f t="shared" si="3"/>
        <v>1</v>
      </c>
      <c r="R78" s="953">
        <f t="shared" si="3"/>
        <v>2.37</v>
      </c>
      <c r="S78" s="891">
        <f t="shared" si="4"/>
        <v>1</v>
      </c>
      <c r="T78" s="953">
        <f t="shared" si="5"/>
        <v>2.37</v>
      </c>
      <c r="U78" s="959">
        <v>20</v>
      </c>
      <c r="V78" s="900">
        <v>23</v>
      </c>
      <c r="W78" s="900">
        <v>3</v>
      </c>
      <c r="X78" s="957">
        <v>1.1499999999999999</v>
      </c>
      <c r="Y78" s="955">
        <v>3</v>
      </c>
    </row>
    <row r="79" spans="1:25" ht="14.45" customHeight="1" x14ac:dyDescent="0.2">
      <c r="A79" s="919" t="s">
        <v>5322</v>
      </c>
      <c r="B79" s="894">
        <v>260</v>
      </c>
      <c r="C79" s="895">
        <v>338.95</v>
      </c>
      <c r="D79" s="896">
        <v>4.8</v>
      </c>
      <c r="E79" s="903">
        <v>239</v>
      </c>
      <c r="F79" s="883">
        <v>311.44</v>
      </c>
      <c r="G79" s="884">
        <v>4.9000000000000004</v>
      </c>
      <c r="H79" s="889">
        <v>212</v>
      </c>
      <c r="I79" s="883">
        <v>276.74</v>
      </c>
      <c r="J79" s="884">
        <v>5.0999999999999996</v>
      </c>
      <c r="K79" s="888">
        <v>1.3</v>
      </c>
      <c r="L79" s="889">
        <v>2</v>
      </c>
      <c r="M79" s="889">
        <v>18</v>
      </c>
      <c r="N79" s="890">
        <v>6</v>
      </c>
      <c r="O79" s="889" t="s">
        <v>5183</v>
      </c>
      <c r="P79" s="904" t="s">
        <v>5323</v>
      </c>
      <c r="Q79" s="891">
        <f t="shared" si="3"/>
        <v>-48</v>
      </c>
      <c r="R79" s="953">
        <f t="shared" si="3"/>
        <v>-62.20999999999998</v>
      </c>
      <c r="S79" s="891">
        <f t="shared" si="4"/>
        <v>-27</v>
      </c>
      <c r="T79" s="953">
        <f t="shared" si="5"/>
        <v>-34.699999999999989</v>
      </c>
      <c r="U79" s="959">
        <v>1272</v>
      </c>
      <c r="V79" s="900">
        <v>1081.1999999999998</v>
      </c>
      <c r="W79" s="900">
        <v>-190.80000000000018</v>
      </c>
      <c r="X79" s="957">
        <v>0.84999999999999987</v>
      </c>
      <c r="Y79" s="955">
        <v>34</v>
      </c>
    </row>
    <row r="80" spans="1:25" ht="14.45" customHeight="1" x14ac:dyDescent="0.2">
      <c r="A80" s="920" t="s">
        <v>5324</v>
      </c>
      <c r="B80" s="917">
        <v>49</v>
      </c>
      <c r="C80" s="918">
        <v>74.31</v>
      </c>
      <c r="D80" s="898">
        <v>5.3</v>
      </c>
      <c r="E80" s="908">
        <v>33</v>
      </c>
      <c r="F80" s="909">
        <v>50.81</v>
      </c>
      <c r="G80" s="892">
        <v>6</v>
      </c>
      <c r="H80" s="913">
        <v>39</v>
      </c>
      <c r="I80" s="909">
        <v>59.27</v>
      </c>
      <c r="J80" s="892">
        <v>5.5</v>
      </c>
      <c r="K80" s="912">
        <v>1.52</v>
      </c>
      <c r="L80" s="913">
        <v>2</v>
      </c>
      <c r="M80" s="913">
        <v>21</v>
      </c>
      <c r="N80" s="914">
        <v>7</v>
      </c>
      <c r="O80" s="913" t="s">
        <v>5183</v>
      </c>
      <c r="P80" s="915" t="s">
        <v>5325</v>
      </c>
      <c r="Q80" s="916">
        <f t="shared" si="3"/>
        <v>-10</v>
      </c>
      <c r="R80" s="952">
        <f t="shared" si="3"/>
        <v>-15.04</v>
      </c>
      <c r="S80" s="916">
        <f t="shared" si="4"/>
        <v>6</v>
      </c>
      <c r="T80" s="952">
        <f t="shared" si="5"/>
        <v>8.4600000000000009</v>
      </c>
      <c r="U80" s="960">
        <v>273</v>
      </c>
      <c r="V80" s="906">
        <v>214.5</v>
      </c>
      <c r="W80" s="906">
        <v>-58.5</v>
      </c>
      <c r="X80" s="958">
        <v>0.7857142857142857</v>
      </c>
      <c r="Y80" s="956">
        <v>7</v>
      </c>
    </row>
    <row r="81" spans="1:25" ht="14.45" customHeight="1" x14ac:dyDescent="0.2">
      <c r="A81" s="920" t="s">
        <v>5326</v>
      </c>
      <c r="B81" s="917">
        <v>1</v>
      </c>
      <c r="C81" s="918">
        <v>3.12</v>
      </c>
      <c r="D81" s="898">
        <v>22</v>
      </c>
      <c r="E81" s="908">
        <v>1</v>
      </c>
      <c r="F81" s="909">
        <v>2.12</v>
      </c>
      <c r="G81" s="892">
        <v>9</v>
      </c>
      <c r="H81" s="913">
        <v>2</v>
      </c>
      <c r="I81" s="909">
        <v>4.5</v>
      </c>
      <c r="J81" s="899">
        <v>7</v>
      </c>
      <c r="K81" s="912">
        <v>2.12</v>
      </c>
      <c r="L81" s="913">
        <v>2</v>
      </c>
      <c r="M81" s="913">
        <v>18</v>
      </c>
      <c r="N81" s="914">
        <v>6</v>
      </c>
      <c r="O81" s="913" t="s">
        <v>5183</v>
      </c>
      <c r="P81" s="915" t="s">
        <v>5327</v>
      </c>
      <c r="Q81" s="916">
        <f t="shared" si="3"/>
        <v>1</v>
      </c>
      <c r="R81" s="952">
        <f t="shared" si="3"/>
        <v>1.38</v>
      </c>
      <c r="S81" s="916">
        <f t="shared" si="4"/>
        <v>1</v>
      </c>
      <c r="T81" s="952">
        <f t="shared" si="5"/>
        <v>2.38</v>
      </c>
      <c r="U81" s="960">
        <v>12</v>
      </c>
      <c r="V81" s="906">
        <v>14</v>
      </c>
      <c r="W81" s="906">
        <v>2</v>
      </c>
      <c r="X81" s="958">
        <v>1.1666666666666667</v>
      </c>
      <c r="Y81" s="956">
        <v>3</v>
      </c>
    </row>
    <row r="82" spans="1:25" ht="14.45" customHeight="1" x14ac:dyDescent="0.2">
      <c r="A82" s="919" t="s">
        <v>5328</v>
      </c>
      <c r="B82" s="894"/>
      <c r="C82" s="895"/>
      <c r="D82" s="896"/>
      <c r="E82" s="903">
        <v>2</v>
      </c>
      <c r="F82" s="883">
        <v>3.11</v>
      </c>
      <c r="G82" s="884">
        <v>4</v>
      </c>
      <c r="H82" s="889"/>
      <c r="I82" s="883"/>
      <c r="J82" s="884"/>
      <c r="K82" s="888">
        <v>1.56</v>
      </c>
      <c r="L82" s="889">
        <v>2</v>
      </c>
      <c r="M82" s="889">
        <v>21</v>
      </c>
      <c r="N82" s="890">
        <v>7</v>
      </c>
      <c r="O82" s="889" t="s">
        <v>5183</v>
      </c>
      <c r="P82" s="904" t="s">
        <v>5329</v>
      </c>
      <c r="Q82" s="891">
        <f t="shared" si="3"/>
        <v>0</v>
      </c>
      <c r="R82" s="953">
        <f t="shared" si="3"/>
        <v>0</v>
      </c>
      <c r="S82" s="891">
        <f t="shared" si="4"/>
        <v>-2</v>
      </c>
      <c r="T82" s="953">
        <f t="shared" si="5"/>
        <v>-3.11</v>
      </c>
      <c r="U82" s="959" t="s">
        <v>329</v>
      </c>
      <c r="V82" s="900" t="s">
        <v>329</v>
      </c>
      <c r="W82" s="900" t="s">
        <v>329</v>
      </c>
      <c r="X82" s="957" t="s">
        <v>329</v>
      </c>
      <c r="Y82" s="955"/>
    </row>
    <row r="83" spans="1:25" ht="14.45" customHeight="1" x14ac:dyDescent="0.2">
      <c r="A83" s="920" t="s">
        <v>5330</v>
      </c>
      <c r="B83" s="917">
        <v>4</v>
      </c>
      <c r="C83" s="918">
        <v>8.5500000000000007</v>
      </c>
      <c r="D83" s="898">
        <v>4.8</v>
      </c>
      <c r="E83" s="908">
        <v>1</v>
      </c>
      <c r="F83" s="909">
        <v>2.2400000000000002</v>
      </c>
      <c r="G83" s="892">
        <v>15</v>
      </c>
      <c r="H83" s="913">
        <v>1</v>
      </c>
      <c r="I83" s="909">
        <v>2.2400000000000002</v>
      </c>
      <c r="J83" s="892">
        <v>4</v>
      </c>
      <c r="K83" s="912">
        <v>2.2400000000000002</v>
      </c>
      <c r="L83" s="913">
        <v>4</v>
      </c>
      <c r="M83" s="913">
        <v>39</v>
      </c>
      <c r="N83" s="914">
        <v>13</v>
      </c>
      <c r="O83" s="913" t="s">
        <v>5183</v>
      </c>
      <c r="P83" s="915" t="s">
        <v>5329</v>
      </c>
      <c r="Q83" s="916">
        <f t="shared" si="3"/>
        <v>-3</v>
      </c>
      <c r="R83" s="952">
        <f t="shared" si="3"/>
        <v>-6.3100000000000005</v>
      </c>
      <c r="S83" s="916">
        <f t="shared" si="4"/>
        <v>0</v>
      </c>
      <c r="T83" s="952">
        <f t="shared" si="5"/>
        <v>0</v>
      </c>
      <c r="U83" s="960">
        <v>13</v>
      </c>
      <c r="V83" s="906">
        <v>4</v>
      </c>
      <c r="W83" s="906">
        <v>-9</v>
      </c>
      <c r="X83" s="958">
        <v>0.30769230769230771</v>
      </c>
      <c r="Y83" s="956"/>
    </row>
    <row r="84" spans="1:25" ht="14.45" customHeight="1" x14ac:dyDescent="0.2">
      <c r="A84" s="919" t="s">
        <v>5331</v>
      </c>
      <c r="B84" s="894">
        <v>1</v>
      </c>
      <c r="C84" s="895">
        <v>0.32</v>
      </c>
      <c r="D84" s="896">
        <v>2</v>
      </c>
      <c r="E84" s="903">
        <v>1</v>
      </c>
      <c r="F84" s="883">
        <v>0.32</v>
      </c>
      <c r="G84" s="884">
        <v>3</v>
      </c>
      <c r="H84" s="889"/>
      <c r="I84" s="883"/>
      <c r="J84" s="884"/>
      <c r="K84" s="888">
        <v>0.32</v>
      </c>
      <c r="L84" s="889">
        <v>2</v>
      </c>
      <c r="M84" s="889">
        <v>18</v>
      </c>
      <c r="N84" s="890">
        <v>6</v>
      </c>
      <c r="O84" s="889" t="s">
        <v>5183</v>
      </c>
      <c r="P84" s="904" t="s">
        <v>5332</v>
      </c>
      <c r="Q84" s="891">
        <f t="shared" si="3"/>
        <v>-1</v>
      </c>
      <c r="R84" s="953">
        <f t="shared" si="3"/>
        <v>-0.32</v>
      </c>
      <c r="S84" s="891">
        <f t="shared" si="4"/>
        <v>-1</v>
      </c>
      <c r="T84" s="953">
        <f t="shared" si="5"/>
        <v>-0.32</v>
      </c>
      <c r="U84" s="959" t="s">
        <v>329</v>
      </c>
      <c r="V84" s="900" t="s">
        <v>329</v>
      </c>
      <c r="W84" s="900" t="s">
        <v>329</v>
      </c>
      <c r="X84" s="957" t="s">
        <v>329</v>
      </c>
      <c r="Y84" s="955"/>
    </row>
    <row r="85" spans="1:25" ht="14.45" customHeight="1" x14ac:dyDescent="0.2">
      <c r="A85" s="920" t="s">
        <v>5333</v>
      </c>
      <c r="B85" s="917">
        <v>1</v>
      </c>
      <c r="C85" s="918">
        <v>0.26</v>
      </c>
      <c r="D85" s="898">
        <v>1</v>
      </c>
      <c r="E85" s="908"/>
      <c r="F85" s="909"/>
      <c r="G85" s="892"/>
      <c r="H85" s="913"/>
      <c r="I85" s="909"/>
      <c r="J85" s="892"/>
      <c r="K85" s="912">
        <v>0.48</v>
      </c>
      <c r="L85" s="913">
        <v>2</v>
      </c>
      <c r="M85" s="913">
        <v>21</v>
      </c>
      <c r="N85" s="914">
        <v>7</v>
      </c>
      <c r="O85" s="913" t="s">
        <v>5183</v>
      </c>
      <c r="P85" s="915" t="s">
        <v>5334</v>
      </c>
      <c r="Q85" s="916">
        <f t="shared" si="3"/>
        <v>-1</v>
      </c>
      <c r="R85" s="952">
        <f t="shared" si="3"/>
        <v>-0.26</v>
      </c>
      <c r="S85" s="916">
        <f t="shared" si="4"/>
        <v>0</v>
      </c>
      <c r="T85" s="952">
        <f t="shared" si="5"/>
        <v>0</v>
      </c>
      <c r="U85" s="960" t="s">
        <v>329</v>
      </c>
      <c r="V85" s="906" t="s">
        <v>329</v>
      </c>
      <c r="W85" s="906" t="s">
        <v>329</v>
      </c>
      <c r="X85" s="958" t="s">
        <v>329</v>
      </c>
      <c r="Y85" s="956"/>
    </row>
    <row r="86" spans="1:25" ht="14.45" customHeight="1" x14ac:dyDescent="0.2">
      <c r="A86" s="919" t="s">
        <v>5335</v>
      </c>
      <c r="B86" s="900">
        <v>1</v>
      </c>
      <c r="C86" s="901">
        <v>6.24</v>
      </c>
      <c r="D86" s="902">
        <v>7</v>
      </c>
      <c r="E86" s="885"/>
      <c r="F86" s="886"/>
      <c r="G86" s="887"/>
      <c r="H86" s="889"/>
      <c r="I86" s="883"/>
      <c r="J86" s="884"/>
      <c r="K86" s="888">
        <v>6.24</v>
      </c>
      <c r="L86" s="889">
        <v>5</v>
      </c>
      <c r="M86" s="889">
        <v>45</v>
      </c>
      <c r="N86" s="890">
        <v>15</v>
      </c>
      <c r="O86" s="889" t="s">
        <v>5183</v>
      </c>
      <c r="P86" s="904" t="s">
        <v>5336</v>
      </c>
      <c r="Q86" s="891">
        <f t="shared" si="3"/>
        <v>-1</v>
      </c>
      <c r="R86" s="953">
        <f t="shared" si="3"/>
        <v>-6.24</v>
      </c>
      <c r="S86" s="891">
        <f t="shared" si="4"/>
        <v>0</v>
      </c>
      <c r="T86" s="953">
        <f t="shared" si="5"/>
        <v>0</v>
      </c>
      <c r="U86" s="959" t="s">
        <v>329</v>
      </c>
      <c r="V86" s="900" t="s">
        <v>329</v>
      </c>
      <c r="W86" s="900" t="s">
        <v>329</v>
      </c>
      <c r="X86" s="957" t="s">
        <v>329</v>
      </c>
      <c r="Y86" s="955"/>
    </row>
    <row r="87" spans="1:25" ht="14.45" customHeight="1" x14ac:dyDescent="0.2">
      <c r="A87" s="920" t="s">
        <v>5337</v>
      </c>
      <c r="B87" s="906">
        <v>1</v>
      </c>
      <c r="C87" s="907">
        <v>6.3</v>
      </c>
      <c r="D87" s="905">
        <v>7</v>
      </c>
      <c r="E87" s="910">
        <v>4</v>
      </c>
      <c r="F87" s="911">
        <v>22.76</v>
      </c>
      <c r="G87" s="893">
        <v>6.8</v>
      </c>
      <c r="H87" s="913"/>
      <c r="I87" s="909"/>
      <c r="J87" s="892"/>
      <c r="K87" s="912">
        <v>6.3</v>
      </c>
      <c r="L87" s="913">
        <v>5</v>
      </c>
      <c r="M87" s="913">
        <v>48</v>
      </c>
      <c r="N87" s="914">
        <v>16</v>
      </c>
      <c r="O87" s="913" t="s">
        <v>5183</v>
      </c>
      <c r="P87" s="915" t="s">
        <v>5338</v>
      </c>
      <c r="Q87" s="916">
        <f t="shared" si="3"/>
        <v>-1</v>
      </c>
      <c r="R87" s="952">
        <f t="shared" si="3"/>
        <v>-6.3</v>
      </c>
      <c r="S87" s="916">
        <f t="shared" si="4"/>
        <v>-4</v>
      </c>
      <c r="T87" s="952">
        <f t="shared" si="5"/>
        <v>-22.76</v>
      </c>
      <c r="U87" s="960" t="s">
        <v>329</v>
      </c>
      <c r="V87" s="906" t="s">
        <v>329</v>
      </c>
      <c r="W87" s="906" t="s">
        <v>329</v>
      </c>
      <c r="X87" s="958" t="s">
        <v>329</v>
      </c>
      <c r="Y87" s="956"/>
    </row>
    <row r="88" spans="1:25" ht="14.45" customHeight="1" x14ac:dyDescent="0.2">
      <c r="A88" s="920" t="s">
        <v>5339</v>
      </c>
      <c r="B88" s="906">
        <v>1</v>
      </c>
      <c r="C88" s="907">
        <v>6.85</v>
      </c>
      <c r="D88" s="905">
        <v>5</v>
      </c>
      <c r="E88" s="910"/>
      <c r="F88" s="911"/>
      <c r="G88" s="893"/>
      <c r="H88" s="913"/>
      <c r="I88" s="909"/>
      <c r="J88" s="892"/>
      <c r="K88" s="912">
        <v>9.2200000000000006</v>
      </c>
      <c r="L88" s="913">
        <v>7</v>
      </c>
      <c r="M88" s="913">
        <v>66</v>
      </c>
      <c r="N88" s="914">
        <v>22</v>
      </c>
      <c r="O88" s="913" t="s">
        <v>5183</v>
      </c>
      <c r="P88" s="915" t="s">
        <v>5340</v>
      </c>
      <c r="Q88" s="916">
        <f t="shared" si="3"/>
        <v>-1</v>
      </c>
      <c r="R88" s="952">
        <f t="shared" si="3"/>
        <v>-6.85</v>
      </c>
      <c r="S88" s="916">
        <f t="shared" si="4"/>
        <v>0</v>
      </c>
      <c r="T88" s="952">
        <f t="shared" si="5"/>
        <v>0</v>
      </c>
      <c r="U88" s="960" t="s">
        <v>329</v>
      </c>
      <c r="V88" s="906" t="s">
        <v>329</v>
      </c>
      <c r="W88" s="906" t="s">
        <v>329</v>
      </c>
      <c r="X88" s="958" t="s">
        <v>329</v>
      </c>
      <c r="Y88" s="956"/>
    </row>
    <row r="89" spans="1:25" ht="14.45" customHeight="1" x14ac:dyDescent="0.2">
      <c r="A89" s="919" t="s">
        <v>5341</v>
      </c>
      <c r="B89" s="894">
        <v>21</v>
      </c>
      <c r="C89" s="895">
        <v>42.33</v>
      </c>
      <c r="D89" s="896">
        <v>3.5</v>
      </c>
      <c r="E89" s="903">
        <v>11</v>
      </c>
      <c r="F89" s="883">
        <v>23.48</v>
      </c>
      <c r="G89" s="884">
        <v>3.4</v>
      </c>
      <c r="H89" s="889">
        <v>4</v>
      </c>
      <c r="I89" s="883">
        <v>7.47</v>
      </c>
      <c r="J89" s="884">
        <v>2.2999999999999998</v>
      </c>
      <c r="K89" s="888">
        <v>2.4</v>
      </c>
      <c r="L89" s="889">
        <v>3</v>
      </c>
      <c r="M89" s="889">
        <v>27</v>
      </c>
      <c r="N89" s="890">
        <v>9</v>
      </c>
      <c r="O89" s="889" t="s">
        <v>5183</v>
      </c>
      <c r="P89" s="904" t="s">
        <v>5342</v>
      </c>
      <c r="Q89" s="891">
        <f t="shared" si="3"/>
        <v>-17</v>
      </c>
      <c r="R89" s="953">
        <f t="shared" si="3"/>
        <v>-34.86</v>
      </c>
      <c r="S89" s="891">
        <f t="shared" si="4"/>
        <v>-7</v>
      </c>
      <c r="T89" s="953">
        <f t="shared" si="5"/>
        <v>-16.010000000000002</v>
      </c>
      <c r="U89" s="959">
        <v>36</v>
      </c>
      <c r="V89" s="900">
        <v>9.1999999999999993</v>
      </c>
      <c r="W89" s="900">
        <v>-26.8</v>
      </c>
      <c r="X89" s="957">
        <v>0.25555555555555554</v>
      </c>
      <c r="Y89" s="955"/>
    </row>
    <row r="90" spans="1:25" ht="14.45" customHeight="1" x14ac:dyDescent="0.2">
      <c r="A90" s="920" t="s">
        <v>5343</v>
      </c>
      <c r="B90" s="917">
        <v>1</v>
      </c>
      <c r="C90" s="918">
        <v>2.96</v>
      </c>
      <c r="D90" s="898">
        <v>14</v>
      </c>
      <c r="E90" s="908">
        <v>3</v>
      </c>
      <c r="F90" s="909">
        <v>7.77</v>
      </c>
      <c r="G90" s="892">
        <v>8</v>
      </c>
      <c r="H90" s="913">
        <v>1</v>
      </c>
      <c r="I90" s="909">
        <v>2.96</v>
      </c>
      <c r="J90" s="899">
        <v>15</v>
      </c>
      <c r="K90" s="912">
        <v>2.96</v>
      </c>
      <c r="L90" s="913">
        <v>4</v>
      </c>
      <c r="M90" s="913">
        <v>33</v>
      </c>
      <c r="N90" s="914">
        <v>11</v>
      </c>
      <c r="O90" s="913" t="s">
        <v>5183</v>
      </c>
      <c r="P90" s="915" t="s">
        <v>5344</v>
      </c>
      <c r="Q90" s="916">
        <f t="shared" si="3"/>
        <v>0</v>
      </c>
      <c r="R90" s="952">
        <f t="shared" si="3"/>
        <v>0</v>
      </c>
      <c r="S90" s="916">
        <f t="shared" si="4"/>
        <v>-2</v>
      </c>
      <c r="T90" s="952">
        <f t="shared" si="5"/>
        <v>-4.8099999999999996</v>
      </c>
      <c r="U90" s="960">
        <v>11</v>
      </c>
      <c r="V90" s="906">
        <v>15</v>
      </c>
      <c r="W90" s="906">
        <v>4</v>
      </c>
      <c r="X90" s="958">
        <v>1.3636363636363635</v>
      </c>
      <c r="Y90" s="956">
        <v>4</v>
      </c>
    </row>
    <row r="91" spans="1:25" ht="14.45" customHeight="1" x14ac:dyDescent="0.2">
      <c r="A91" s="920" t="s">
        <v>5345</v>
      </c>
      <c r="B91" s="917">
        <v>2</v>
      </c>
      <c r="C91" s="918">
        <v>9.31</v>
      </c>
      <c r="D91" s="898">
        <v>6.5</v>
      </c>
      <c r="E91" s="908"/>
      <c r="F91" s="909"/>
      <c r="G91" s="892"/>
      <c r="H91" s="913">
        <v>1</v>
      </c>
      <c r="I91" s="909">
        <v>4.59</v>
      </c>
      <c r="J91" s="899">
        <v>16</v>
      </c>
      <c r="K91" s="912">
        <v>4.59</v>
      </c>
      <c r="L91" s="913">
        <v>5</v>
      </c>
      <c r="M91" s="913">
        <v>45</v>
      </c>
      <c r="N91" s="914">
        <v>15</v>
      </c>
      <c r="O91" s="913" t="s">
        <v>5183</v>
      </c>
      <c r="P91" s="915" t="s">
        <v>5346</v>
      </c>
      <c r="Q91" s="916">
        <f t="shared" si="3"/>
        <v>-1</v>
      </c>
      <c r="R91" s="952">
        <f t="shared" si="3"/>
        <v>-4.7200000000000006</v>
      </c>
      <c r="S91" s="916">
        <f t="shared" si="4"/>
        <v>1</v>
      </c>
      <c r="T91" s="952">
        <f t="shared" si="5"/>
        <v>4.59</v>
      </c>
      <c r="U91" s="960">
        <v>15</v>
      </c>
      <c r="V91" s="906">
        <v>16</v>
      </c>
      <c r="W91" s="906">
        <v>1</v>
      </c>
      <c r="X91" s="958">
        <v>1.0666666666666667</v>
      </c>
      <c r="Y91" s="956">
        <v>1</v>
      </c>
    </row>
    <row r="92" spans="1:25" ht="14.45" customHeight="1" x14ac:dyDescent="0.2">
      <c r="A92" s="919" t="s">
        <v>5347</v>
      </c>
      <c r="B92" s="900">
        <v>42</v>
      </c>
      <c r="C92" s="901">
        <v>58.27</v>
      </c>
      <c r="D92" s="902">
        <v>4.4000000000000004</v>
      </c>
      <c r="E92" s="885">
        <v>52</v>
      </c>
      <c r="F92" s="886">
        <v>70.5</v>
      </c>
      <c r="G92" s="887">
        <v>4.0999999999999996</v>
      </c>
      <c r="H92" s="889">
        <v>20</v>
      </c>
      <c r="I92" s="883">
        <v>27.5</v>
      </c>
      <c r="J92" s="884">
        <v>3.4</v>
      </c>
      <c r="K92" s="888">
        <v>1.26</v>
      </c>
      <c r="L92" s="889">
        <v>2</v>
      </c>
      <c r="M92" s="889">
        <v>18</v>
      </c>
      <c r="N92" s="890">
        <v>6</v>
      </c>
      <c r="O92" s="889" t="s">
        <v>5183</v>
      </c>
      <c r="P92" s="904" t="s">
        <v>5348</v>
      </c>
      <c r="Q92" s="891">
        <f t="shared" si="3"/>
        <v>-22</v>
      </c>
      <c r="R92" s="953">
        <f t="shared" si="3"/>
        <v>-30.770000000000003</v>
      </c>
      <c r="S92" s="891">
        <f t="shared" si="4"/>
        <v>-32</v>
      </c>
      <c r="T92" s="953">
        <f t="shared" si="5"/>
        <v>-43</v>
      </c>
      <c r="U92" s="959">
        <v>120</v>
      </c>
      <c r="V92" s="900">
        <v>68</v>
      </c>
      <c r="W92" s="900">
        <v>-52</v>
      </c>
      <c r="X92" s="957">
        <v>0.56666666666666665</v>
      </c>
      <c r="Y92" s="955">
        <v>2</v>
      </c>
    </row>
    <row r="93" spans="1:25" ht="14.45" customHeight="1" x14ac:dyDescent="0.2">
      <c r="A93" s="920" t="s">
        <v>5349</v>
      </c>
      <c r="B93" s="906">
        <v>9</v>
      </c>
      <c r="C93" s="907">
        <v>15.53</v>
      </c>
      <c r="D93" s="905">
        <v>5</v>
      </c>
      <c r="E93" s="910">
        <v>6</v>
      </c>
      <c r="F93" s="911">
        <v>12.72</v>
      </c>
      <c r="G93" s="893">
        <v>5.8</v>
      </c>
      <c r="H93" s="913">
        <v>7</v>
      </c>
      <c r="I93" s="909">
        <v>12.21</v>
      </c>
      <c r="J93" s="892">
        <v>3.4</v>
      </c>
      <c r="K93" s="912">
        <v>1.91</v>
      </c>
      <c r="L93" s="913">
        <v>3</v>
      </c>
      <c r="M93" s="913">
        <v>30</v>
      </c>
      <c r="N93" s="914">
        <v>10</v>
      </c>
      <c r="O93" s="913" t="s">
        <v>5183</v>
      </c>
      <c r="P93" s="915" t="s">
        <v>5350</v>
      </c>
      <c r="Q93" s="916">
        <f t="shared" si="3"/>
        <v>-2</v>
      </c>
      <c r="R93" s="952">
        <f t="shared" si="3"/>
        <v>-3.3199999999999985</v>
      </c>
      <c r="S93" s="916">
        <f t="shared" si="4"/>
        <v>1</v>
      </c>
      <c r="T93" s="952">
        <f t="shared" si="5"/>
        <v>-0.50999999999999979</v>
      </c>
      <c r="U93" s="960">
        <v>70</v>
      </c>
      <c r="V93" s="906">
        <v>23.8</v>
      </c>
      <c r="W93" s="906">
        <v>-46.2</v>
      </c>
      <c r="X93" s="958">
        <v>0.34</v>
      </c>
      <c r="Y93" s="956"/>
    </row>
    <row r="94" spans="1:25" ht="14.45" customHeight="1" x14ac:dyDescent="0.2">
      <c r="A94" s="920" t="s">
        <v>5351</v>
      </c>
      <c r="B94" s="906">
        <v>2</v>
      </c>
      <c r="C94" s="907">
        <v>5.41</v>
      </c>
      <c r="D94" s="905">
        <v>4</v>
      </c>
      <c r="E94" s="910">
        <v>4</v>
      </c>
      <c r="F94" s="911">
        <v>13.69</v>
      </c>
      <c r="G94" s="893">
        <v>6.3</v>
      </c>
      <c r="H94" s="913">
        <v>1</v>
      </c>
      <c r="I94" s="909">
        <v>3.32</v>
      </c>
      <c r="J94" s="892">
        <v>7</v>
      </c>
      <c r="K94" s="912">
        <v>3.32</v>
      </c>
      <c r="L94" s="913">
        <v>5</v>
      </c>
      <c r="M94" s="913">
        <v>45</v>
      </c>
      <c r="N94" s="914">
        <v>15</v>
      </c>
      <c r="O94" s="913" t="s">
        <v>5183</v>
      </c>
      <c r="P94" s="915" t="s">
        <v>5352</v>
      </c>
      <c r="Q94" s="916">
        <f t="shared" si="3"/>
        <v>-1</v>
      </c>
      <c r="R94" s="952">
        <f t="shared" si="3"/>
        <v>-2.0900000000000003</v>
      </c>
      <c r="S94" s="916">
        <f t="shared" si="4"/>
        <v>-3</v>
      </c>
      <c r="T94" s="952">
        <f t="shared" si="5"/>
        <v>-10.37</v>
      </c>
      <c r="U94" s="960">
        <v>15</v>
      </c>
      <c r="V94" s="906">
        <v>7</v>
      </c>
      <c r="W94" s="906">
        <v>-8</v>
      </c>
      <c r="X94" s="958">
        <v>0.46666666666666667</v>
      </c>
      <c r="Y94" s="956"/>
    </row>
    <row r="95" spans="1:25" ht="14.45" customHeight="1" x14ac:dyDescent="0.2">
      <c r="A95" s="919" t="s">
        <v>5353</v>
      </c>
      <c r="B95" s="894">
        <v>1</v>
      </c>
      <c r="C95" s="895">
        <v>1.48</v>
      </c>
      <c r="D95" s="896">
        <v>3</v>
      </c>
      <c r="E95" s="903"/>
      <c r="F95" s="883"/>
      <c r="G95" s="884"/>
      <c r="H95" s="889"/>
      <c r="I95" s="883"/>
      <c r="J95" s="884"/>
      <c r="K95" s="888">
        <v>1.88</v>
      </c>
      <c r="L95" s="889">
        <v>4</v>
      </c>
      <c r="M95" s="889">
        <v>33</v>
      </c>
      <c r="N95" s="890">
        <v>11</v>
      </c>
      <c r="O95" s="889" t="s">
        <v>5183</v>
      </c>
      <c r="P95" s="904" t="s">
        <v>5354</v>
      </c>
      <c r="Q95" s="891">
        <f t="shared" si="3"/>
        <v>-1</v>
      </c>
      <c r="R95" s="953">
        <f t="shared" si="3"/>
        <v>-1.48</v>
      </c>
      <c r="S95" s="891">
        <f t="shared" si="4"/>
        <v>0</v>
      </c>
      <c r="T95" s="953">
        <f t="shared" si="5"/>
        <v>0</v>
      </c>
      <c r="U95" s="959" t="s">
        <v>329</v>
      </c>
      <c r="V95" s="900" t="s">
        <v>329</v>
      </c>
      <c r="W95" s="900" t="s">
        <v>329</v>
      </c>
      <c r="X95" s="957" t="s">
        <v>329</v>
      </c>
      <c r="Y95" s="955"/>
    </row>
    <row r="96" spans="1:25" ht="14.45" customHeight="1" x14ac:dyDescent="0.2">
      <c r="A96" s="919" t="s">
        <v>5355</v>
      </c>
      <c r="B96" s="900">
        <v>22</v>
      </c>
      <c r="C96" s="901">
        <v>12.5</v>
      </c>
      <c r="D96" s="902">
        <v>3.8</v>
      </c>
      <c r="E96" s="885">
        <v>20</v>
      </c>
      <c r="F96" s="886">
        <v>12.89</v>
      </c>
      <c r="G96" s="887">
        <v>4.8</v>
      </c>
      <c r="H96" s="889">
        <v>21</v>
      </c>
      <c r="I96" s="883">
        <v>11.98</v>
      </c>
      <c r="J96" s="897">
        <v>3.9</v>
      </c>
      <c r="K96" s="888">
        <v>0.55000000000000004</v>
      </c>
      <c r="L96" s="889">
        <v>1</v>
      </c>
      <c r="M96" s="889">
        <v>9</v>
      </c>
      <c r="N96" s="890">
        <v>3</v>
      </c>
      <c r="O96" s="889" t="s">
        <v>5183</v>
      </c>
      <c r="P96" s="904" t="s">
        <v>5356</v>
      </c>
      <c r="Q96" s="891">
        <f t="shared" si="3"/>
        <v>-1</v>
      </c>
      <c r="R96" s="953">
        <f t="shared" si="3"/>
        <v>-0.51999999999999957</v>
      </c>
      <c r="S96" s="891">
        <f t="shared" si="4"/>
        <v>1</v>
      </c>
      <c r="T96" s="953">
        <f t="shared" si="5"/>
        <v>-0.91000000000000014</v>
      </c>
      <c r="U96" s="959">
        <v>63</v>
      </c>
      <c r="V96" s="900">
        <v>81.899999999999991</v>
      </c>
      <c r="W96" s="900">
        <v>18.899999999999991</v>
      </c>
      <c r="X96" s="957">
        <v>1.2999999999999998</v>
      </c>
      <c r="Y96" s="955">
        <v>18</v>
      </c>
    </row>
    <row r="97" spans="1:25" ht="14.45" customHeight="1" x14ac:dyDescent="0.2">
      <c r="A97" s="920" t="s">
        <v>5357</v>
      </c>
      <c r="B97" s="906">
        <v>9</v>
      </c>
      <c r="C97" s="907">
        <v>8.14</v>
      </c>
      <c r="D97" s="905">
        <v>4.9000000000000004</v>
      </c>
      <c r="E97" s="910">
        <v>11</v>
      </c>
      <c r="F97" s="911">
        <v>9.19</v>
      </c>
      <c r="G97" s="893">
        <v>3.6</v>
      </c>
      <c r="H97" s="913">
        <v>8</v>
      </c>
      <c r="I97" s="909">
        <v>7.33</v>
      </c>
      <c r="J97" s="892">
        <v>4.3</v>
      </c>
      <c r="K97" s="912">
        <v>0.79</v>
      </c>
      <c r="L97" s="913">
        <v>2</v>
      </c>
      <c r="M97" s="913">
        <v>15</v>
      </c>
      <c r="N97" s="914">
        <v>5</v>
      </c>
      <c r="O97" s="913" t="s">
        <v>5183</v>
      </c>
      <c r="P97" s="915" t="s">
        <v>5356</v>
      </c>
      <c r="Q97" s="916">
        <f t="shared" si="3"/>
        <v>-1</v>
      </c>
      <c r="R97" s="952">
        <f t="shared" si="3"/>
        <v>-0.8100000000000005</v>
      </c>
      <c r="S97" s="916">
        <f t="shared" si="4"/>
        <v>-3</v>
      </c>
      <c r="T97" s="952">
        <f t="shared" si="5"/>
        <v>-1.8599999999999994</v>
      </c>
      <c r="U97" s="960">
        <v>40</v>
      </c>
      <c r="V97" s="906">
        <v>34.4</v>
      </c>
      <c r="W97" s="906">
        <v>-5.6000000000000014</v>
      </c>
      <c r="X97" s="958">
        <v>0.86</v>
      </c>
      <c r="Y97" s="956">
        <v>2</v>
      </c>
    </row>
    <row r="98" spans="1:25" ht="14.45" customHeight="1" x14ac:dyDescent="0.2">
      <c r="A98" s="920" t="s">
        <v>5358</v>
      </c>
      <c r="B98" s="906"/>
      <c r="C98" s="907"/>
      <c r="D98" s="905"/>
      <c r="E98" s="910">
        <v>1</v>
      </c>
      <c r="F98" s="911">
        <v>1.35</v>
      </c>
      <c r="G98" s="893">
        <v>4</v>
      </c>
      <c r="H98" s="913"/>
      <c r="I98" s="909"/>
      <c r="J98" s="892"/>
      <c r="K98" s="912">
        <v>1.35</v>
      </c>
      <c r="L98" s="913">
        <v>3</v>
      </c>
      <c r="M98" s="913">
        <v>27</v>
      </c>
      <c r="N98" s="914">
        <v>9</v>
      </c>
      <c r="O98" s="913" t="s">
        <v>5183</v>
      </c>
      <c r="P98" s="915" t="s">
        <v>5356</v>
      </c>
      <c r="Q98" s="916">
        <f t="shared" si="3"/>
        <v>0</v>
      </c>
      <c r="R98" s="952">
        <f t="shared" si="3"/>
        <v>0</v>
      </c>
      <c r="S98" s="916">
        <f t="shared" si="4"/>
        <v>-1</v>
      </c>
      <c r="T98" s="952">
        <f t="shared" si="5"/>
        <v>-1.35</v>
      </c>
      <c r="U98" s="960" t="s">
        <v>329</v>
      </c>
      <c r="V98" s="906" t="s">
        <v>329</v>
      </c>
      <c r="W98" s="906" t="s">
        <v>329</v>
      </c>
      <c r="X98" s="958" t="s">
        <v>329</v>
      </c>
      <c r="Y98" s="956"/>
    </row>
    <row r="99" spans="1:25" ht="14.45" customHeight="1" x14ac:dyDescent="0.2">
      <c r="A99" s="919" t="s">
        <v>5359</v>
      </c>
      <c r="B99" s="900">
        <v>3</v>
      </c>
      <c r="C99" s="901">
        <v>1.48</v>
      </c>
      <c r="D99" s="902">
        <v>2.2999999999999998</v>
      </c>
      <c r="E99" s="885">
        <v>8</v>
      </c>
      <c r="F99" s="886">
        <v>3.56</v>
      </c>
      <c r="G99" s="887">
        <v>2.8</v>
      </c>
      <c r="H99" s="889">
        <v>4</v>
      </c>
      <c r="I99" s="883">
        <v>1.87</v>
      </c>
      <c r="J99" s="884">
        <v>3.8</v>
      </c>
      <c r="K99" s="888">
        <v>0.46</v>
      </c>
      <c r="L99" s="889">
        <v>2</v>
      </c>
      <c r="M99" s="889">
        <v>18</v>
      </c>
      <c r="N99" s="890">
        <v>6</v>
      </c>
      <c r="O99" s="889" t="s">
        <v>5183</v>
      </c>
      <c r="P99" s="904" t="s">
        <v>5360</v>
      </c>
      <c r="Q99" s="891">
        <f t="shared" si="3"/>
        <v>1</v>
      </c>
      <c r="R99" s="953">
        <f t="shared" si="3"/>
        <v>0.39000000000000012</v>
      </c>
      <c r="S99" s="891">
        <f t="shared" si="4"/>
        <v>-4</v>
      </c>
      <c r="T99" s="953">
        <f t="shared" si="5"/>
        <v>-1.69</v>
      </c>
      <c r="U99" s="959">
        <v>24</v>
      </c>
      <c r="V99" s="900">
        <v>15.2</v>
      </c>
      <c r="W99" s="900">
        <v>-8.8000000000000007</v>
      </c>
      <c r="X99" s="957">
        <v>0.6333333333333333</v>
      </c>
      <c r="Y99" s="955"/>
    </row>
    <row r="100" spans="1:25" ht="14.45" customHeight="1" x14ac:dyDescent="0.2">
      <c r="A100" s="920" t="s">
        <v>5361</v>
      </c>
      <c r="B100" s="906">
        <v>2</v>
      </c>
      <c r="C100" s="907">
        <v>1.32</v>
      </c>
      <c r="D100" s="905">
        <v>6</v>
      </c>
      <c r="E100" s="910">
        <v>3</v>
      </c>
      <c r="F100" s="911">
        <v>1.95</v>
      </c>
      <c r="G100" s="893">
        <v>4</v>
      </c>
      <c r="H100" s="913">
        <v>1</v>
      </c>
      <c r="I100" s="909">
        <v>0.67</v>
      </c>
      <c r="J100" s="899">
        <v>12</v>
      </c>
      <c r="K100" s="912">
        <v>0.65</v>
      </c>
      <c r="L100" s="913">
        <v>3</v>
      </c>
      <c r="M100" s="913">
        <v>24</v>
      </c>
      <c r="N100" s="914">
        <v>8</v>
      </c>
      <c r="O100" s="913" t="s">
        <v>5183</v>
      </c>
      <c r="P100" s="915" t="s">
        <v>5360</v>
      </c>
      <c r="Q100" s="916">
        <f t="shared" si="3"/>
        <v>-1</v>
      </c>
      <c r="R100" s="952">
        <f t="shared" si="3"/>
        <v>-0.65</v>
      </c>
      <c r="S100" s="916">
        <f t="shared" si="4"/>
        <v>-2</v>
      </c>
      <c r="T100" s="952">
        <f t="shared" si="5"/>
        <v>-1.2799999999999998</v>
      </c>
      <c r="U100" s="960">
        <v>8</v>
      </c>
      <c r="V100" s="906">
        <v>12</v>
      </c>
      <c r="W100" s="906">
        <v>4</v>
      </c>
      <c r="X100" s="958">
        <v>1.5</v>
      </c>
      <c r="Y100" s="956">
        <v>4</v>
      </c>
    </row>
    <row r="101" spans="1:25" ht="14.45" customHeight="1" x14ac:dyDescent="0.2">
      <c r="A101" s="920" t="s">
        <v>5362</v>
      </c>
      <c r="B101" s="906"/>
      <c r="C101" s="907"/>
      <c r="D101" s="905"/>
      <c r="E101" s="910"/>
      <c r="F101" s="911"/>
      <c r="G101" s="893"/>
      <c r="H101" s="913">
        <v>1</v>
      </c>
      <c r="I101" s="909">
        <v>1</v>
      </c>
      <c r="J101" s="899">
        <v>20</v>
      </c>
      <c r="K101" s="912">
        <v>1</v>
      </c>
      <c r="L101" s="913">
        <v>3</v>
      </c>
      <c r="M101" s="913">
        <v>30</v>
      </c>
      <c r="N101" s="914">
        <v>10</v>
      </c>
      <c r="O101" s="913" t="s">
        <v>5183</v>
      </c>
      <c r="P101" s="915" t="s">
        <v>5360</v>
      </c>
      <c r="Q101" s="916">
        <f t="shared" si="3"/>
        <v>1</v>
      </c>
      <c r="R101" s="952">
        <f t="shared" si="3"/>
        <v>1</v>
      </c>
      <c r="S101" s="916">
        <f t="shared" si="4"/>
        <v>1</v>
      </c>
      <c r="T101" s="952">
        <f t="shared" si="5"/>
        <v>1</v>
      </c>
      <c r="U101" s="960">
        <v>10</v>
      </c>
      <c r="V101" s="906">
        <v>20</v>
      </c>
      <c r="W101" s="906">
        <v>10</v>
      </c>
      <c r="X101" s="958">
        <v>2</v>
      </c>
      <c r="Y101" s="956">
        <v>10</v>
      </c>
    </row>
    <row r="102" spans="1:25" ht="14.45" customHeight="1" x14ac:dyDescent="0.2">
      <c r="A102" s="919" t="s">
        <v>5363</v>
      </c>
      <c r="B102" s="900"/>
      <c r="C102" s="901"/>
      <c r="D102" s="902"/>
      <c r="E102" s="885">
        <v>1</v>
      </c>
      <c r="F102" s="886">
        <v>0.31</v>
      </c>
      <c r="G102" s="887">
        <v>3</v>
      </c>
      <c r="H102" s="889"/>
      <c r="I102" s="883"/>
      <c r="J102" s="884"/>
      <c r="K102" s="888">
        <v>0.3</v>
      </c>
      <c r="L102" s="889">
        <v>1</v>
      </c>
      <c r="M102" s="889">
        <v>9</v>
      </c>
      <c r="N102" s="890">
        <v>3</v>
      </c>
      <c r="O102" s="889" t="s">
        <v>5183</v>
      </c>
      <c r="P102" s="904" t="s">
        <v>5364</v>
      </c>
      <c r="Q102" s="891">
        <f t="shared" si="3"/>
        <v>0</v>
      </c>
      <c r="R102" s="953">
        <f t="shared" si="3"/>
        <v>0</v>
      </c>
      <c r="S102" s="891">
        <f t="shared" si="4"/>
        <v>-1</v>
      </c>
      <c r="T102" s="953">
        <f t="shared" si="5"/>
        <v>-0.31</v>
      </c>
      <c r="U102" s="959" t="s">
        <v>329</v>
      </c>
      <c r="V102" s="900" t="s">
        <v>329</v>
      </c>
      <c r="W102" s="900" t="s">
        <v>329</v>
      </c>
      <c r="X102" s="957" t="s">
        <v>329</v>
      </c>
      <c r="Y102" s="955"/>
    </row>
    <row r="103" spans="1:25" ht="14.45" customHeight="1" x14ac:dyDescent="0.2">
      <c r="A103" s="919" t="s">
        <v>5365</v>
      </c>
      <c r="B103" s="900"/>
      <c r="C103" s="901"/>
      <c r="D103" s="902"/>
      <c r="E103" s="903"/>
      <c r="F103" s="883"/>
      <c r="G103" s="884"/>
      <c r="H103" s="885">
        <v>1</v>
      </c>
      <c r="I103" s="886">
        <v>0.68</v>
      </c>
      <c r="J103" s="897">
        <v>14</v>
      </c>
      <c r="K103" s="888">
        <v>0.4</v>
      </c>
      <c r="L103" s="889">
        <v>2</v>
      </c>
      <c r="M103" s="889">
        <v>15</v>
      </c>
      <c r="N103" s="890">
        <v>5</v>
      </c>
      <c r="O103" s="889" t="s">
        <v>5183</v>
      </c>
      <c r="P103" s="904" t="s">
        <v>5366</v>
      </c>
      <c r="Q103" s="891">
        <f t="shared" si="3"/>
        <v>1</v>
      </c>
      <c r="R103" s="953">
        <f t="shared" si="3"/>
        <v>0.68</v>
      </c>
      <c r="S103" s="891">
        <f t="shared" si="4"/>
        <v>1</v>
      </c>
      <c r="T103" s="953">
        <f t="shared" si="5"/>
        <v>0.68</v>
      </c>
      <c r="U103" s="959">
        <v>5</v>
      </c>
      <c r="V103" s="900">
        <v>14</v>
      </c>
      <c r="W103" s="900">
        <v>9</v>
      </c>
      <c r="X103" s="957">
        <v>2.8</v>
      </c>
      <c r="Y103" s="955">
        <v>9</v>
      </c>
    </row>
    <row r="104" spans="1:25" ht="14.45" customHeight="1" x14ac:dyDescent="0.2">
      <c r="A104" s="919" t="s">
        <v>5367</v>
      </c>
      <c r="B104" s="900"/>
      <c r="C104" s="901"/>
      <c r="D104" s="902"/>
      <c r="E104" s="885">
        <v>1</v>
      </c>
      <c r="F104" s="886">
        <v>1.44</v>
      </c>
      <c r="G104" s="887">
        <v>15</v>
      </c>
      <c r="H104" s="889"/>
      <c r="I104" s="883"/>
      <c r="J104" s="884"/>
      <c r="K104" s="888">
        <v>1.43</v>
      </c>
      <c r="L104" s="889">
        <v>3</v>
      </c>
      <c r="M104" s="889">
        <v>24</v>
      </c>
      <c r="N104" s="890">
        <v>8</v>
      </c>
      <c r="O104" s="889" t="s">
        <v>5183</v>
      </c>
      <c r="P104" s="904" t="s">
        <v>5368</v>
      </c>
      <c r="Q104" s="891">
        <f t="shared" si="3"/>
        <v>0</v>
      </c>
      <c r="R104" s="953">
        <f t="shared" si="3"/>
        <v>0</v>
      </c>
      <c r="S104" s="891">
        <f t="shared" si="4"/>
        <v>-1</v>
      </c>
      <c r="T104" s="953">
        <f t="shared" si="5"/>
        <v>-1.44</v>
      </c>
      <c r="U104" s="959" t="s">
        <v>329</v>
      </c>
      <c r="V104" s="900" t="s">
        <v>329</v>
      </c>
      <c r="W104" s="900" t="s">
        <v>329</v>
      </c>
      <c r="X104" s="957" t="s">
        <v>329</v>
      </c>
      <c r="Y104" s="955"/>
    </row>
    <row r="105" spans="1:25" ht="14.45" customHeight="1" x14ac:dyDescent="0.2">
      <c r="A105" s="919" t="s">
        <v>5369</v>
      </c>
      <c r="B105" s="900">
        <v>3</v>
      </c>
      <c r="C105" s="901">
        <v>9.1300000000000008</v>
      </c>
      <c r="D105" s="902">
        <v>4.7</v>
      </c>
      <c r="E105" s="903">
        <v>3</v>
      </c>
      <c r="F105" s="883">
        <v>9.1300000000000008</v>
      </c>
      <c r="G105" s="884">
        <v>5.3</v>
      </c>
      <c r="H105" s="885">
        <v>4</v>
      </c>
      <c r="I105" s="886">
        <v>12.17</v>
      </c>
      <c r="J105" s="887">
        <v>4.8</v>
      </c>
      <c r="K105" s="888">
        <v>3.04</v>
      </c>
      <c r="L105" s="889">
        <v>4</v>
      </c>
      <c r="M105" s="889">
        <v>36</v>
      </c>
      <c r="N105" s="890">
        <v>12</v>
      </c>
      <c r="O105" s="889" t="s">
        <v>5183</v>
      </c>
      <c r="P105" s="904" t="s">
        <v>5370</v>
      </c>
      <c r="Q105" s="891">
        <f t="shared" si="3"/>
        <v>1</v>
      </c>
      <c r="R105" s="953">
        <f t="shared" si="3"/>
        <v>3.0399999999999991</v>
      </c>
      <c r="S105" s="891">
        <f t="shared" si="4"/>
        <v>1</v>
      </c>
      <c r="T105" s="953">
        <f t="shared" si="5"/>
        <v>3.0399999999999991</v>
      </c>
      <c r="U105" s="959">
        <v>48</v>
      </c>
      <c r="V105" s="900">
        <v>19.2</v>
      </c>
      <c r="W105" s="900">
        <v>-28.8</v>
      </c>
      <c r="X105" s="957">
        <v>0.39999999999999997</v>
      </c>
      <c r="Y105" s="955"/>
    </row>
    <row r="106" spans="1:25" ht="14.45" customHeight="1" x14ac:dyDescent="0.2">
      <c r="A106" s="920" t="s">
        <v>5371</v>
      </c>
      <c r="B106" s="906"/>
      <c r="C106" s="907"/>
      <c r="D106" s="905"/>
      <c r="E106" s="908">
        <v>1</v>
      </c>
      <c r="F106" s="909">
        <v>2.56</v>
      </c>
      <c r="G106" s="892">
        <v>3</v>
      </c>
      <c r="H106" s="910"/>
      <c r="I106" s="911"/>
      <c r="J106" s="893"/>
      <c r="K106" s="912">
        <v>4.82</v>
      </c>
      <c r="L106" s="913">
        <v>6</v>
      </c>
      <c r="M106" s="913">
        <v>57</v>
      </c>
      <c r="N106" s="914">
        <v>19</v>
      </c>
      <c r="O106" s="913" t="s">
        <v>5183</v>
      </c>
      <c r="P106" s="915" t="s">
        <v>5370</v>
      </c>
      <c r="Q106" s="916">
        <f t="shared" si="3"/>
        <v>0</v>
      </c>
      <c r="R106" s="952">
        <f t="shared" si="3"/>
        <v>0</v>
      </c>
      <c r="S106" s="916">
        <f t="shared" si="4"/>
        <v>-1</v>
      </c>
      <c r="T106" s="952">
        <f t="shared" si="5"/>
        <v>-2.56</v>
      </c>
      <c r="U106" s="960" t="s">
        <v>329</v>
      </c>
      <c r="V106" s="906" t="s">
        <v>329</v>
      </c>
      <c r="W106" s="906" t="s">
        <v>329</v>
      </c>
      <c r="X106" s="958" t="s">
        <v>329</v>
      </c>
      <c r="Y106" s="956"/>
    </row>
    <row r="107" spans="1:25" ht="14.45" customHeight="1" x14ac:dyDescent="0.2">
      <c r="A107" s="919" t="s">
        <v>5372</v>
      </c>
      <c r="B107" s="894">
        <v>8</v>
      </c>
      <c r="C107" s="895">
        <v>8.26</v>
      </c>
      <c r="D107" s="896">
        <v>4.5</v>
      </c>
      <c r="E107" s="903">
        <v>3</v>
      </c>
      <c r="F107" s="883">
        <v>3.1</v>
      </c>
      <c r="G107" s="884">
        <v>4.3</v>
      </c>
      <c r="H107" s="889">
        <v>1</v>
      </c>
      <c r="I107" s="883">
        <v>1.03</v>
      </c>
      <c r="J107" s="884">
        <v>6</v>
      </c>
      <c r="K107" s="888">
        <v>1.03</v>
      </c>
      <c r="L107" s="889">
        <v>2</v>
      </c>
      <c r="M107" s="889">
        <v>18</v>
      </c>
      <c r="N107" s="890">
        <v>6</v>
      </c>
      <c r="O107" s="889" t="s">
        <v>5183</v>
      </c>
      <c r="P107" s="904" t="s">
        <v>5373</v>
      </c>
      <c r="Q107" s="891">
        <f t="shared" si="3"/>
        <v>-7</v>
      </c>
      <c r="R107" s="953">
        <f t="shared" si="3"/>
        <v>-7.2299999999999995</v>
      </c>
      <c r="S107" s="891">
        <f t="shared" si="4"/>
        <v>-2</v>
      </c>
      <c r="T107" s="953">
        <f t="shared" si="5"/>
        <v>-2.0700000000000003</v>
      </c>
      <c r="U107" s="959">
        <v>6</v>
      </c>
      <c r="V107" s="900">
        <v>6</v>
      </c>
      <c r="W107" s="900">
        <v>0</v>
      </c>
      <c r="X107" s="957">
        <v>1</v>
      </c>
      <c r="Y107" s="955"/>
    </row>
    <row r="108" spans="1:25" ht="14.45" customHeight="1" x14ac:dyDescent="0.2">
      <c r="A108" s="920" t="s">
        <v>5374</v>
      </c>
      <c r="B108" s="917">
        <v>1</v>
      </c>
      <c r="C108" s="918">
        <v>1.73</v>
      </c>
      <c r="D108" s="898">
        <v>4</v>
      </c>
      <c r="E108" s="908"/>
      <c r="F108" s="909"/>
      <c r="G108" s="892"/>
      <c r="H108" s="913"/>
      <c r="I108" s="909"/>
      <c r="J108" s="892"/>
      <c r="K108" s="912">
        <v>1.73</v>
      </c>
      <c r="L108" s="913">
        <v>3</v>
      </c>
      <c r="M108" s="913">
        <v>30</v>
      </c>
      <c r="N108" s="914">
        <v>10</v>
      </c>
      <c r="O108" s="913" t="s">
        <v>5183</v>
      </c>
      <c r="P108" s="915" t="s">
        <v>5373</v>
      </c>
      <c r="Q108" s="916">
        <f t="shared" si="3"/>
        <v>-1</v>
      </c>
      <c r="R108" s="952">
        <f t="shared" si="3"/>
        <v>-1.73</v>
      </c>
      <c r="S108" s="916">
        <f t="shared" si="4"/>
        <v>0</v>
      </c>
      <c r="T108" s="952">
        <f t="shared" si="5"/>
        <v>0</v>
      </c>
      <c r="U108" s="960" t="s">
        <v>329</v>
      </c>
      <c r="V108" s="906" t="s">
        <v>329</v>
      </c>
      <c r="W108" s="906" t="s">
        <v>329</v>
      </c>
      <c r="X108" s="958" t="s">
        <v>329</v>
      </c>
      <c r="Y108" s="956"/>
    </row>
    <row r="109" spans="1:25" ht="14.45" customHeight="1" x14ac:dyDescent="0.2">
      <c r="A109" s="919" t="s">
        <v>5375</v>
      </c>
      <c r="B109" s="900"/>
      <c r="C109" s="901"/>
      <c r="D109" s="902"/>
      <c r="E109" s="903"/>
      <c r="F109" s="883"/>
      <c r="G109" s="884"/>
      <c r="H109" s="885">
        <v>1</v>
      </c>
      <c r="I109" s="886">
        <v>0.67</v>
      </c>
      <c r="J109" s="897">
        <v>9</v>
      </c>
      <c r="K109" s="888">
        <v>0.66</v>
      </c>
      <c r="L109" s="889">
        <v>2</v>
      </c>
      <c r="M109" s="889">
        <v>18</v>
      </c>
      <c r="N109" s="890">
        <v>6</v>
      </c>
      <c r="O109" s="889" t="s">
        <v>5183</v>
      </c>
      <c r="P109" s="904" t="s">
        <v>5376</v>
      </c>
      <c r="Q109" s="891">
        <f t="shared" si="3"/>
        <v>1</v>
      </c>
      <c r="R109" s="953">
        <f t="shared" si="3"/>
        <v>0.67</v>
      </c>
      <c r="S109" s="891">
        <f t="shared" si="4"/>
        <v>1</v>
      </c>
      <c r="T109" s="953">
        <f t="shared" si="5"/>
        <v>0.67</v>
      </c>
      <c r="U109" s="959">
        <v>6</v>
      </c>
      <c r="V109" s="900">
        <v>9</v>
      </c>
      <c r="W109" s="900">
        <v>3</v>
      </c>
      <c r="X109" s="957">
        <v>1.5</v>
      </c>
      <c r="Y109" s="955">
        <v>3</v>
      </c>
    </row>
    <row r="110" spans="1:25" ht="14.45" customHeight="1" x14ac:dyDescent="0.2">
      <c r="A110" s="919" t="s">
        <v>5377</v>
      </c>
      <c r="B110" s="900"/>
      <c r="C110" s="901"/>
      <c r="D110" s="902"/>
      <c r="E110" s="885">
        <v>1</v>
      </c>
      <c r="F110" s="886">
        <v>1.43</v>
      </c>
      <c r="G110" s="887">
        <v>11</v>
      </c>
      <c r="H110" s="889"/>
      <c r="I110" s="883"/>
      <c r="J110" s="884"/>
      <c r="K110" s="888">
        <v>1.43</v>
      </c>
      <c r="L110" s="889">
        <v>4</v>
      </c>
      <c r="M110" s="889">
        <v>36</v>
      </c>
      <c r="N110" s="890">
        <v>12</v>
      </c>
      <c r="O110" s="889" t="s">
        <v>5183</v>
      </c>
      <c r="P110" s="904" t="s">
        <v>5378</v>
      </c>
      <c r="Q110" s="891">
        <f t="shared" si="3"/>
        <v>0</v>
      </c>
      <c r="R110" s="953">
        <f t="shared" si="3"/>
        <v>0</v>
      </c>
      <c r="S110" s="891">
        <f t="shared" si="4"/>
        <v>-1</v>
      </c>
      <c r="T110" s="953">
        <f t="shared" si="5"/>
        <v>-1.43</v>
      </c>
      <c r="U110" s="959" t="s">
        <v>329</v>
      </c>
      <c r="V110" s="900" t="s">
        <v>329</v>
      </c>
      <c r="W110" s="900" t="s">
        <v>329</v>
      </c>
      <c r="X110" s="957" t="s">
        <v>329</v>
      </c>
      <c r="Y110" s="955"/>
    </row>
    <row r="111" spans="1:25" ht="14.45" customHeight="1" x14ac:dyDescent="0.2">
      <c r="A111" s="919" t="s">
        <v>5379</v>
      </c>
      <c r="B111" s="900">
        <v>1</v>
      </c>
      <c r="C111" s="901">
        <v>0.54</v>
      </c>
      <c r="D111" s="902">
        <v>7</v>
      </c>
      <c r="E111" s="885">
        <v>2</v>
      </c>
      <c r="F111" s="886">
        <v>1.0900000000000001</v>
      </c>
      <c r="G111" s="887">
        <v>8</v>
      </c>
      <c r="H111" s="889">
        <v>1</v>
      </c>
      <c r="I111" s="883">
        <v>0.54</v>
      </c>
      <c r="J111" s="884">
        <v>7</v>
      </c>
      <c r="K111" s="888">
        <v>0.54</v>
      </c>
      <c r="L111" s="889">
        <v>2</v>
      </c>
      <c r="M111" s="889">
        <v>21</v>
      </c>
      <c r="N111" s="890">
        <v>7</v>
      </c>
      <c r="O111" s="889" t="s">
        <v>5183</v>
      </c>
      <c r="P111" s="904" t="s">
        <v>5380</v>
      </c>
      <c r="Q111" s="891">
        <f t="shared" si="3"/>
        <v>0</v>
      </c>
      <c r="R111" s="953">
        <f t="shared" si="3"/>
        <v>0</v>
      </c>
      <c r="S111" s="891">
        <f t="shared" si="4"/>
        <v>-1</v>
      </c>
      <c r="T111" s="953">
        <f t="shared" si="5"/>
        <v>-0.55000000000000004</v>
      </c>
      <c r="U111" s="959">
        <v>7</v>
      </c>
      <c r="V111" s="900">
        <v>7</v>
      </c>
      <c r="W111" s="900">
        <v>0</v>
      </c>
      <c r="X111" s="957">
        <v>1</v>
      </c>
      <c r="Y111" s="955"/>
    </row>
    <row r="112" spans="1:25" ht="14.45" customHeight="1" x14ac:dyDescent="0.2">
      <c r="A112" s="919" t="s">
        <v>5381</v>
      </c>
      <c r="B112" s="894">
        <v>2</v>
      </c>
      <c r="C112" s="895">
        <v>2.56</v>
      </c>
      <c r="D112" s="896">
        <v>4</v>
      </c>
      <c r="E112" s="903"/>
      <c r="F112" s="883"/>
      <c r="G112" s="884"/>
      <c r="H112" s="889"/>
      <c r="I112" s="883"/>
      <c r="J112" s="884"/>
      <c r="K112" s="888">
        <v>1.28</v>
      </c>
      <c r="L112" s="889">
        <v>3</v>
      </c>
      <c r="M112" s="889">
        <v>24</v>
      </c>
      <c r="N112" s="890">
        <v>8</v>
      </c>
      <c r="O112" s="889" t="s">
        <v>5183</v>
      </c>
      <c r="P112" s="904" t="s">
        <v>5382</v>
      </c>
      <c r="Q112" s="891">
        <f t="shared" si="3"/>
        <v>-2</v>
      </c>
      <c r="R112" s="953">
        <f t="shared" si="3"/>
        <v>-2.56</v>
      </c>
      <c r="S112" s="891">
        <f t="shared" si="4"/>
        <v>0</v>
      </c>
      <c r="T112" s="953">
        <f t="shared" si="5"/>
        <v>0</v>
      </c>
      <c r="U112" s="959" t="s">
        <v>329</v>
      </c>
      <c r="V112" s="900" t="s">
        <v>329</v>
      </c>
      <c r="W112" s="900" t="s">
        <v>329</v>
      </c>
      <c r="X112" s="957" t="s">
        <v>329</v>
      </c>
      <c r="Y112" s="955"/>
    </row>
    <row r="113" spans="1:25" ht="14.45" customHeight="1" x14ac:dyDescent="0.2">
      <c r="A113" s="919" t="s">
        <v>5383</v>
      </c>
      <c r="B113" s="900">
        <v>1</v>
      </c>
      <c r="C113" s="901">
        <v>0.39</v>
      </c>
      <c r="D113" s="902">
        <v>8</v>
      </c>
      <c r="E113" s="885">
        <v>1</v>
      </c>
      <c r="F113" s="886">
        <v>0.56000000000000005</v>
      </c>
      <c r="G113" s="887">
        <v>5</v>
      </c>
      <c r="H113" s="889"/>
      <c r="I113" s="883"/>
      <c r="J113" s="884"/>
      <c r="K113" s="888">
        <v>0.39</v>
      </c>
      <c r="L113" s="889">
        <v>2</v>
      </c>
      <c r="M113" s="889">
        <v>15</v>
      </c>
      <c r="N113" s="890">
        <v>5</v>
      </c>
      <c r="O113" s="889" t="s">
        <v>5183</v>
      </c>
      <c r="P113" s="904" t="s">
        <v>5384</v>
      </c>
      <c r="Q113" s="891">
        <f t="shared" si="3"/>
        <v>-1</v>
      </c>
      <c r="R113" s="953">
        <f t="shared" si="3"/>
        <v>-0.39</v>
      </c>
      <c r="S113" s="891">
        <f t="shared" si="4"/>
        <v>-1</v>
      </c>
      <c r="T113" s="953">
        <f t="shared" si="5"/>
        <v>-0.56000000000000005</v>
      </c>
      <c r="U113" s="959" t="s">
        <v>329</v>
      </c>
      <c r="V113" s="900" t="s">
        <v>329</v>
      </c>
      <c r="W113" s="900" t="s">
        <v>329</v>
      </c>
      <c r="X113" s="957" t="s">
        <v>329</v>
      </c>
      <c r="Y113" s="955"/>
    </row>
    <row r="114" spans="1:25" ht="14.45" customHeight="1" x14ac:dyDescent="0.2">
      <c r="A114" s="919" t="s">
        <v>5385</v>
      </c>
      <c r="B114" s="894">
        <v>1</v>
      </c>
      <c r="C114" s="895">
        <v>0.76</v>
      </c>
      <c r="D114" s="896">
        <v>6</v>
      </c>
      <c r="E114" s="903"/>
      <c r="F114" s="883"/>
      <c r="G114" s="884"/>
      <c r="H114" s="889"/>
      <c r="I114" s="883"/>
      <c r="J114" s="884"/>
      <c r="K114" s="888">
        <v>0.64</v>
      </c>
      <c r="L114" s="889">
        <v>1</v>
      </c>
      <c r="M114" s="889">
        <v>12</v>
      </c>
      <c r="N114" s="890">
        <v>4</v>
      </c>
      <c r="O114" s="889" t="s">
        <v>5183</v>
      </c>
      <c r="P114" s="904" t="s">
        <v>5386</v>
      </c>
      <c r="Q114" s="891">
        <f t="shared" si="3"/>
        <v>-1</v>
      </c>
      <c r="R114" s="953">
        <f t="shared" si="3"/>
        <v>-0.76</v>
      </c>
      <c r="S114" s="891">
        <f t="shared" si="4"/>
        <v>0</v>
      </c>
      <c r="T114" s="953">
        <f t="shared" si="5"/>
        <v>0</v>
      </c>
      <c r="U114" s="959" t="s">
        <v>329</v>
      </c>
      <c r="V114" s="900" t="s">
        <v>329</v>
      </c>
      <c r="W114" s="900" t="s">
        <v>329</v>
      </c>
      <c r="X114" s="957" t="s">
        <v>329</v>
      </c>
      <c r="Y114" s="955"/>
    </row>
    <row r="115" spans="1:25" ht="14.45" customHeight="1" x14ac:dyDescent="0.2">
      <c r="A115" s="919" t="s">
        <v>5387</v>
      </c>
      <c r="B115" s="900"/>
      <c r="C115" s="901"/>
      <c r="D115" s="902"/>
      <c r="E115" s="903"/>
      <c r="F115" s="883"/>
      <c r="G115" s="884"/>
      <c r="H115" s="885">
        <v>1</v>
      </c>
      <c r="I115" s="886">
        <v>0.31</v>
      </c>
      <c r="J115" s="887">
        <v>2</v>
      </c>
      <c r="K115" s="888">
        <v>0.31</v>
      </c>
      <c r="L115" s="889">
        <v>1</v>
      </c>
      <c r="M115" s="889">
        <v>12</v>
      </c>
      <c r="N115" s="890">
        <v>4</v>
      </c>
      <c r="O115" s="889" t="s">
        <v>5183</v>
      </c>
      <c r="P115" s="904" t="s">
        <v>5388</v>
      </c>
      <c r="Q115" s="891">
        <f t="shared" si="3"/>
        <v>1</v>
      </c>
      <c r="R115" s="953">
        <f t="shared" si="3"/>
        <v>0.31</v>
      </c>
      <c r="S115" s="891">
        <f t="shared" si="4"/>
        <v>1</v>
      </c>
      <c r="T115" s="953">
        <f t="shared" si="5"/>
        <v>0.31</v>
      </c>
      <c r="U115" s="959">
        <v>4</v>
      </c>
      <c r="V115" s="900">
        <v>2</v>
      </c>
      <c r="W115" s="900">
        <v>-2</v>
      </c>
      <c r="X115" s="957">
        <v>0.5</v>
      </c>
      <c r="Y115" s="955"/>
    </row>
    <row r="116" spans="1:25" ht="14.45" customHeight="1" x14ac:dyDescent="0.2">
      <c r="A116" s="919" t="s">
        <v>5389</v>
      </c>
      <c r="B116" s="900">
        <v>2</v>
      </c>
      <c r="C116" s="901">
        <v>0.51</v>
      </c>
      <c r="D116" s="902">
        <v>2</v>
      </c>
      <c r="E116" s="885">
        <v>2</v>
      </c>
      <c r="F116" s="886">
        <v>0.51</v>
      </c>
      <c r="G116" s="887">
        <v>2</v>
      </c>
      <c r="H116" s="889">
        <v>1</v>
      </c>
      <c r="I116" s="883">
        <v>0.26</v>
      </c>
      <c r="J116" s="884">
        <v>1</v>
      </c>
      <c r="K116" s="888">
        <v>0.26</v>
      </c>
      <c r="L116" s="889">
        <v>1</v>
      </c>
      <c r="M116" s="889">
        <v>9</v>
      </c>
      <c r="N116" s="890">
        <v>3</v>
      </c>
      <c r="O116" s="889" t="s">
        <v>5183</v>
      </c>
      <c r="P116" s="904" t="s">
        <v>5390</v>
      </c>
      <c r="Q116" s="891">
        <f t="shared" si="3"/>
        <v>-1</v>
      </c>
      <c r="R116" s="953">
        <f t="shared" si="3"/>
        <v>-0.25</v>
      </c>
      <c r="S116" s="891">
        <f t="shared" si="4"/>
        <v>-1</v>
      </c>
      <c r="T116" s="953">
        <f t="shared" si="5"/>
        <v>-0.25</v>
      </c>
      <c r="U116" s="959">
        <v>3</v>
      </c>
      <c r="V116" s="900">
        <v>1</v>
      </c>
      <c r="W116" s="900">
        <v>-2</v>
      </c>
      <c r="X116" s="957">
        <v>0.33333333333333331</v>
      </c>
      <c r="Y116" s="955"/>
    </row>
    <row r="117" spans="1:25" ht="14.45" customHeight="1" x14ac:dyDescent="0.2">
      <c r="A117" s="919" t="s">
        <v>5391</v>
      </c>
      <c r="B117" s="894">
        <v>6</v>
      </c>
      <c r="C117" s="895">
        <v>7.52</v>
      </c>
      <c r="D117" s="896">
        <v>9.5</v>
      </c>
      <c r="E117" s="903">
        <v>1</v>
      </c>
      <c r="F117" s="883">
        <v>1.02</v>
      </c>
      <c r="G117" s="884">
        <v>13</v>
      </c>
      <c r="H117" s="889">
        <v>1</v>
      </c>
      <c r="I117" s="883">
        <v>1.01</v>
      </c>
      <c r="J117" s="897">
        <v>7</v>
      </c>
      <c r="K117" s="888">
        <v>1</v>
      </c>
      <c r="L117" s="889">
        <v>2</v>
      </c>
      <c r="M117" s="889">
        <v>18</v>
      </c>
      <c r="N117" s="890">
        <v>6</v>
      </c>
      <c r="O117" s="889" t="s">
        <v>5183</v>
      </c>
      <c r="P117" s="904" t="s">
        <v>5392</v>
      </c>
      <c r="Q117" s="891">
        <f t="shared" si="3"/>
        <v>-5</v>
      </c>
      <c r="R117" s="953">
        <f t="shared" si="3"/>
        <v>-6.51</v>
      </c>
      <c r="S117" s="891">
        <f t="shared" si="4"/>
        <v>0</v>
      </c>
      <c r="T117" s="953">
        <f t="shared" si="5"/>
        <v>-1.0000000000000009E-2</v>
      </c>
      <c r="U117" s="959">
        <v>6</v>
      </c>
      <c r="V117" s="900">
        <v>7</v>
      </c>
      <c r="W117" s="900">
        <v>1</v>
      </c>
      <c r="X117" s="957">
        <v>1.1666666666666667</v>
      </c>
      <c r="Y117" s="955">
        <v>1</v>
      </c>
    </row>
    <row r="118" spans="1:25" ht="14.45" customHeight="1" x14ac:dyDescent="0.2">
      <c r="A118" s="920" t="s">
        <v>5393</v>
      </c>
      <c r="B118" s="917"/>
      <c r="C118" s="918"/>
      <c r="D118" s="898"/>
      <c r="E118" s="908"/>
      <c r="F118" s="909"/>
      <c r="G118" s="892"/>
      <c r="H118" s="913">
        <v>1</v>
      </c>
      <c r="I118" s="909">
        <v>4.42</v>
      </c>
      <c r="J118" s="892">
        <v>8</v>
      </c>
      <c r="K118" s="912">
        <v>4.42</v>
      </c>
      <c r="L118" s="913">
        <v>6</v>
      </c>
      <c r="M118" s="913">
        <v>57</v>
      </c>
      <c r="N118" s="914">
        <v>19</v>
      </c>
      <c r="O118" s="913" t="s">
        <v>5183</v>
      </c>
      <c r="P118" s="915" t="s">
        <v>5394</v>
      </c>
      <c r="Q118" s="916">
        <f t="shared" si="3"/>
        <v>1</v>
      </c>
      <c r="R118" s="952">
        <f t="shared" si="3"/>
        <v>4.42</v>
      </c>
      <c r="S118" s="916">
        <f t="shared" si="4"/>
        <v>1</v>
      </c>
      <c r="T118" s="952">
        <f t="shared" si="5"/>
        <v>4.42</v>
      </c>
      <c r="U118" s="960">
        <v>19</v>
      </c>
      <c r="V118" s="906">
        <v>8</v>
      </c>
      <c r="W118" s="906">
        <v>-11</v>
      </c>
      <c r="X118" s="958">
        <v>0.42105263157894735</v>
      </c>
      <c r="Y118" s="956"/>
    </row>
    <row r="119" spans="1:25" ht="14.45" customHeight="1" thickBot="1" x14ac:dyDescent="0.25">
      <c r="A119" s="936" t="s">
        <v>5395</v>
      </c>
      <c r="B119" s="937"/>
      <c r="C119" s="938"/>
      <c r="D119" s="939"/>
      <c r="E119" s="940"/>
      <c r="F119" s="941"/>
      <c r="G119" s="942"/>
      <c r="H119" s="943">
        <v>1</v>
      </c>
      <c r="I119" s="944">
        <v>1.1499999999999999</v>
      </c>
      <c r="J119" s="945">
        <v>9</v>
      </c>
      <c r="K119" s="946">
        <v>1.1499999999999999</v>
      </c>
      <c r="L119" s="947">
        <v>3</v>
      </c>
      <c r="M119" s="947">
        <v>27</v>
      </c>
      <c r="N119" s="948">
        <v>9</v>
      </c>
      <c r="O119" s="947" t="s">
        <v>5183</v>
      </c>
      <c r="P119" s="949" t="s">
        <v>5396</v>
      </c>
      <c r="Q119" s="950">
        <f t="shared" si="3"/>
        <v>1</v>
      </c>
      <c r="R119" s="954">
        <f t="shared" si="3"/>
        <v>1.1499999999999999</v>
      </c>
      <c r="S119" s="950">
        <f t="shared" si="4"/>
        <v>1</v>
      </c>
      <c r="T119" s="954">
        <f t="shared" si="5"/>
        <v>1.1499999999999999</v>
      </c>
      <c r="U119" s="964">
        <v>9</v>
      </c>
      <c r="V119" s="937">
        <v>9</v>
      </c>
      <c r="W119" s="937">
        <v>0</v>
      </c>
      <c r="X119" s="965">
        <v>1</v>
      </c>
      <c r="Y119" s="966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20:Q1048576">
    <cfRule type="cellIs" dxfId="14" priority="11" stopIfTrue="1" operator="lessThan">
      <formula>0</formula>
    </cfRule>
  </conditionalFormatting>
  <conditionalFormatting sqref="W120:W1048576">
    <cfRule type="cellIs" dxfId="13" priority="10" stopIfTrue="1" operator="greaterThan">
      <formula>0</formula>
    </cfRule>
  </conditionalFormatting>
  <conditionalFormatting sqref="X120:X1048576">
    <cfRule type="cellIs" dxfId="12" priority="9" stopIfTrue="1" operator="greaterThan">
      <formula>1</formula>
    </cfRule>
  </conditionalFormatting>
  <conditionalFormatting sqref="X120:X1048576">
    <cfRule type="cellIs" dxfId="11" priority="6" stopIfTrue="1" operator="greaterThan">
      <formula>1</formula>
    </cfRule>
  </conditionalFormatting>
  <conditionalFormatting sqref="W120:W1048576">
    <cfRule type="cellIs" dxfId="10" priority="7" stopIfTrue="1" operator="greaterThan">
      <formula>0</formula>
    </cfRule>
  </conditionalFormatting>
  <conditionalFormatting sqref="Q12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19">
    <cfRule type="cellIs" dxfId="7" priority="4" stopIfTrue="1" operator="lessThan">
      <formula>0</formula>
    </cfRule>
  </conditionalFormatting>
  <conditionalFormatting sqref="X5:X119">
    <cfRule type="cellIs" dxfId="6" priority="2" stopIfTrue="1" operator="greaterThan">
      <formula>1</formula>
    </cfRule>
  </conditionalFormatting>
  <conditionalFormatting sqref="W5:W119">
    <cfRule type="cellIs" dxfId="5" priority="3" stopIfTrue="1" operator="greaterThan">
      <formula>0</formula>
    </cfRule>
  </conditionalFormatting>
  <conditionalFormatting sqref="S5:S119">
    <cfRule type="cellIs" dxfId="4" priority="1" stopIfTrue="1" operator="lessThan">
      <formula>0</formula>
    </cfRule>
  </conditionalFormatting>
  <hyperlinks>
    <hyperlink ref="A2" location="Obsah!A1" display="Zpět na Obsah  KL 01  1.-4.měsíc" xr:uid="{262F0BC5-501C-408C-A42B-673AA9199611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22384996.440000001</v>
      </c>
      <c r="C3" s="344">
        <f t="shared" ref="C3:L3" si="0">SUBTOTAL(9,C6:C1048576)</f>
        <v>16.495055645205039</v>
      </c>
      <c r="D3" s="344">
        <f t="shared" si="0"/>
        <v>21253340.440000001</v>
      </c>
      <c r="E3" s="344">
        <f t="shared" si="0"/>
        <v>10</v>
      </c>
      <c r="F3" s="344">
        <f t="shared" si="0"/>
        <v>17135938</v>
      </c>
      <c r="G3" s="347">
        <f>IF(D3&lt;&gt;0,F3/D3,"")</f>
        <v>0.80627033893218902</v>
      </c>
      <c r="H3" s="343">
        <f t="shared" si="0"/>
        <v>27956833.349999998</v>
      </c>
      <c r="I3" s="344">
        <f t="shared" si="0"/>
        <v>4.0551815281869787</v>
      </c>
      <c r="J3" s="344">
        <f t="shared" si="0"/>
        <v>19347576.510000013</v>
      </c>
      <c r="K3" s="344">
        <f t="shared" si="0"/>
        <v>2</v>
      </c>
      <c r="L3" s="344">
        <f t="shared" si="0"/>
        <v>15395416.899999989</v>
      </c>
      <c r="M3" s="345">
        <f>IF(J3&lt;&gt;0,L3/J3,"")</f>
        <v>0.79572844133954945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7"/>
      <c r="B5" s="968">
        <v>2018</v>
      </c>
      <c r="C5" s="969"/>
      <c r="D5" s="969">
        <v>2019</v>
      </c>
      <c r="E5" s="969"/>
      <c r="F5" s="969">
        <v>2020</v>
      </c>
      <c r="G5" s="877" t="s">
        <v>2</v>
      </c>
      <c r="H5" s="968">
        <v>2018</v>
      </c>
      <c r="I5" s="969"/>
      <c r="J5" s="969">
        <v>2019</v>
      </c>
      <c r="K5" s="969"/>
      <c r="L5" s="969">
        <v>2020</v>
      </c>
      <c r="M5" s="877" t="s">
        <v>2</v>
      </c>
    </row>
    <row r="6" spans="1:13" ht="14.45" customHeight="1" x14ac:dyDescent="0.2">
      <c r="A6" s="835" t="s">
        <v>4333</v>
      </c>
      <c r="B6" s="859">
        <v>1403</v>
      </c>
      <c r="C6" s="807">
        <v>2.457092819614711</v>
      </c>
      <c r="D6" s="859">
        <v>571</v>
      </c>
      <c r="E6" s="807">
        <v>1</v>
      </c>
      <c r="F6" s="859"/>
      <c r="G6" s="812"/>
      <c r="H6" s="859"/>
      <c r="I6" s="807"/>
      <c r="J6" s="859"/>
      <c r="K6" s="807"/>
      <c r="L6" s="859"/>
      <c r="M6" s="231"/>
    </row>
    <row r="7" spans="1:13" ht="14.45" customHeight="1" x14ac:dyDescent="0.2">
      <c r="A7" s="836" t="s">
        <v>4340</v>
      </c>
      <c r="B7" s="861">
        <v>43526</v>
      </c>
      <c r="C7" s="822">
        <v>6.7639471639471642</v>
      </c>
      <c r="D7" s="861">
        <v>6435</v>
      </c>
      <c r="E7" s="822">
        <v>1</v>
      </c>
      <c r="F7" s="861">
        <v>2709</v>
      </c>
      <c r="G7" s="827">
        <v>0.42097902097902096</v>
      </c>
      <c r="H7" s="861">
        <v>29838.58</v>
      </c>
      <c r="I7" s="822">
        <v>2.6108920680754255</v>
      </c>
      <c r="J7" s="861">
        <v>11428.5</v>
      </c>
      <c r="K7" s="822">
        <v>1</v>
      </c>
      <c r="L7" s="861">
        <v>1072.5</v>
      </c>
      <c r="M7" s="828">
        <v>9.3844336527103292E-2</v>
      </c>
    </row>
    <row r="8" spans="1:13" ht="14.45" customHeight="1" x14ac:dyDescent="0.2">
      <c r="A8" s="836" t="s">
        <v>4345</v>
      </c>
      <c r="B8" s="861">
        <v>211116.44</v>
      </c>
      <c r="C8" s="822">
        <v>0.99449794813034809</v>
      </c>
      <c r="D8" s="861">
        <v>212284.44</v>
      </c>
      <c r="E8" s="822">
        <v>1</v>
      </c>
      <c r="F8" s="861">
        <v>144560</v>
      </c>
      <c r="G8" s="827">
        <v>0.6809731320863649</v>
      </c>
      <c r="H8" s="861"/>
      <c r="I8" s="822"/>
      <c r="J8" s="861"/>
      <c r="K8" s="822"/>
      <c r="L8" s="861"/>
      <c r="M8" s="828"/>
    </row>
    <row r="9" spans="1:13" ht="14.45" customHeight="1" x14ac:dyDescent="0.2">
      <c r="A9" s="836" t="s">
        <v>5398</v>
      </c>
      <c r="B9" s="861">
        <v>473352</v>
      </c>
      <c r="C9" s="822">
        <v>0.91097904574217492</v>
      </c>
      <c r="D9" s="861">
        <v>519608</v>
      </c>
      <c r="E9" s="822">
        <v>1</v>
      </c>
      <c r="F9" s="861">
        <v>437038</v>
      </c>
      <c r="G9" s="827">
        <v>0.84109174608551063</v>
      </c>
      <c r="H9" s="861"/>
      <c r="I9" s="822"/>
      <c r="J9" s="861"/>
      <c r="K9" s="822"/>
      <c r="L9" s="861"/>
      <c r="M9" s="828"/>
    </row>
    <row r="10" spans="1:13" ht="14.45" customHeight="1" x14ac:dyDescent="0.2">
      <c r="A10" s="836" t="s">
        <v>5399</v>
      </c>
      <c r="B10" s="861">
        <v>19694266</v>
      </c>
      <c r="C10" s="822">
        <v>1.0566400566223515</v>
      </c>
      <c r="D10" s="861">
        <v>18638576</v>
      </c>
      <c r="E10" s="822">
        <v>1</v>
      </c>
      <c r="F10" s="861">
        <v>14818138</v>
      </c>
      <c r="G10" s="827">
        <v>0.79502522081086024</v>
      </c>
      <c r="H10" s="861">
        <v>27926994.77</v>
      </c>
      <c r="I10" s="822">
        <v>1.444289460111553</v>
      </c>
      <c r="J10" s="861">
        <v>19336148.010000013</v>
      </c>
      <c r="K10" s="822">
        <v>1</v>
      </c>
      <c r="L10" s="861">
        <v>15394344.399999989</v>
      </c>
      <c r="M10" s="828">
        <v>0.79614328521060895</v>
      </c>
    </row>
    <row r="11" spans="1:13" ht="14.45" customHeight="1" x14ac:dyDescent="0.2">
      <c r="A11" s="836" t="s">
        <v>5400</v>
      </c>
      <c r="B11" s="861">
        <v>652304</v>
      </c>
      <c r="C11" s="822">
        <v>1.0904136793170371</v>
      </c>
      <c r="D11" s="861">
        <v>598217</v>
      </c>
      <c r="E11" s="822">
        <v>1</v>
      </c>
      <c r="F11" s="861">
        <v>540805</v>
      </c>
      <c r="G11" s="827">
        <v>0.90402813694696071</v>
      </c>
      <c r="H11" s="861"/>
      <c r="I11" s="822"/>
      <c r="J11" s="861"/>
      <c r="K11" s="822"/>
      <c r="L11" s="861"/>
      <c r="M11" s="828"/>
    </row>
    <row r="12" spans="1:13" ht="14.45" customHeight="1" x14ac:dyDescent="0.2">
      <c r="A12" s="836" t="s">
        <v>5401</v>
      </c>
      <c r="B12" s="861">
        <v>966067</v>
      </c>
      <c r="C12" s="822">
        <v>1.0450746430116833</v>
      </c>
      <c r="D12" s="861">
        <v>924400</v>
      </c>
      <c r="E12" s="822">
        <v>1</v>
      </c>
      <c r="F12" s="861">
        <v>793127</v>
      </c>
      <c r="G12" s="827">
        <v>0.85799112938122024</v>
      </c>
      <c r="H12" s="861"/>
      <c r="I12" s="822"/>
      <c r="J12" s="861"/>
      <c r="K12" s="822"/>
      <c r="L12" s="861"/>
      <c r="M12" s="828"/>
    </row>
    <row r="13" spans="1:13" ht="14.45" customHeight="1" x14ac:dyDescent="0.2">
      <c r="A13" s="836" t="s">
        <v>5402</v>
      </c>
      <c r="B13" s="861">
        <v>192883</v>
      </c>
      <c r="C13" s="822">
        <v>0.91377799254321757</v>
      </c>
      <c r="D13" s="861">
        <v>211083</v>
      </c>
      <c r="E13" s="822">
        <v>1</v>
      </c>
      <c r="F13" s="861">
        <v>237244</v>
      </c>
      <c r="G13" s="827">
        <v>1.1239370295097189</v>
      </c>
      <c r="H13" s="861"/>
      <c r="I13" s="822"/>
      <c r="J13" s="861"/>
      <c r="K13" s="822"/>
      <c r="L13" s="861"/>
      <c r="M13" s="828"/>
    </row>
    <row r="14" spans="1:13" ht="14.45" customHeight="1" x14ac:dyDescent="0.2">
      <c r="A14" s="836" t="s">
        <v>5403</v>
      </c>
      <c r="B14" s="861">
        <v>150079</v>
      </c>
      <c r="C14" s="822">
        <v>1.2626322962763541</v>
      </c>
      <c r="D14" s="861">
        <v>118862</v>
      </c>
      <c r="E14" s="822">
        <v>1</v>
      </c>
      <c r="F14" s="861">
        <v>149337</v>
      </c>
      <c r="G14" s="827">
        <v>1.2563897629183423</v>
      </c>
      <c r="H14" s="861"/>
      <c r="I14" s="822"/>
      <c r="J14" s="861"/>
      <c r="K14" s="822"/>
      <c r="L14" s="861"/>
      <c r="M14" s="828"/>
    </row>
    <row r="15" spans="1:13" ht="14.45" customHeight="1" thickBot="1" x14ac:dyDescent="0.25">
      <c r="A15" s="865" t="s">
        <v>5404</v>
      </c>
      <c r="B15" s="863"/>
      <c r="C15" s="814"/>
      <c r="D15" s="863">
        <v>23304</v>
      </c>
      <c r="E15" s="814">
        <v>1</v>
      </c>
      <c r="F15" s="863">
        <v>12980</v>
      </c>
      <c r="G15" s="819">
        <v>0.55698592516306211</v>
      </c>
      <c r="H15" s="863"/>
      <c r="I15" s="814"/>
      <c r="J15" s="863"/>
      <c r="K15" s="814"/>
      <c r="L15" s="863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4DA70EA2-47EE-48CB-B232-539A62ED7A70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9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6311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28052.350000000002</v>
      </c>
      <c r="G3" s="211">
        <f t="shared" si="0"/>
        <v>50341829.789999999</v>
      </c>
      <c r="H3" s="212"/>
      <c r="I3" s="212"/>
      <c r="J3" s="207">
        <f t="shared" si="0"/>
        <v>27357.18</v>
      </c>
      <c r="K3" s="211">
        <f t="shared" si="0"/>
        <v>40600916.950000003</v>
      </c>
      <c r="L3" s="212"/>
      <c r="M3" s="212"/>
      <c r="N3" s="207">
        <f t="shared" si="0"/>
        <v>22617.410000000003</v>
      </c>
      <c r="O3" s="211">
        <f t="shared" si="0"/>
        <v>32531354.899999999</v>
      </c>
      <c r="P3" s="177">
        <f>IF(K3=0,"",O3/K3)</f>
        <v>0.80124680287547045</v>
      </c>
      <c r="Q3" s="209">
        <f>IF(N3=0,"",O3/N3)</f>
        <v>1438.3324571646353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5166</v>
      </c>
      <c r="B6" s="807" t="s">
        <v>5405</v>
      </c>
      <c r="C6" s="807" t="s">
        <v>4182</v>
      </c>
      <c r="D6" s="807" t="s">
        <v>5406</v>
      </c>
      <c r="E6" s="807" t="s">
        <v>5407</v>
      </c>
      <c r="F6" s="225">
        <v>1</v>
      </c>
      <c r="G6" s="225">
        <v>1137</v>
      </c>
      <c r="H6" s="225"/>
      <c r="I6" s="225">
        <v>1137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5166</v>
      </c>
      <c r="B7" s="822" t="s">
        <v>5405</v>
      </c>
      <c r="C7" s="822" t="s">
        <v>4182</v>
      </c>
      <c r="D7" s="822" t="s">
        <v>5408</v>
      </c>
      <c r="E7" s="822" t="s">
        <v>5409</v>
      </c>
      <c r="F7" s="831">
        <v>1</v>
      </c>
      <c r="G7" s="831">
        <v>266</v>
      </c>
      <c r="H7" s="831"/>
      <c r="I7" s="831">
        <v>266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5166</v>
      </c>
      <c r="B8" s="822" t="s">
        <v>5405</v>
      </c>
      <c r="C8" s="822" t="s">
        <v>4182</v>
      </c>
      <c r="D8" s="822" t="s">
        <v>5410</v>
      </c>
      <c r="E8" s="822" t="s">
        <v>5411</v>
      </c>
      <c r="F8" s="831"/>
      <c r="G8" s="831"/>
      <c r="H8" s="831"/>
      <c r="I8" s="831"/>
      <c r="J8" s="831">
        <v>1</v>
      </c>
      <c r="K8" s="831">
        <v>571</v>
      </c>
      <c r="L8" s="831">
        <v>1</v>
      </c>
      <c r="M8" s="831">
        <v>571</v>
      </c>
      <c r="N8" s="831"/>
      <c r="O8" s="831"/>
      <c r="P8" s="827"/>
      <c r="Q8" s="832"/>
    </row>
    <row r="9" spans="1:17" ht="14.45" customHeight="1" x14ac:dyDescent="0.2">
      <c r="A9" s="821" t="s">
        <v>5173</v>
      </c>
      <c r="B9" s="822" t="s">
        <v>5412</v>
      </c>
      <c r="C9" s="822" t="s">
        <v>4180</v>
      </c>
      <c r="D9" s="822" t="s">
        <v>5413</v>
      </c>
      <c r="E9" s="822" t="s">
        <v>5414</v>
      </c>
      <c r="F9" s="831">
        <v>1.3</v>
      </c>
      <c r="G9" s="831">
        <v>1899.3400000000001</v>
      </c>
      <c r="H9" s="831"/>
      <c r="I9" s="831">
        <v>1461.0307692307692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5173</v>
      </c>
      <c r="B10" s="822" t="s">
        <v>5412</v>
      </c>
      <c r="C10" s="822" t="s">
        <v>4434</v>
      </c>
      <c r="D10" s="822" t="s">
        <v>5415</v>
      </c>
      <c r="E10" s="822" t="s">
        <v>5416</v>
      </c>
      <c r="F10" s="831"/>
      <c r="G10" s="831"/>
      <c r="H10" s="831"/>
      <c r="I10" s="831"/>
      <c r="J10" s="831"/>
      <c r="K10" s="831"/>
      <c r="L10" s="831"/>
      <c r="M10" s="831"/>
      <c r="N10" s="831">
        <v>150</v>
      </c>
      <c r="O10" s="831">
        <v>1072.5</v>
      </c>
      <c r="P10" s="827"/>
      <c r="Q10" s="832">
        <v>7.15</v>
      </c>
    </row>
    <row r="11" spans="1:17" ht="14.45" customHeight="1" x14ac:dyDescent="0.2">
      <c r="A11" s="821" t="s">
        <v>5173</v>
      </c>
      <c r="B11" s="822" t="s">
        <v>5412</v>
      </c>
      <c r="C11" s="822" t="s">
        <v>4434</v>
      </c>
      <c r="D11" s="822" t="s">
        <v>5417</v>
      </c>
      <c r="E11" s="822" t="s">
        <v>5418</v>
      </c>
      <c r="F11" s="831"/>
      <c r="G11" s="831"/>
      <c r="H11" s="831"/>
      <c r="I11" s="831"/>
      <c r="J11" s="831">
        <v>570</v>
      </c>
      <c r="K11" s="831">
        <v>11428.5</v>
      </c>
      <c r="L11" s="831">
        <v>1</v>
      </c>
      <c r="M11" s="831">
        <v>20.05</v>
      </c>
      <c r="N11" s="831"/>
      <c r="O11" s="831"/>
      <c r="P11" s="827"/>
      <c r="Q11" s="832"/>
    </row>
    <row r="12" spans="1:17" ht="14.45" customHeight="1" x14ac:dyDescent="0.2">
      <c r="A12" s="821" t="s">
        <v>5173</v>
      </c>
      <c r="B12" s="822" t="s">
        <v>5412</v>
      </c>
      <c r="C12" s="822" t="s">
        <v>4434</v>
      </c>
      <c r="D12" s="822" t="s">
        <v>5419</v>
      </c>
      <c r="E12" s="822" t="s">
        <v>5420</v>
      </c>
      <c r="F12" s="831">
        <v>819</v>
      </c>
      <c r="G12" s="831">
        <v>27939.239999999998</v>
      </c>
      <c r="H12" s="831"/>
      <c r="I12" s="831">
        <v>34.113846153846154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5173</v>
      </c>
      <c r="B13" s="822" t="s">
        <v>5412</v>
      </c>
      <c r="C13" s="822" t="s">
        <v>4182</v>
      </c>
      <c r="D13" s="822" t="s">
        <v>5421</v>
      </c>
      <c r="E13" s="822" t="s">
        <v>5422</v>
      </c>
      <c r="F13" s="831"/>
      <c r="G13" s="831"/>
      <c r="H13" s="831"/>
      <c r="I13" s="831"/>
      <c r="J13" s="831">
        <v>2</v>
      </c>
      <c r="K13" s="831">
        <v>3662</v>
      </c>
      <c r="L13" s="831">
        <v>1</v>
      </c>
      <c r="M13" s="831">
        <v>1831</v>
      </c>
      <c r="N13" s="831">
        <v>1</v>
      </c>
      <c r="O13" s="831">
        <v>1835</v>
      </c>
      <c r="P13" s="827">
        <v>0.50109229929000543</v>
      </c>
      <c r="Q13" s="832">
        <v>1835</v>
      </c>
    </row>
    <row r="14" spans="1:17" ht="14.45" customHeight="1" x14ac:dyDescent="0.2">
      <c r="A14" s="821" t="s">
        <v>5173</v>
      </c>
      <c r="B14" s="822" t="s">
        <v>5412</v>
      </c>
      <c r="C14" s="822" t="s">
        <v>4182</v>
      </c>
      <c r="D14" s="822" t="s">
        <v>5423</v>
      </c>
      <c r="E14" s="822" t="s">
        <v>5424</v>
      </c>
      <c r="F14" s="831"/>
      <c r="G14" s="831"/>
      <c r="H14" s="831"/>
      <c r="I14" s="831"/>
      <c r="J14" s="831">
        <v>1</v>
      </c>
      <c r="K14" s="831">
        <v>431</v>
      </c>
      <c r="L14" s="831">
        <v>1</v>
      </c>
      <c r="M14" s="831">
        <v>431</v>
      </c>
      <c r="N14" s="831"/>
      <c r="O14" s="831"/>
      <c r="P14" s="827"/>
      <c r="Q14" s="832"/>
    </row>
    <row r="15" spans="1:17" ht="14.45" customHeight="1" x14ac:dyDescent="0.2">
      <c r="A15" s="821" t="s">
        <v>5173</v>
      </c>
      <c r="B15" s="822" t="s">
        <v>5412</v>
      </c>
      <c r="C15" s="822" t="s">
        <v>4182</v>
      </c>
      <c r="D15" s="822" t="s">
        <v>5425</v>
      </c>
      <c r="E15" s="822" t="s">
        <v>5426</v>
      </c>
      <c r="F15" s="831">
        <v>3</v>
      </c>
      <c r="G15" s="831">
        <v>43526</v>
      </c>
      <c r="H15" s="831"/>
      <c r="I15" s="831">
        <v>14508.666666666666</v>
      </c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5173</v>
      </c>
      <c r="B16" s="822" t="s">
        <v>5412</v>
      </c>
      <c r="C16" s="822" t="s">
        <v>4182</v>
      </c>
      <c r="D16" s="822" t="s">
        <v>5427</v>
      </c>
      <c r="E16" s="822" t="s">
        <v>5428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514</v>
      </c>
      <c r="P16" s="827"/>
      <c r="Q16" s="832">
        <v>514</v>
      </c>
    </row>
    <row r="17" spans="1:17" ht="14.45" customHeight="1" x14ac:dyDescent="0.2">
      <c r="A17" s="821" t="s">
        <v>5173</v>
      </c>
      <c r="B17" s="822" t="s">
        <v>5412</v>
      </c>
      <c r="C17" s="822" t="s">
        <v>4182</v>
      </c>
      <c r="D17" s="822" t="s">
        <v>5429</v>
      </c>
      <c r="E17" s="822" t="s">
        <v>5430</v>
      </c>
      <c r="F17" s="831"/>
      <c r="G17" s="831"/>
      <c r="H17" s="831"/>
      <c r="I17" s="831"/>
      <c r="J17" s="831">
        <v>1</v>
      </c>
      <c r="K17" s="831">
        <v>2342</v>
      </c>
      <c r="L17" s="831">
        <v>1</v>
      </c>
      <c r="M17" s="831">
        <v>2342</v>
      </c>
      <c r="N17" s="831"/>
      <c r="O17" s="831"/>
      <c r="P17" s="827"/>
      <c r="Q17" s="832"/>
    </row>
    <row r="18" spans="1:17" ht="14.45" customHeight="1" x14ac:dyDescent="0.2">
      <c r="A18" s="821" t="s">
        <v>5173</v>
      </c>
      <c r="B18" s="822" t="s">
        <v>5412</v>
      </c>
      <c r="C18" s="822" t="s">
        <v>4182</v>
      </c>
      <c r="D18" s="822" t="s">
        <v>5431</v>
      </c>
      <c r="E18" s="822" t="s">
        <v>5432</v>
      </c>
      <c r="F18" s="831"/>
      <c r="G18" s="831"/>
      <c r="H18" s="831"/>
      <c r="I18" s="831"/>
      <c r="J18" s="831"/>
      <c r="K18" s="831"/>
      <c r="L18" s="831"/>
      <c r="M18" s="831"/>
      <c r="N18" s="831">
        <v>1</v>
      </c>
      <c r="O18" s="831">
        <v>360</v>
      </c>
      <c r="P18" s="827"/>
      <c r="Q18" s="832">
        <v>360</v>
      </c>
    </row>
    <row r="19" spans="1:17" ht="14.45" customHeight="1" x14ac:dyDescent="0.2">
      <c r="A19" s="821" t="s">
        <v>5178</v>
      </c>
      <c r="B19" s="822" t="s">
        <v>5433</v>
      </c>
      <c r="C19" s="822" t="s">
        <v>4182</v>
      </c>
      <c r="D19" s="822" t="s">
        <v>5434</v>
      </c>
      <c r="E19" s="822" t="s">
        <v>5435</v>
      </c>
      <c r="F19" s="831">
        <v>1</v>
      </c>
      <c r="G19" s="831">
        <v>1610</v>
      </c>
      <c r="H19" s="831">
        <v>1</v>
      </c>
      <c r="I19" s="831">
        <v>1610</v>
      </c>
      <c r="J19" s="831">
        <v>1</v>
      </c>
      <c r="K19" s="831">
        <v>1610</v>
      </c>
      <c r="L19" s="831">
        <v>1</v>
      </c>
      <c r="M19" s="831">
        <v>1610</v>
      </c>
      <c r="N19" s="831"/>
      <c r="O19" s="831"/>
      <c r="P19" s="827"/>
      <c r="Q19" s="832"/>
    </row>
    <row r="20" spans="1:17" ht="14.45" customHeight="1" x14ac:dyDescent="0.2">
      <c r="A20" s="821" t="s">
        <v>5178</v>
      </c>
      <c r="B20" s="822" t="s">
        <v>5433</v>
      </c>
      <c r="C20" s="822" t="s">
        <v>4182</v>
      </c>
      <c r="D20" s="822" t="s">
        <v>5436</v>
      </c>
      <c r="E20" s="822" t="s">
        <v>5437</v>
      </c>
      <c r="F20" s="831">
        <v>1</v>
      </c>
      <c r="G20" s="831">
        <v>1610</v>
      </c>
      <c r="H20" s="831">
        <v>1</v>
      </c>
      <c r="I20" s="831">
        <v>1610</v>
      </c>
      <c r="J20" s="831">
        <v>1</v>
      </c>
      <c r="K20" s="831">
        <v>1610</v>
      </c>
      <c r="L20" s="831">
        <v>1</v>
      </c>
      <c r="M20" s="831">
        <v>1610</v>
      </c>
      <c r="N20" s="831"/>
      <c r="O20" s="831"/>
      <c r="P20" s="827"/>
      <c r="Q20" s="832"/>
    </row>
    <row r="21" spans="1:17" ht="14.45" customHeight="1" x14ac:dyDescent="0.2">
      <c r="A21" s="821" t="s">
        <v>5178</v>
      </c>
      <c r="B21" s="822" t="s">
        <v>5433</v>
      </c>
      <c r="C21" s="822" t="s">
        <v>4182</v>
      </c>
      <c r="D21" s="822" t="s">
        <v>5438</v>
      </c>
      <c r="E21" s="822" t="s">
        <v>5439</v>
      </c>
      <c r="F21" s="831">
        <v>1</v>
      </c>
      <c r="G21" s="831">
        <v>1084.44</v>
      </c>
      <c r="H21" s="831">
        <v>1</v>
      </c>
      <c r="I21" s="831">
        <v>1084.44</v>
      </c>
      <c r="J21" s="831">
        <v>1</v>
      </c>
      <c r="K21" s="831">
        <v>1084.44</v>
      </c>
      <c r="L21" s="831">
        <v>1</v>
      </c>
      <c r="M21" s="831">
        <v>1084.44</v>
      </c>
      <c r="N21" s="831"/>
      <c r="O21" s="831"/>
      <c r="P21" s="827"/>
      <c r="Q21" s="832"/>
    </row>
    <row r="22" spans="1:17" ht="14.45" customHeight="1" x14ac:dyDescent="0.2">
      <c r="A22" s="821" t="s">
        <v>5178</v>
      </c>
      <c r="B22" s="822" t="s">
        <v>5440</v>
      </c>
      <c r="C22" s="822" t="s">
        <v>4182</v>
      </c>
      <c r="D22" s="822" t="s">
        <v>5441</v>
      </c>
      <c r="E22" s="822" t="s">
        <v>5442</v>
      </c>
      <c r="F22" s="831">
        <v>129</v>
      </c>
      <c r="G22" s="831">
        <v>45666</v>
      </c>
      <c r="H22" s="831">
        <v>0.94585749792874896</v>
      </c>
      <c r="I22" s="831">
        <v>354</v>
      </c>
      <c r="J22" s="831">
        <v>136</v>
      </c>
      <c r="K22" s="831">
        <v>48280</v>
      </c>
      <c r="L22" s="831">
        <v>1</v>
      </c>
      <c r="M22" s="831">
        <v>355</v>
      </c>
      <c r="N22" s="831">
        <v>110</v>
      </c>
      <c r="O22" s="831">
        <v>39050</v>
      </c>
      <c r="P22" s="827">
        <v>0.80882352941176472</v>
      </c>
      <c r="Q22" s="832">
        <v>355</v>
      </c>
    </row>
    <row r="23" spans="1:17" ht="14.45" customHeight="1" x14ac:dyDescent="0.2">
      <c r="A23" s="821" t="s">
        <v>5178</v>
      </c>
      <c r="B23" s="822" t="s">
        <v>5440</v>
      </c>
      <c r="C23" s="822" t="s">
        <v>4182</v>
      </c>
      <c r="D23" s="822" t="s">
        <v>5443</v>
      </c>
      <c r="E23" s="822" t="s">
        <v>5444</v>
      </c>
      <c r="F23" s="831">
        <v>238</v>
      </c>
      <c r="G23" s="831">
        <v>15470</v>
      </c>
      <c r="H23" s="831">
        <v>0.91891891891891897</v>
      </c>
      <c r="I23" s="831">
        <v>65</v>
      </c>
      <c r="J23" s="831">
        <v>259</v>
      </c>
      <c r="K23" s="831">
        <v>16835</v>
      </c>
      <c r="L23" s="831">
        <v>1</v>
      </c>
      <c r="M23" s="831">
        <v>65</v>
      </c>
      <c r="N23" s="831">
        <v>199</v>
      </c>
      <c r="O23" s="831">
        <v>13134</v>
      </c>
      <c r="P23" s="827">
        <v>0.78016038016038014</v>
      </c>
      <c r="Q23" s="832">
        <v>66</v>
      </c>
    </row>
    <row r="24" spans="1:17" ht="14.45" customHeight="1" x14ac:dyDescent="0.2">
      <c r="A24" s="821" t="s">
        <v>5178</v>
      </c>
      <c r="B24" s="822" t="s">
        <v>5440</v>
      </c>
      <c r="C24" s="822" t="s">
        <v>4182</v>
      </c>
      <c r="D24" s="822" t="s">
        <v>5445</v>
      </c>
      <c r="E24" s="822" t="s">
        <v>5446</v>
      </c>
      <c r="F24" s="831">
        <v>2</v>
      </c>
      <c r="G24" s="831">
        <v>1184</v>
      </c>
      <c r="H24" s="831">
        <v>0.33221099887766553</v>
      </c>
      <c r="I24" s="831">
        <v>592</v>
      </c>
      <c r="J24" s="831">
        <v>6</v>
      </c>
      <c r="K24" s="831">
        <v>3564</v>
      </c>
      <c r="L24" s="831">
        <v>1</v>
      </c>
      <c r="M24" s="831">
        <v>594</v>
      </c>
      <c r="N24" s="831"/>
      <c r="O24" s="831"/>
      <c r="P24" s="827"/>
      <c r="Q24" s="832"/>
    </row>
    <row r="25" spans="1:17" ht="14.45" customHeight="1" x14ac:dyDescent="0.2">
      <c r="A25" s="821" t="s">
        <v>5178</v>
      </c>
      <c r="B25" s="822" t="s">
        <v>5440</v>
      </c>
      <c r="C25" s="822" t="s">
        <v>4182</v>
      </c>
      <c r="D25" s="822" t="s">
        <v>5447</v>
      </c>
      <c r="E25" s="822" t="s">
        <v>5448</v>
      </c>
      <c r="F25" s="831">
        <v>2</v>
      </c>
      <c r="G25" s="831">
        <v>1234</v>
      </c>
      <c r="H25" s="831">
        <v>0.66558791801510253</v>
      </c>
      <c r="I25" s="831">
        <v>617</v>
      </c>
      <c r="J25" s="831">
        <v>3</v>
      </c>
      <c r="K25" s="831">
        <v>1854</v>
      </c>
      <c r="L25" s="831">
        <v>1</v>
      </c>
      <c r="M25" s="831">
        <v>618</v>
      </c>
      <c r="N25" s="831"/>
      <c r="O25" s="831"/>
      <c r="P25" s="827"/>
      <c r="Q25" s="832"/>
    </row>
    <row r="26" spans="1:17" ht="14.45" customHeight="1" x14ac:dyDescent="0.2">
      <c r="A26" s="821" t="s">
        <v>5178</v>
      </c>
      <c r="B26" s="822" t="s">
        <v>5440</v>
      </c>
      <c r="C26" s="822" t="s">
        <v>4182</v>
      </c>
      <c r="D26" s="822" t="s">
        <v>5449</v>
      </c>
      <c r="E26" s="822" t="s">
        <v>5450</v>
      </c>
      <c r="F26" s="831"/>
      <c r="G26" s="831"/>
      <c r="H26" s="831"/>
      <c r="I26" s="831"/>
      <c r="J26" s="831">
        <v>2</v>
      </c>
      <c r="K26" s="831">
        <v>308</v>
      </c>
      <c r="L26" s="831">
        <v>1</v>
      </c>
      <c r="M26" s="831">
        <v>154</v>
      </c>
      <c r="N26" s="831"/>
      <c r="O26" s="831"/>
      <c r="P26" s="827"/>
      <c r="Q26" s="832"/>
    </row>
    <row r="27" spans="1:17" ht="14.45" customHeight="1" x14ac:dyDescent="0.2">
      <c r="A27" s="821" t="s">
        <v>5178</v>
      </c>
      <c r="B27" s="822" t="s">
        <v>5440</v>
      </c>
      <c r="C27" s="822" t="s">
        <v>4182</v>
      </c>
      <c r="D27" s="822" t="s">
        <v>5451</v>
      </c>
      <c r="E27" s="822" t="s">
        <v>5452</v>
      </c>
      <c r="F27" s="831">
        <v>7</v>
      </c>
      <c r="G27" s="831">
        <v>170</v>
      </c>
      <c r="H27" s="831">
        <v>2.1794871794871793</v>
      </c>
      <c r="I27" s="831">
        <v>24.285714285714285</v>
      </c>
      <c r="J27" s="831">
        <v>3</v>
      </c>
      <c r="K27" s="831">
        <v>78</v>
      </c>
      <c r="L27" s="831">
        <v>1</v>
      </c>
      <c r="M27" s="831">
        <v>26</v>
      </c>
      <c r="N27" s="831">
        <v>17</v>
      </c>
      <c r="O27" s="831">
        <v>442</v>
      </c>
      <c r="P27" s="827">
        <v>5.666666666666667</v>
      </c>
      <c r="Q27" s="832">
        <v>26</v>
      </c>
    </row>
    <row r="28" spans="1:17" ht="14.45" customHeight="1" x14ac:dyDescent="0.2">
      <c r="A28" s="821" t="s">
        <v>5178</v>
      </c>
      <c r="B28" s="822" t="s">
        <v>5440</v>
      </c>
      <c r="C28" s="822" t="s">
        <v>4182</v>
      </c>
      <c r="D28" s="822" t="s">
        <v>5453</v>
      </c>
      <c r="E28" s="822" t="s">
        <v>5454</v>
      </c>
      <c r="F28" s="831">
        <v>5</v>
      </c>
      <c r="G28" s="831">
        <v>275</v>
      </c>
      <c r="H28" s="831">
        <v>0.5</v>
      </c>
      <c r="I28" s="831">
        <v>55</v>
      </c>
      <c r="J28" s="831">
        <v>10</v>
      </c>
      <c r="K28" s="831">
        <v>550</v>
      </c>
      <c r="L28" s="831">
        <v>1</v>
      </c>
      <c r="M28" s="831">
        <v>55</v>
      </c>
      <c r="N28" s="831">
        <v>6</v>
      </c>
      <c r="O28" s="831">
        <v>330</v>
      </c>
      <c r="P28" s="827">
        <v>0.6</v>
      </c>
      <c r="Q28" s="832">
        <v>55</v>
      </c>
    </row>
    <row r="29" spans="1:17" ht="14.45" customHeight="1" x14ac:dyDescent="0.2">
      <c r="A29" s="821" t="s">
        <v>5178</v>
      </c>
      <c r="B29" s="822" t="s">
        <v>5440</v>
      </c>
      <c r="C29" s="822" t="s">
        <v>4182</v>
      </c>
      <c r="D29" s="822" t="s">
        <v>5455</v>
      </c>
      <c r="E29" s="822" t="s">
        <v>5456</v>
      </c>
      <c r="F29" s="831">
        <v>907</v>
      </c>
      <c r="G29" s="831">
        <v>70093</v>
      </c>
      <c r="H29" s="831">
        <v>1.0223301537294711</v>
      </c>
      <c r="I29" s="831">
        <v>77.28004410143329</v>
      </c>
      <c r="J29" s="831">
        <v>879</v>
      </c>
      <c r="K29" s="831">
        <v>68562</v>
      </c>
      <c r="L29" s="831">
        <v>1</v>
      </c>
      <c r="M29" s="831">
        <v>78</v>
      </c>
      <c r="N29" s="831">
        <v>646</v>
      </c>
      <c r="O29" s="831">
        <v>50388</v>
      </c>
      <c r="P29" s="827">
        <v>0.73492605233219566</v>
      </c>
      <c r="Q29" s="832">
        <v>78</v>
      </c>
    </row>
    <row r="30" spans="1:17" ht="14.45" customHeight="1" x14ac:dyDescent="0.2">
      <c r="A30" s="821" t="s">
        <v>5178</v>
      </c>
      <c r="B30" s="822" t="s">
        <v>5440</v>
      </c>
      <c r="C30" s="822" t="s">
        <v>4182</v>
      </c>
      <c r="D30" s="822" t="s">
        <v>5457</v>
      </c>
      <c r="E30" s="822" t="s">
        <v>5458</v>
      </c>
      <c r="F30" s="831"/>
      <c r="G30" s="831"/>
      <c r="H30" s="831"/>
      <c r="I30" s="831"/>
      <c r="J30" s="831">
        <v>1</v>
      </c>
      <c r="K30" s="831">
        <v>1633</v>
      </c>
      <c r="L30" s="831">
        <v>1</v>
      </c>
      <c r="M30" s="831">
        <v>1633</v>
      </c>
      <c r="N30" s="831"/>
      <c r="O30" s="831"/>
      <c r="P30" s="827"/>
      <c r="Q30" s="832"/>
    </row>
    <row r="31" spans="1:17" ht="14.45" customHeight="1" x14ac:dyDescent="0.2">
      <c r="A31" s="821" t="s">
        <v>5178</v>
      </c>
      <c r="B31" s="822" t="s">
        <v>5440</v>
      </c>
      <c r="C31" s="822" t="s">
        <v>4182</v>
      </c>
      <c r="D31" s="822" t="s">
        <v>5459</v>
      </c>
      <c r="E31" s="822" t="s">
        <v>5460</v>
      </c>
      <c r="F31" s="831">
        <v>24</v>
      </c>
      <c r="G31" s="831">
        <v>576</v>
      </c>
      <c r="H31" s="831">
        <v>1.0434782608695652</v>
      </c>
      <c r="I31" s="831">
        <v>24</v>
      </c>
      <c r="J31" s="831">
        <v>23</v>
      </c>
      <c r="K31" s="831">
        <v>552</v>
      </c>
      <c r="L31" s="831">
        <v>1</v>
      </c>
      <c r="M31" s="831">
        <v>24</v>
      </c>
      <c r="N31" s="831">
        <v>27</v>
      </c>
      <c r="O31" s="831">
        <v>675</v>
      </c>
      <c r="P31" s="827">
        <v>1.2228260869565217</v>
      </c>
      <c r="Q31" s="832">
        <v>25</v>
      </c>
    </row>
    <row r="32" spans="1:17" ht="14.45" customHeight="1" x14ac:dyDescent="0.2">
      <c r="A32" s="821" t="s">
        <v>5178</v>
      </c>
      <c r="B32" s="822" t="s">
        <v>5440</v>
      </c>
      <c r="C32" s="822" t="s">
        <v>4182</v>
      </c>
      <c r="D32" s="822" t="s">
        <v>5461</v>
      </c>
      <c r="E32" s="822" t="s">
        <v>5462</v>
      </c>
      <c r="F32" s="831">
        <v>6</v>
      </c>
      <c r="G32" s="831">
        <v>396</v>
      </c>
      <c r="H32" s="831">
        <v>0.46153846153846156</v>
      </c>
      <c r="I32" s="831">
        <v>66</v>
      </c>
      <c r="J32" s="831">
        <v>13</v>
      </c>
      <c r="K32" s="831">
        <v>858</v>
      </c>
      <c r="L32" s="831">
        <v>1</v>
      </c>
      <c r="M32" s="831">
        <v>66</v>
      </c>
      <c r="N32" s="831">
        <v>11</v>
      </c>
      <c r="O32" s="831">
        <v>726</v>
      </c>
      <c r="P32" s="827">
        <v>0.84615384615384615</v>
      </c>
      <c r="Q32" s="832">
        <v>66</v>
      </c>
    </row>
    <row r="33" spans="1:17" ht="14.45" customHeight="1" x14ac:dyDescent="0.2">
      <c r="A33" s="821" t="s">
        <v>5178</v>
      </c>
      <c r="B33" s="822" t="s">
        <v>5440</v>
      </c>
      <c r="C33" s="822" t="s">
        <v>4182</v>
      </c>
      <c r="D33" s="822" t="s">
        <v>5463</v>
      </c>
      <c r="E33" s="822" t="s">
        <v>5464</v>
      </c>
      <c r="F33" s="831"/>
      <c r="G33" s="831"/>
      <c r="H33" s="831"/>
      <c r="I33" s="831"/>
      <c r="J33" s="831">
        <v>1</v>
      </c>
      <c r="K33" s="831">
        <v>351</v>
      </c>
      <c r="L33" s="831">
        <v>1</v>
      </c>
      <c r="M33" s="831">
        <v>351</v>
      </c>
      <c r="N33" s="831">
        <v>7</v>
      </c>
      <c r="O33" s="831">
        <v>2464</v>
      </c>
      <c r="P33" s="827">
        <v>7.0199430199430202</v>
      </c>
      <c r="Q33" s="832">
        <v>352</v>
      </c>
    </row>
    <row r="34" spans="1:17" ht="14.45" customHeight="1" x14ac:dyDescent="0.2">
      <c r="A34" s="821" t="s">
        <v>5178</v>
      </c>
      <c r="B34" s="822" t="s">
        <v>5440</v>
      </c>
      <c r="C34" s="822" t="s">
        <v>4182</v>
      </c>
      <c r="D34" s="822" t="s">
        <v>5465</v>
      </c>
      <c r="E34" s="822" t="s">
        <v>5466</v>
      </c>
      <c r="F34" s="831">
        <v>13</v>
      </c>
      <c r="G34" s="831">
        <v>325</v>
      </c>
      <c r="H34" s="831">
        <v>0.76470588235294112</v>
      </c>
      <c r="I34" s="831">
        <v>25</v>
      </c>
      <c r="J34" s="831">
        <v>17</v>
      </c>
      <c r="K34" s="831">
        <v>425</v>
      </c>
      <c r="L34" s="831">
        <v>1</v>
      </c>
      <c r="M34" s="831">
        <v>25</v>
      </c>
      <c r="N34" s="831">
        <v>9</v>
      </c>
      <c r="O34" s="831">
        <v>234</v>
      </c>
      <c r="P34" s="827">
        <v>0.5505882352941176</v>
      </c>
      <c r="Q34" s="832">
        <v>26</v>
      </c>
    </row>
    <row r="35" spans="1:17" ht="14.45" customHeight="1" x14ac:dyDescent="0.2">
      <c r="A35" s="821" t="s">
        <v>5178</v>
      </c>
      <c r="B35" s="822" t="s">
        <v>5440</v>
      </c>
      <c r="C35" s="822" t="s">
        <v>4182</v>
      </c>
      <c r="D35" s="822" t="s">
        <v>5467</v>
      </c>
      <c r="E35" s="822" t="s">
        <v>5468</v>
      </c>
      <c r="F35" s="831">
        <v>1</v>
      </c>
      <c r="G35" s="831">
        <v>742</v>
      </c>
      <c r="H35" s="831">
        <v>0.5</v>
      </c>
      <c r="I35" s="831">
        <v>742</v>
      </c>
      <c r="J35" s="831">
        <v>2</v>
      </c>
      <c r="K35" s="831">
        <v>1484</v>
      </c>
      <c r="L35" s="831">
        <v>1</v>
      </c>
      <c r="M35" s="831">
        <v>742</v>
      </c>
      <c r="N35" s="831"/>
      <c r="O35" s="831"/>
      <c r="P35" s="827"/>
      <c r="Q35" s="832"/>
    </row>
    <row r="36" spans="1:17" ht="14.45" customHeight="1" x14ac:dyDescent="0.2">
      <c r="A36" s="821" t="s">
        <v>5178</v>
      </c>
      <c r="B36" s="822" t="s">
        <v>5440</v>
      </c>
      <c r="C36" s="822" t="s">
        <v>4182</v>
      </c>
      <c r="D36" s="822" t="s">
        <v>5469</v>
      </c>
      <c r="E36" s="822" t="s">
        <v>5470</v>
      </c>
      <c r="F36" s="831">
        <v>9</v>
      </c>
      <c r="G36" s="831">
        <v>1629</v>
      </c>
      <c r="H36" s="831">
        <v>0.75</v>
      </c>
      <c r="I36" s="831">
        <v>181</v>
      </c>
      <c r="J36" s="831">
        <v>12</v>
      </c>
      <c r="K36" s="831">
        <v>2172</v>
      </c>
      <c r="L36" s="831">
        <v>1</v>
      </c>
      <c r="M36" s="831">
        <v>181</v>
      </c>
      <c r="N36" s="831">
        <v>14</v>
      </c>
      <c r="O36" s="831">
        <v>2534</v>
      </c>
      <c r="P36" s="827">
        <v>1.1666666666666667</v>
      </c>
      <c r="Q36" s="832">
        <v>181</v>
      </c>
    </row>
    <row r="37" spans="1:17" ht="14.45" customHeight="1" x14ac:dyDescent="0.2">
      <c r="A37" s="821" t="s">
        <v>5178</v>
      </c>
      <c r="B37" s="822" t="s">
        <v>5440</v>
      </c>
      <c r="C37" s="822" t="s">
        <v>4182</v>
      </c>
      <c r="D37" s="822" t="s">
        <v>5471</v>
      </c>
      <c r="E37" s="822" t="s">
        <v>5472</v>
      </c>
      <c r="F37" s="831">
        <v>58</v>
      </c>
      <c r="G37" s="831">
        <v>14732</v>
      </c>
      <c r="H37" s="831">
        <v>0.75324675324675328</v>
      </c>
      <c r="I37" s="831">
        <v>254</v>
      </c>
      <c r="J37" s="831">
        <v>77</v>
      </c>
      <c r="K37" s="831">
        <v>19558</v>
      </c>
      <c r="L37" s="831">
        <v>1</v>
      </c>
      <c r="M37" s="831">
        <v>254</v>
      </c>
      <c r="N37" s="831">
        <v>43</v>
      </c>
      <c r="O37" s="831">
        <v>10922</v>
      </c>
      <c r="P37" s="827">
        <v>0.55844155844155841</v>
      </c>
      <c r="Q37" s="832">
        <v>254</v>
      </c>
    </row>
    <row r="38" spans="1:17" ht="14.45" customHeight="1" x14ac:dyDescent="0.2">
      <c r="A38" s="821" t="s">
        <v>5178</v>
      </c>
      <c r="B38" s="822" t="s">
        <v>5440</v>
      </c>
      <c r="C38" s="822" t="s">
        <v>4182</v>
      </c>
      <c r="D38" s="822" t="s">
        <v>5473</v>
      </c>
      <c r="E38" s="822" t="s">
        <v>5474</v>
      </c>
      <c r="F38" s="831">
        <v>2</v>
      </c>
      <c r="G38" s="831">
        <v>536</v>
      </c>
      <c r="H38" s="831">
        <v>0.99628252788104088</v>
      </c>
      <c r="I38" s="831">
        <v>268</v>
      </c>
      <c r="J38" s="831">
        <v>2</v>
      </c>
      <c r="K38" s="831">
        <v>538</v>
      </c>
      <c r="L38" s="831">
        <v>1</v>
      </c>
      <c r="M38" s="831">
        <v>269</v>
      </c>
      <c r="N38" s="831"/>
      <c r="O38" s="831"/>
      <c r="P38" s="827"/>
      <c r="Q38" s="832"/>
    </row>
    <row r="39" spans="1:17" ht="14.45" customHeight="1" x14ac:dyDescent="0.2">
      <c r="A39" s="821" t="s">
        <v>5178</v>
      </c>
      <c r="B39" s="822" t="s">
        <v>5440</v>
      </c>
      <c r="C39" s="822" t="s">
        <v>4182</v>
      </c>
      <c r="D39" s="822" t="s">
        <v>5475</v>
      </c>
      <c r="E39" s="822" t="s">
        <v>5476</v>
      </c>
      <c r="F39" s="831">
        <v>45</v>
      </c>
      <c r="G39" s="831">
        <v>9765</v>
      </c>
      <c r="H39" s="831">
        <v>1.40625</v>
      </c>
      <c r="I39" s="831">
        <v>217</v>
      </c>
      <c r="J39" s="831">
        <v>32</v>
      </c>
      <c r="K39" s="831">
        <v>6944</v>
      </c>
      <c r="L39" s="831">
        <v>1</v>
      </c>
      <c r="M39" s="831">
        <v>217</v>
      </c>
      <c r="N39" s="831">
        <v>16</v>
      </c>
      <c r="O39" s="831">
        <v>3472</v>
      </c>
      <c r="P39" s="827">
        <v>0.5</v>
      </c>
      <c r="Q39" s="832">
        <v>217</v>
      </c>
    </row>
    <row r="40" spans="1:17" ht="14.45" customHeight="1" x14ac:dyDescent="0.2">
      <c r="A40" s="821" t="s">
        <v>5178</v>
      </c>
      <c r="B40" s="822" t="s">
        <v>5440</v>
      </c>
      <c r="C40" s="822" t="s">
        <v>4182</v>
      </c>
      <c r="D40" s="822" t="s">
        <v>5477</v>
      </c>
      <c r="E40" s="822" t="s">
        <v>5478</v>
      </c>
      <c r="F40" s="831">
        <v>2</v>
      </c>
      <c r="G40" s="831">
        <v>73</v>
      </c>
      <c r="H40" s="831">
        <v>0.65765765765765771</v>
      </c>
      <c r="I40" s="831">
        <v>36.5</v>
      </c>
      <c r="J40" s="831">
        <v>3</v>
      </c>
      <c r="K40" s="831">
        <v>111</v>
      </c>
      <c r="L40" s="831">
        <v>1</v>
      </c>
      <c r="M40" s="831">
        <v>37</v>
      </c>
      <c r="N40" s="831"/>
      <c r="O40" s="831"/>
      <c r="P40" s="827"/>
      <c r="Q40" s="832"/>
    </row>
    <row r="41" spans="1:17" ht="14.45" customHeight="1" x14ac:dyDescent="0.2">
      <c r="A41" s="821" t="s">
        <v>5178</v>
      </c>
      <c r="B41" s="822" t="s">
        <v>5440</v>
      </c>
      <c r="C41" s="822" t="s">
        <v>4182</v>
      </c>
      <c r="D41" s="822" t="s">
        <v>5479</v>
      </c>
      <c r="E41" s="822" t="s">
        <v>5480</v>
      </c>
      <c r="F41" s="831">
        <v>2</v>
      </c>
      <c r="G41" s="831">
        <v>1184</v>
      </c>
      <c r="H41" s="831">
        <v>0.66442199775533106</v>
      </c>
      <c r="I41" s="831">
        <v>592</v>
      </c>
      <c r="J41" s="831">
        <v>3</v>
      </c>
      <c r="K41" s="831">
        <v>1782</v>
      </c>
      <c r="L41" s="831">
        <v>1</v>
      </c>
      <c r="M41" s="831">
        <v>594</v>
      </c>
      <c r="N41" s="831"/>
      <c r="O41" s="831"/>
      <c r="P41" s="827"/>
      <c r="Q41" s="832"/>
    </row>
    <row r="42" spans="1:17" ht="14.45" customHeight="1" x14ac:dyDescent="0.2">
      <c r="A42" s="821" t="s">
        <v>5178</v>
      </c>
      <c r="B42" s="822" t="s">
        <v>5440</v>
      </c>
      <c r="C42" s="822" t="s">
        <v>4182</v>
      </c>
      <c r="D42" s="822" t="s">
        <v>5481</v>
      </c>
      <c r="E42" s="822" t="s">
        <v>5482</v>
      </c>
      <c r="F42" s="831"/>
      <c r="G42" s="831"/>
      <c r="H42" s="831"/>
      <c r="I42" s="831"/>
      <c r="J42" s="831"/>
      <c r="K42" s="831"/>
      <c r="L42" s="831"/>
      <c r="M42" s="831"/>
      <c r="N42" s="831">
        <v>2</v>
      </c>
      <c r="O42" s="831">
        <v>100</v>
      </c>
      <c r="P42" s="827"/>
      <c r="Q42" s="832">
        <v>50</v>
      </c>
    </row>
    <row r="43" spans="1:17" ht="14.45" customHeight="1" x14ac:dyDescent="0.2">
      <c r="A43" s="821" t="s">
        <v>5178</v>
      </c>
      <c r="B43" s="822" t="s">
        <v>5440</v>
      </c>
      <c r="C43" s="822" t="s">
        <v>4182</v>
      </c>
      <c r="D43" s="822" t="s">
        <v>5483</v>
      </c>
      <c r="E43" s="822" t="s">
        <v>5484</v>
      </c>
      <c r="F43" s="831">
        <v>2</v>
      </c>
      <c r="G43" s="831">
        <v>1094</v>
      </c>
      <c r="H43" s="831">
        <v>0.99817518248175185</v>
      </c>
      <c r="I43" s="831">
        <v>547</v>
      </c>
      <c r="J43" s="831">
        <v>2</v>
      </c>
      <c r="K43" s="831">
        <v>1096</v>
      </c>
      <c r="L43" s="831">
        <v>1</v>
      </c>
      <c r="M43" s="831">
        <v>548</v>
      </c>
      <c r="N43" s="831"/>
      <c r="O43" s="831"/>
      <c r="P43" s="827"/>
      <c r="Q43" s="832"/>
    </row>
    <row r="44" spans="1:17" ht="14.45" customHeight="1" x14ac:dyDescent="0.2">
      <c r="A44" s="821" t="s">
        <v>5178</v>
      </c>
      <c r="B44" s="822" t="s">
        <v>5440</v>
      </c>
      <c r="C44" s="822" t="s">
        <v>4182</v>
      </c>
      <c r="D44" s="822" t="s">
        <v>5485</v>
      </c>
      <c r="E44" s="822" t="s">
        <v>5486</v>
      </c>
      <c r="F44" s="831">
        <v>3</v>
      </c>
      <c r="G44" s="831">
        <v>2208</v>
      </c>
      <c r="H44" s="831">
        <v>1.4979647218453189</v>
      </c>
      <c r="I44" s="831">
        <v>736</v>
      </c>
      <c r="J44" s="831">
        <v>2</v>
      </c>
      <c r="K44" s="831">
        <v>1474</v>
      </c>
      <c r="L44" s="831">
        <v>1</v>
      </c>
      <c r="M44" s="831">
        <v>737</v>
      </c>
      <c r="N44" s="831"/>
      <c r="O44" s="831"/>
      <c r="P44" s="827"/>
      <c r="Q44" s="832"/>
    </row>
    <row r="45" spans="1:17" ht="14.45" customHeight="1" x14ac:dyDescent="0.2">
      <c r="A45" s="821" t="s">
        <v>5178</v>
      </c>
      <c r="B45" s="822" t="s">
        <v>5440</v>
      </c>
      <c r="C45" s="822" t="s">
        <v>4182</v>
      </c>
      <c r="D45" s="822" t="s">
        <v>5487</v>
      </c>
      <c r="E45" s="822" t="s">
        <v>5488</v>
      </c>
      <c r="F45" s="831"/>
      <c r="G45" s="831"/>
      <c r="H45" s="831"/>
      <c r="I45" s="831"/>
      <c r="J45" s="831">
        <v>1</v>
      </c>
      <c r="K45" s="831">
        <v>330</v>
      </c>
      <c r="L45" s="831">
        <v>1</v>
      </c>
      <c r="M45" s="831">
        <v>330</v>
      </c>
      <c r="N45" s="831"/>
      <c r="O45" s="831"/>
      <c r="P45" s="827"/>
      <c r="Q45" s="832"/>
    </row>
    <row r="46" spans="1:17" ht="14.45" customHeight="1" x14ac:dyDescent="0.2">
      <c r="A46" s="821" t="s">
        <v>5178</v>
      </c>
      <c r="B46" s="822" t="s">
        <v>5440</v>
      </c>
      <c r="C46" s="822" t="s">
        <v>4182</v>
      </c>
      <c r="D46" s="822" t="s">
        <v>5489</v>
      </c>
      <c r="E46" s="822" t="s">
        <v>5490</v>
      </c>
      <c r="F46" s="831">
        <v>2</v>
      </c>
      <c r="G46" s="831">
        <v>692</v>
      </c>
      <c r="H46" s="831">
        <v>0.99711815561959649</v>
      </c>
      <c r="I46" s="831">
        <v>346</v>
      </c>
      <c r="J46" s="831">
        <v>2</v>
      </c>
      <c r="K46" s="831">
        <v>694</v>
      </c>
      <c r="L46" s="831">
        <v>1</v>
      </c>
      <c r="M46" s="831">
        <v>347</v>
      </c>
      <c r="N46" s="831"/>
      <c r="O46" s="831"/>
      <c r="P46" s="827"/>
      <c r="Q46" s="832"/>
    </row>
    <row r="47" spans="1:17" ht="14.45" customHeight="1" x14ac:dyDescent="0.2">
      <c r="A47" s="821" t="s">
        <v>5178</v>
      </c>
      <c r="B47" s="822" t="s">
        <v>5440</v>
      </c>
      <c r="C47" s="822" t="s">
        <v>4182</v>
      </c>
      <c r="D47" s="822" t="s">
        <v>5491</v>
      </c>
      <c r="E47" s="822" t="s">
        <v>5492</v>
      </c>
      <c r="F47" s="831"/>
      <c r="G47" s="831"/>
      <c r="H47" s="831"/>
      <c r="I47" s="831"/>
      <c r="J47" s="831">
        <v>1</v>
      </c>
      <c r="K47" s="831">
        <v>754</v>
      </c>
      <c r="L47" s="831">
        <v>1</v>
      </c>
      <c r="M47" s="831">
        <v>754</v>
      </c>
      <c r="N47" s="831"/>
      <c r="O47" s="831"/>
      <c r="P47" s="827"/>
      <c r="Q47" s="832"/>
    </row>
    <row r="48" spans="1:17" ht="14.45" customHeight="1" x14ac:dyDescent="0.2">
      <c r="A48" s="821" t="s">
        <v>5178</v>
      </c>
      <c r="B48" s="822" t="s">
        <v>5440</v>
      </c>
      <c r="C48" s="822" t="s">
        <v>4182</v>
      </c>
      <c r="D48" s="822" t="s">
        <v>5493</v>
      </c>
      <c r="E48" s="822" t="s">
        <v>5494</v>
      </c>
      <c r="F48" s="831"/>
      <c r="G48" s="831"/>
      <c r="H48" s="831"/>
      <c r="I48" s="831"/>
      <c r="J48" s="831">
        <v>2</v>
      </c>
      <c r="K48" s="831">
        <v>464</v>
      </c>
      <c r="L48" s="831">
        <v>1</v>
      </c>
      <c r="M48" s="831">
        <v>232</v>
      </c>
      <c r="N48" s="831"/>
      <c r="O48" s="831"/>
      <c r="P48" s="827"/>
      <c r="Q48" s="832"/>
    </row>
    <row r="49" spans="1:17" ht="14.45" customHeight="1" x14ac:dyDescent="0.2">
      <c r="A49" s="821" t="s">
        <v>5178</v>
      </c>
      <c r="B49" s="822" t="s">
        <v>5440</v>
      </c>
      <c r="C49" s="822" t="s">
        <v>4182</v>
      </c>
      <c r="D49" s="822" t="s">
        <v>5495</v>
      </c>
      <c r="E49" s="822" t="s">
        <v>5496</v>
      </c>
      <c r="F49" s="831"/>
      <c r="G49" s="831"/>
      <c r="H49" s="831"/>
      <c r="I49" s="831"/>
      <c r="J49" s="831">
        <v>1</v>
      </c>
      <c r="K49" s="831">
        <v>234</v>
      </c>
      <c r="L49" s="831">
        <v>1</v>
      </c>
      <c r="M49" s="831">
        <v>234</v>
      </c>
      <c r="N49" s="831"/>
      <c r="O49" s="831"/>
      <c r="P49" s="827"/>
      <c r="Q49" s="832"/>
    </row>
    <row r="50" spans="1:17" ht="14.45" customHeight="1" x14ac:dyDescent="0.2">
      <c r="A50" s="821" t="s">
        <v>5178</v>
      </c>
      <c r="B50" s="822" t="s">
        <v>5440</v>
      </c>
      <c r="C50" s="822" t="s">
        <v>4182</v>
      </c>
      <c r="D50" s="822" t="s">
        <v>5497</v>
      </c>
      <c r="E50" s="822" t="s">
        <v>5498</v>
      </c>
      <c r="F50" s="831">
        <v>17</v>
      </c>
      <c r="G50" s="831">
        <v>6970</v>
      </c>
      <c r="H50" s="831">
        <v>1.4132197891321978</v>
      </c>
      <c r="I50" s="831">
        <v>410</v>
      </c>
      <c r="J50" s="831">
        <v>12</v>
      </c>
      <c r="K50" s="831">
        <v>4932</v>
      </c>
      <c r="L50" s="831">
        <v>1</v>
      </c>
      <c r="M50" s="831">
        <v>411</v>
      </c>
      <c r="N50" s="831">
        <v>6</v>
      </c>
      <c r="O50" s="831">
        <v>2466</v>
      </c>
      <c r="P50" s="827">
        <v>0.5</v>
      </c>
      <c r="Q50" s="832">
        <v>411</v>
      </c>
    </row>
    <row r="51" spans="1:17" ht="14.45" customHeight="1" x14ac:dyDescent="0.2">
      <c r="A51" s="821" t="s">
        <v>5178</v>
      </c>
      <c r="B51" s="822" t="s">
        <v>5440</v>
      </c>
      <c r="C51" s="822" t="s">
        <v>4182</v>
      </c>
      <c r="D51" s="822" t="s">
        <v>5499</v>
      </c>
      <c r="E51" s="822" t="s">
        <v>5500</v>
      </c>
      <c r="F51" s="831">
        <v>2</v>
      </c>
      <c r="G51" s="831">
        <v>1304</v>
      </c>
      <c r="H51" s="831"/>
      <c r="I51" s="831">
        <v>652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5178</v>
      </c>
      <c r="B52" s="822" t="s">
        <v>5440</v>
      </c>
      <c r="C52" s="822" t="s">
        <v>4182</v>
      </c>
      <c r="D52" s="822" t="s">
        <v>5501</v>
      </c>
      <c r="E52" s="822" t="s">
        <v>5502</v>
      </c>
      <c r="F52" s="831">
        <v>2</v>
      </c>
      <c r="G52" s="831">
        <v>1180</v>
      </c>
      <c r="H52" s="831">
        <v>0.99830795262267347</v>
      </c>
      <c r="I52" s="831">
        <v>590</v>
      </c>
      <c r="J52" s="831">
        <v>2</v>
      </c>
      <c r="K52" s="831">
        <v>1182</v>
      </c>
      <c r="L52" s="831">
        <v>1</v>
      </c>
      <c r="M52" s="831">
        <v>591</v>
      </c>
      <c r="N52" s="831">
        <v>2</v>
      </c>
      <c r="O52" s="831">
        <v>1184</v>
      </c>
      <c r="P52" s="827">
        <v>1.0016920473773265</v>
      </c>
      <c r="Q52" s="832">
        <v>592</v>
      </c>
    </row>
    <row r="53" spans="1:17" ht="14.45" customHeight="1" x14ac:dyDescent="0.2">
      <c r="A53" s="821" t="s">
        <v>5178</v>
      </c>
      <c r="B53" s="822" t="s">
        <v>5440</v>
      </c>
      <c r="C53" s="822" t="s">
        <v>4182</v>
      </c>
      <c r="D53" s="822" t="s">
        <v>5503</v>
      </c>
      <c r="E53" s="822" t="s">
        <v>5504</v>
      </c>
      <c r="F53" s="831"/>
      <c r="G53" s="831"/>
      <c r="H53" s="831"/>
      <c r="I53" s="831"/>
      <c r="J53" s="831">
        <v>2</v>
      </c>
      <c r="K53" s="831">
        <v>1580</v>
      </c>
      <c r="L53" s="831">
        <v>1</v>
      </c>
      <c r="M53" s="831">
        <v>790</v>
      </c>
      <c r="N53" s="831"/>
      <c r="O53" s="831"/>
      <c r="P53" s="827"/>
      <c r="Q53" s="832"/>
    </row>
    <row r="54" spans="1:17" ht="14.45" customHeight="1" x14ac:dyDescent="0.2">
      <c r="A54" s="821" t="s">
        <v>5178</v>
      </c>
      <c r="B54" s="822" t="s">
        <v>5440</v>
      </c>
      <c r="C54" s="822" t="s">
        <v>4182</v>
      </c>
      <c r="D54" s="822" t="s">
        <v>5505</v>
      </c>
      <c r="E54" s="822" t="s">
        <v>5506</v>
      </c>
      <c r="F54" s="831"/>
      <c r="G54" s="831"/>
      <c r="H54" s="831"/>
      <c r="I54" s="831"/>
      <c r="J54" s="831">
        <v>1</v>
      </c>
      <c r="K54" s="831">
        <v>225</v>
      </c>
      <c r="L54" s="831">
        <v>1</v>
      </c>
      <c r="M54" s="831">
        <v>225</v>
      </c>
      <c r="N54" s="831"/>
      <c r="O54" s="831"/>
      <c r="P54" s="827"/>
      <c r="Q54" s="832"/>
    </row>
    <row r="55" spans="1:17" ht="14.45" customHeight="1" x14ac:dyDescent="0.2">
      <c r="A55" s="821" t="s">
        <v>5178</v>
      </c>
      <c r="B55" s="822" t="s">
        <v>5440</v>
      </c>
      <c r="C55" s="822" t="s">
        <v>4182</v>
      </c>
      <c r="D55" s="822" t="s">
        <v>5507</v>
      </c>
      <c r="E55" s="822" t="s">
        <v>5508</v>
      </c>
      <c r="F55" s="831">
        <v>14</v>
      </c>
      <c r="G55" s="831">
        <v>12866</v>
      </c>
      <c r="H55" s="831">
        <v>1.3984782608695652</v>
      </c>
      <c r="I55" s="831">
        <v>919</v>
      </c>
      <c r="J55" s="831">
        <v>10</v>
      </c>
      <c r="K55" s="831">
        <v>9200</v>
      </c>
      <c r="L55" s="831">
        <v>1</v>
      </c>
      <c r="M55" s="831">
        <v>920</v>
      </c>
      <c r="N55" s="831">
        <v>7</v>
      </c>
      <c r="O55" s="831">
        <v>6447</v>
      </c>
      <c r="P55" s="827">
        <v>0.70076086956521744</v>
      </c>
      <c r="Q55" s="832">
        <v>921</v>
      </c>
    </row>
    <row r="56" spans="1:17" ht="14.45" customHeight="1" x14ac:dyDescent="0.2">
      <c r="A56" s="821" t="s">
        <v>5178</v>
      </c>
      <c r="B56" s="822" t="s">
        <v>5440</v>
      </c>
      <c r="C56" s="822" t="s">
        <v>4182</v>
      </c>
      <c r="D56" s="822" t="s">
        <v>5509</v>
      </c>
      <c r="E56" s="822" t="s">
        <v>5510</v>
      </c>
      <c r="F56" s="831">
        <v>14</v>
      </c>
      <c r="G56" s="831">
        <v>12544</v>
      </c>
      <c r="H56" s="831">
        <v>1.3984392419175027</v>
      </c>
      <c r="I56" s="831">
        <v>896</v>
      </c>
      <c r="J56" s="831">
        <v>10</v>
      </c>
      <c r="K56" s="831">
        <v>8970</v>
      </c>
      <c r="L56" s="831">
        <v>1</v>
      </c>
      <c r="M56" s="831">
        <v>897</v>
      </c>
      <c r="N56" s="831">
        <v>7</v>
      </c>
      <c r="O56" s="831">
        <v>6286</v>
      </c>
      <c r="P56" s="827">
        <v>0.70078037904124857</v>
      </c>
      <c r="Q56" s="832">
        <v>898</v>
      </c>
    </row>
    <row r="57" spans="1:17" ht="14.45" customHeight="1" x14ac:dyDescent="0.2">
      <c r="A57" s="821" t="s">
        <v>5178</v>
      </c>
      <c r="B57" s="822" t="s">
        <v>5440</v>
      </c>
      <c r="C57" s="822" t="s">
        <v>4182</v>
      </c>
      <c r="D57" s="822" t="s">
        <v>5511</v>
      </c>
      <c r="E57" s="822" t="s">
        <v>5512</v>
      </c>
      <c r="F57" s="831">
        <v>16</v>
      </c>
      <c r="G57" s="831">
        <v>3904</v>
      </c>
      <c r="H57" s="831"/>
      <c r="I57" s="831">
        <v>244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5178</v>
      </c>
      <c r="B58" s="822" t="s">
        <v>5440</v>
      </c>
      <c r="C58" s="822" t="s">
        <v>4182</v>
      </c>
      <c r="D58" s="822" t="s">
        <v>5513</v>
      </c>
      <c r="E58" s="822" t="s">
        <v>5514</v>
      </c>
      <c r="F58" s="831"/>
      <c r="G58" s="831"/>
      <c r="H58" s="831"/>
      <c r="I58" s="831"/>
      <c r="J58" s="831">
        <v>2</v>
      </c>
      <c r="K58" s="831">
        <v>406</v>
      </c>
      <c r="L58" s="831">
        <v>1</v>
      </c>
      <c r="M58" s="831">
        <v>203</v>
      </c>
      <c r="N58" s="831"/>
      <c r="O58" s="831"/>
      <c r="P58" s="827"/>
      <c r="Q58" s="832"/>
    </row>
    <row r="59" spans="1:17" ht="14.45" customHeight="1" x14ac:dyDescent="0.2">
      <c r="A59" s="821" t="s">
        <v>5178</v>
      </c>
      <c r="B59" s="822" t="s">
        <v>5440</v>
      </c>
      <c r="C59" s="822" t="s">
        <v>4182</v>
      </c>
      <c r="D59" s="822" t="s">
        <v>5515</v>
      </c>
      <c r="E59" s="822" t="s">
        <v>5516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469</v>
      </c>
      <c r="P59" s="827"/>
      <c r="Q59" s="832">
        <v>469</v>
      </c>
    </row>
    <row r="60" spans="1:17" ht="14.45" customHeight="1" x14ac:dyDescent="0.2">
      <c r="A60" s="821" t="s">
        <v>5178</v>
      </c>
      <c r="B60" s="822" t="s">
        <v>5440</v>
      </c>
      <c r="C60" s="822" t="s">
        <v>4182</v>
      </c>
      <c r="D60" s="822" t="s">
        <v>5517</v>
      </c>
      <c r="E60" s="822" t="s">
        <v>5518</v>
      </c>
      <c r="F60" s="831"/>
      <c r="G60" s="831"/>
      <c r="H60" s="831"/>
      <c r="I60" s="831"/>
      <c r="J60" s="831"/>
      <c r="K60" s="831"/>
      <c r="L60" s="831"/>
      <c r="M60" s="831"/>
      <c r="N60" s="831">
        <v>1</v>
      </c>
      <c r="O60" s="831">
        <v>3237</v>
      </c>
      <c r="P60" s="827"/>
      <c r="Q60" s="832">
        <v>3237</v>
      </c>
    </row>
    <row r="61" spans="1:17" ht="14.45" customHeight="1" x14ac:dyDescent="0.2">
      <c r="A61" s="821" t="s">
        <v>5519</v>
      </c>
      <c r="B61" s="822" t="s">
        <v>5520</v>
      </c>
      <c r="C61" s="822" t="s">
        <v>4182</v>
      </c>
      <c r="D61" s="822" t="s">
        <v>5521</v>
      </c>
      <c r="E61" s="822" t="s">
        <v>5522</v>
      </c>
      <c r="F61" s="831">
        <v>166</v>
      </c>
      <c r="G61" s="831">
        <v>4536</v>
      </c>
      <c r="H61" s="831">
        <v>0.86170212765957444</v>
      </c>
      <c r="I61" s="831">
        <v>27.325301204819276</v>
      </c>
      <c r="J61" s="831">
        <v>188</v>
      </c>
      <c r="K61" s="831">
        <v>5264</v>
      </c>
      <c r="L61" s="831">
        <v>1</v>
      </c>
      <c r="M61" s="831">
        <v>28</v>
      </c>
      <c r="N61" s="831">
        <v>152</v>
      </c>
      <c r="O61" s="831">
        <v>4256</v>
      </c>
      <c r="P61" s="827">
        <v>0.80851063829787229</v>
      </c>
      <c r="Q61" s="832">
        <v>28</v>
      </c>
    </row>
    <row r="62" spans="1:17" ht="14.45" customHeight="1" x14ac:dyDescent="0.2">
      <c r="A62" s="821" t="s">
        <v>5519</v>
      </c>
      <c r="B62" s="822" t="s">
        <v>5520</v>
      </c>
      <c r="C62" s="822" t="s">
        <v>4182</v>
      </c>
      <c r="D62" s="822" t="s">
        <v>5523</v>
      </c>
      <c r="E62" s="822" t="s">
        <v>5524</v>
      </c>
      <c r="F62" s="831">
        <v>119</v>
      </c>
      <c r="G62" s="831">
        <v>6426</v>
      </c>
      <c r="H62" s="831">
        <v>0.88148148148148153</v>
      </c>
      <c r="I62" s="831">
        <v>54</v>
      </c>
      <c r="J62" s="831">
        <v>135</v>
      </c>
      <c r="K62" s="831">
        <v>7290</v>
      </c>
      <c r="L62" s="831">
        <v>1</v>
      </c>
      <c r="M62" s="831">
        <v>54</v>
      </c>
      <c r="N62" s="831">
        <v>122</v>
      </c>
      <c r="O62" s="831">
        <v>6588</v>
      </c>
      <c r="P62" s="827">
        <v>0.90370370370370368</v>
      </c>
      <c r="Q62" s="832">
        <v>54</v>
      </c>
    </row>
    <row r="63" spans="1:17" ht="14.45" customHeight="1" x14ac:dyDescent="0.2">
      <c r="A63" s="821" t="s">
        <v>5519</v>
      </c>
      <c r="B63" s="822" t="s">
        <v>5520</v>
      </c>
      <c r="C63" s="822" t="s">
        <v>4182</v>
      </c>
      <c r="D63" s="822" t="s">
        <v>5525</v>
      </c>
      <c r="E63" s="822" t="s">
        <v>5526</v>
      </c>
      <c r="F63" s="831">
        <v>141</v>
      </c>
      <c r="G63" s="831">
        <v>3384</v>
      </c>
      <c r="H63" s="831">
        <v>0.88124999999999998</v>
      </c>
      <c r="I63" s="831">
        <v>24</v>
      </c>
      <c r="J63" s="831">
        <v>160</v>
      </c>
      <c r="K63" s="831">
        <v>3840</v>
      </c>
      <c r="L63" s="831">
        <v>1</v>
      </c>
      <c r="M63" s="831">
        <v>24</v>
      </c>
      <c r="N63" s="831">
        <v>122</v>
      </c>
      <c r="O63" s="831">
        <v>2928</v>
      </c>
      <c r="P63" s="827">
        <v>0.76249999999999996</v>
      </c>
      <c r="Q63" s="832">
        <v>24</v>
      </c>
    </row>
    <row r="64" spans="1:17" ht="14.45" customHeight="1" x14ac:dyDescent="0.2">
      <c r="A64" s="821" t="s">
        <v>5519</v>
      </c>
      <c r="B64" s="822" t="s">
        <v>5520</v>
      </c>
      <c r="C64" s="822" t="s">
        <v>4182</v>
      </c>
      <c r="D64" s="822" t="s">
        <v>5527</v>
      </c>
      <c r="E64" s="822" t="s">
        <v>5528</v>
      </c>
      <c r="F64" s="831">
        <v>428</v>
      </c>
      <c r="G64" s="831">
        <v>11556</v>
      </c>
      <c r="H64" s="831">
        <v>0.88429752066115708</v>
      </c>
      <c r="I64" s="831">
        <v>27</v>
      </c>
      <c r="J64" s="831">
        <v>484</v>
      </c>
      <c r="K64" s="831">
        <v>13068</v>
      </c>
      <c r="L64" s="831">
        <v>1</v>
      </c>
      <c r="M64" s="831">
        <v>27</v>
      </c>
      <c r="N64" s="831">
        <v>361</v>
      </c>
      <c r="O64" s="831">
        <v>9747</v>
      </c>
      <c r="P64" s="827">
        <v>0.74586776859504134</v>
      </c>
      <c r="Q64" s="832">
        <v>27</v>
      </c>
    </row>
    <row r="65" spans="1:17" ht="14.45" customHeight="1" x14ac:dyDescent="0.2">
      <c r="A65" s="821" t="s">
        <v>5519</v>
      </c>
      <c r="B65" s="822" t="s">
        <v>5520</v>
      </c>
      <c r="C65" s="822" t="s">
        <v>4182</v>
      </c>
      <c r="D65" s="822" t="s">
        <v>5529</v>
      </c>
      <c r="E65" s="822" t="s">
        <v>5530</v>
      </c>
      <c r="F65" s="831"/>
      <c r="G65" s="831"/>
      <c r="H65" s="831"/>
      <c r="I65" s="831"/>
      <c r="J65" s="831"/>
      <c r="K65" s="831"/>
      <c r="L65" s="831"/>
      <c r="M65" s="831"/>
      <c r="N65" s="831">
        <v>1</v>
      </c>
      <c r="O65" s="831">
        <v>58</v>
      </c>
      <c r="P65" s="827"/>
      <c r="Q65" s="832">
        <v>58</v>
      </c>
    </row>
    <row r="66" spans="1:17" ht="14.45" customHeight="1" x14ac:dyDescent="0.2">
      <c r="A66" s="821" t="s">
        <v>5519</v>
      </c>
      <c r="B66" s="822" t="s">
        <v>5520</v>
      </c>
      <c r="C66" s="822" t="s">
        <v>4182</v>
      </c>
      <c r="D66" s="822" t="s">
        <v>5531</v>
      </c>
      <c r="E66" s="822" t="s">
        <v>5532</v>
      </c>
      <c r="F66" s="831">
        <v>147</v>
      </c>
      <c r="G66" s="831">
        <v>3969</v>
      </c>
      <c r="H66" s="831">
        <v>0.86982248520710059</v>
      </c>
      <c r="I66" s="831">
        <v>27</v>
      </c>
      <c r="J66" s="831">
        <v>169</v>
      </c>
      <c r="K66" s="831">
        <v>4563</v>
      </c>
      <c r="L66" s="831">
        <v>1</v>
      </c>
      <c r="M66" s="831">
        <v>27</v>
      </c>
      <c r="N66" s="831">
        <v>144</v>
      </c>
      <c r="O66" s="831">
        <v>3888</v>
      </c>
      <c r="P66" s="827">
        <v>0.85207100591715978</v>
      </c>
      <c r="Q66" s="832">
        <v>27</v>
      </c>
    </row>
    <row r="67" spans="1:17" ht="14.45" customHeight="1" x14ac:dyDescent="0.2">
      <c r="A67" s="821" t="s">
        <v>5519</v>
      </c>
      <c r="B67" s="822" t="s">
        <v>5520</v>
      </c>
      <c r="C67" s="822" t="s">
        <v>4182</v>
      </c>
      <c r="D67" s="822" t="s">
        <v>5533</v>
      </c>
      <c r="E67" s="822" t="s">
        <v>5534</v>
      </c>
      <c r="F67" s="831">
        <v>528</v>
      </c>
      <c r="G67" s="831">
        <v>11782</v>
      </c>
      <c r="H67" s="831">
        <v>0.93820672081541645</v>
      </c>
      <c r="I67" s="831">
        <v>22.314393939393938</v>
      </c>
      <c r="J67" s="831">
        <v>546</v>
      </c>
      <c r="K67" s="831">
        <v>12558</v>
      </c>
      <c r="L67" s="831">
        <v>1</v>
      </c>
      <c r="M67" s="831">
        <v>23</v>
      </c>
      <c r="N67" s="831">
        <v>467</v>
      </c>
      <c r="O67" s="831">
        <v>10741</v>
      </c>
      <c r="P67" s="827">
        <v>0.85531135531135527</v>
      </c>
      <c r="Q67" s="832">
        <v>23</v>
      </c>
    </row>
    <row r="68" spans="1:17" ht="14.45" customHeight="1" x14ac:dyDescent="0.2">
      <c r="A68" s="821" t="s">
        <v>5519</v>
      </c>
      <c r="B68" s="822" t="s">
        <v>5520</v>
      </c>
      <c r="C68" s="822" t="s">
        <v>4182</v>
      </c>
      <c r="D68" s="822" t="s">
        <v>5535</v>
      </c>
      <c r="E68" s="822" t="s">
        <v>5536</v>
      </c>
      <c r="F68" s="831">
        <v>2</v>
      </c>
      <c r="G68" s="831">
        <v>137</v>
      </c>
      <c r="H68" s="831">
        <v>0.24818840579710144</v>
      </c>
      <c r="I68" s="831">
        <v>68.5</v>
      </c>
      <c r="J68" s="831">
        <v>8</v>
      </c>
      <c r="K68" s="831">
        <v>552</v>
      </c>
      <c r="L68" s="831">
        <v>1</v>
      </c>
      <c r="M68" s="831">
        <v>69</v>
      </c>
      <c r="N68" s="831">
        <v>11</v>
      </c>
      <c r="O68" s="831">
        <v>759</v>
      </c>
      <c r="P68" s="827">
        <v>1.375</v>
      </c>
      <c r="Q68" s="832">
        <v>69</v>
      </c>
    </row>
    <row r="69" spans="1:17" ht="14.45" customHeight="1" x14ac:dyDescent="0.2">
      <c r="A69" s="821" t="s">
        <v>5519</v>
      </c>
      <c r="B69" s="822" t="s">
        <v>5520</v>
      </c>
      <c r="C69" s="822" t="s">
        <v>4182</v>
      </c>
      <c r="D69" s="822" t="s">
        <v>5537</v>
      </c>
      <c r="E69" s="822" t="s">
        <v>5538</v>
      </c>
      <c r="F69" s="831">
        <v>52</v>
      </c>
      <c r="G69" s="831">
        <v>3224</v>
      </c>
      <c r="H69" s="831">
        <v>1.4444444444444444</v>
      </c>
      <c r="I69" s="831">
        <v>62</v>
      </c>
      <c r="J69" s="831">
        <v>36</v>
      </c>
      <c r="K69" s="831">
        <v>2232</v>
      </c>
      <c r="L69" s="831">
        <v>1</v>
      </c>
      <c r="M69" s="831">
        <v>62</v>
      </c>
      <c r="N69" s="831">
        <v>57</v>
      </c>
      <c r="O69" s="831">
        <v>3591</v>
      </c>
      <c r="P69" s="827">
        <v>1.6088709677419355</v>
      </c>
      <c r="Q69" s="832">
        <v>63</v>
      </c>
    </row>
    <row r="70" spans="1:17" ht="14.45" customHeight="1" x14ac:dyDescent="0.2">
      <c r="A70" s="821" t="s">
        <v>5519</v>
      </c>
      <c r="B70" s="822" t="s">
        <v>5520</v>
      </c>
      <c r="C70" s="822" t="s">
        <v>4182</v>
      </c>
      <c r="D70" s="822" t="s">
        <v>5539</v>
      </c>
      <c r="E70" s="822" t="s">
        <v>5540</v>
      </c>
      <c r="F70" s="831">
        <v>2</v>
      </c>
      <c r="G70" s="831">
        <v>789</v>
      </c>
      <c r="H70" s="831">
        <v>0.66582278481012658</v>
      </c>
      <c r="I70" s="831">
        <v>394.5</v>
      </c>
      <c r="J70" s="831">
        <v>3</v>
      </c>
      <c r="K70" s="831">
        <v>1185</v>
      </c>
      <c r="L70" s="831">
        <v>1</v>
      </c>
      <c r="M70" s="831">
        <v>395</v>
      </c>
      <c r="N70" s="831">
        <v>1</v>
      </c>
      <c r="O70" s="831">
        <v>395</v>
      </c>
      <c r="P70" s="827">
        <v>0.33333333333333331</v>
      </c>
      <c r="Q70" s="832">
        <v>395</v>
      </c>
    </row>
    <row r="71" spans="1:17" ht="14.45" customHeight="1" x14ac:dyDescent="0.2">
      <c r="A71" s="821" t="s">
        <v>5519</v>
      </c>
      <c r="B71" s="822" t="s">
        <v>5520</v>
      </c>
      <c r="C71" s="822" t="s">
        <v>4182</v>
      </c>
      <c r="D71" s="822" t="s">
        <v>5541</v>
      </c>
      <c r="E71" s="822" t="s">
        <v>5542</v>
      </c>
      <c r="F71" s="831">
        <v>98</v>
      </c>
      <c r="G71" s="831">
        <v>8074</v>
      </c>
      <c r="H71" s="831">
        <v>0.92422161172161177</v>
      </c>
      <c r="I71" s="831">
        <v>82.387755102040813</v>
      </c>
      <c r="J71" s="831">
        <v>104</v>
      </c>
      <c r="K71" s="831">
        <v>8736</v>
      </c>
      <c r="L71" s="831">
        <v>1</v>
      </c>
      <c r="M71" s="831">
        <v>84</v>
      </c>
      <c r="N71" s="831">
        <v>56</v>
      </c>
      <c r="O71" s="831">
        <v>4760</v>
      </c>
      <c r="P71" s="827">
        <v>0.54487179487179482</v>
      </c>
      <c r="Q71" s="832">
        <v>85</v>
      </c>
    </row>
    <row r="72" spans="1:17" ht="14.45" customHeight="1" x14ac:dyDescent="0.2">
      <c r="A72" s="821" t="s">
        <v>5519</v>
      </c>
      <c r="B72" s="822" t="s">
        <v>5520</v>
      </c>
      <c r="C72" s="822" t="s">
        <v>4182</v>
      </c>
      <c r="D72" s="822" t="s">
        <v>5543</v>
      </c>
      <c r="E72" s="822" t="s">
        <v>5544</v>
      </c>
      <c r="F72" s="831">
        <v>49</v>
      </c>
      <c r="G72" s="831">
        <v>48412</v>
      </c>
      <c r="H72" s="831">
        <v>0.72058823529411764</v>
      </c>
      <c r="I72" s="831">
        <v>988</v>
      </c>
      <c r="J72" s="831">
        <v>68</v>
      </c>
      <c r="K72" s="831">
        <v>67184</v>
      </c>
      <c r="L72" s="831">
        <v>1</v>
      </c>
      <c r="M72" s="831">
        <v>988</v>
      </c>
      <c r="N72" s="831">
        <v>45</v>
      </c>
      <c r="O72" s="831">
        <v>44460</v>
      </c>
      <c r="P72" s="827">
        <v>0.66176470588235292</v>
      </c>
      <c r="Q72" s="832">
        <v>988</v>
      </c>
    </row>
    <row r="73" spans="1:17" ht="14.45" customHeight="1" x14ac:dyDescent="0.2">
      <c r="A73" s="821" t="s">
        <v>5519</v>
      </c>
      <c r="B73" s="822" t="s">
        <v>5520</v>
      </c>
      <c r="C73" s="822" t="s">
        <v>4182</v>
      </c>
      <c r="D73" s="822" t="s">
        <v>5545</v>
      </c>
      <c r="E73" s="822" t="s">
        <v>5546</v>
      </c>
      <c r="F73" s="831"/>
      <c r="G73" s="831"/>
      <c r="H73" s="831"/>
      <c r="I73" s="831"/>
      <c r="J73" s="831">
        <v>1</v>
      </c>
      <c r="K73" s="831">
        <v>82</v>
      </c>
      <c r="L73" s="831">
        <v>1</v>
      </c>
      <c r="M73" s="831">
        <v>82</v>
      </c>
      <c r="N73" s="831"/>
      <c r="O73" s="831"/>
      <c r="P73" s="827"/>
      <c r="Q73" s="832"/>
    </row>
    <row r="74" spans="1:17" ht="14.45" customHeight="1" x14ac:dyDescent="0.2">
      <c r="A74" s="821" t="s">
        <v>5519</v>
      </c>
      <c r="B74" s="822" t="s">
        <v>5520</v>
      </c>
      <c r="C74" s="822" t="s">
        <v>4182</v>
      </c>
      <c r="D74" s="822" t="s">
        <v>5547</v>
      </c>
      <c r="E74" s="822" t="s">
        <v>5548</v>
      </c>
      <c r="F74" s="831">
        <v>3</v>
      </c>
      <c r="G74" s="831">
        <v>189</v>
      </c>
      <c r="H74" s="831">
        <v>1.4765625</v>
      </c>
      <c r="I74" s="831">
        <v>63</v>
      </c>
      <c r="J74" s="831">
        <v>2</v>
      </c>
      <c r="K74" s="831">
        <v>128</v>
      </c>
      <c r="L74" s="831">
        <v>1</v>
      </c>
      <c r="M74" s="831">
        <v>64</v>
      </c>
      <c r="N74" s="831"/>
      <c r="O74" s="831"/>
      <c r="P74" s="827"/>
      <c r="Q74" s="832"/>
    </row>
    <row r="75" spans="1:17" ht="14.45" customHeight="1" x14ac:dyDescent="0.2">
      <c r="A75" s="821" t="s">
        <v>5519</v>
      </c>
      <c r="B75" s="822" t="s">
        <v>5520</v>
      </c>
      <c r="C75" s="822" t="s">
        <v>4182</v>
      </c>
      <c r="D75" s="822" t="s">
        <v>5549</v>
      </c>
      <c r="E75" s="822" t="s">
        <v>5550</v>
      </c>
      <c r="F75" s="831">
        <v>40</v>
      </c>
      <c r="G75" s="831">
        <v>680</v>
      </c>
      <c r="H75" s="831">
        <v>0.81632653061224492</v>
      </c>
      <c r="I75" s="831">
        <v>17</v>
      </c>
      <c r="J75" s="831">
        <v>49</v>
      </c>
      <c r="K75" s="831">
        <v>833</v>
      </c>
      <c r="L75" s="831">
        <v>1</v>
      </c>
      <c r="M75" s="831">
        <v>17</v>
      </c>
      <c r="N75" s="831">
        <v>58</v>
      </c>
      <c r="O75" s="831">
        <v>986</v>
      </c>
      <c r="P75" s="827">
        <v>1.1836734693877551</v>
      </c>
      <c r="Q75" s="832">
        <v>17</v>
      </c>
    </row>
    <row r="76" spans="1:17" ht="14.45" customHeight="1" x14ac:dyDescent="0.2">
      <c r="A76" s="821" t="s">
        <v>5519</v>
      </c>
      <c r="B76" s="822" t="s">
        <v>5520</v>
      </c>
      <c r="C76" s="822" t="s">
        <v>4182</v>
      </c>
      <c r="D76" s="822" t="s">
        <v>5551</v>
      </c>
      <c r="E76" s="822" t="s">
        <v>5552</v>
      </c>
      <c r="F76" s="831">
        <v>1</v>
      </c>
      <c r="G76" s="831">
        <v>64</v>
      </c>
      <c r="H76" s="831">
        <v>0.98461538461538467</v>
      </c>
      <c r="I76" s="831">
        <v>64</v>
      </c>
      <c r="J76" s="831">
        <v>1</v>
      </c>
      <c r="K76" s="831">
        <v>65</v>
      </c>
      <c r="L76" s="831">
        <v>1</v>
      </c>
      <c r="M76" s="831">
        <v>65</v>
      </c>
      <c r="N76" s="831"/>
      <c r="O76" s="831"/>
      <c r="P76" s="827"/>
      <c r="Q76" s="832"/>
    </row>
    <row r="77" spans="1:17" ht="14.45" customHeight="1" x14ac:dyDescent="0.2">
      <c r="A77" s="821" t="s">
        <v>5519</v>
      </c>
      <c r="B77" s="822" t="s">
        <v>5520</v>
      </c>
      <c r="C77" s="822" t="s">
        <v>4182</v>
      </c>
      <c r="D77" s="822" t="s">
        <v>5553</v>
      </c>
      <c r="E77" s="822" t="s">
        <v>5554</v>
      </c>
      <c r="F77" s="831">
        <v>2</v>
      </c>
      <c r="G77" s="831">
        <v>94</v>
      </c>
      <c r="H77" s="831">
        <v>1</v>
      </c>
      <c r="I77" s="831">
        <v>47</v>
      </c>
      <c r="J77" s="831">
        <v>2</v>
      </c>
      <c r="K77" s="831">
        <v>94</v>
      </c>
      <c r="L77" s="831">
        <v>1</v>
      </c>
      <c r="M77" s="831">
        <v>47</v>
      </c>
      <c r="N77" s="831">
        <v>5</v>
      </c>
      <c r="O77" s="831">
        <v>235</v>
      </c>
      <c r="P77" s="827">
        <v>2.5</v>
      </c>
      <c r="Q77" s="832">
        <v>47</v>
      </c>
    </row>
    <row r="78" spans="1:17" ht="14.45" customHeight="1" x14ac:dyDescent="0.2">
      <c r="A78" s="821" t="s">
        <v>5519</v>
      </c>
      <c r="B78" s="822" t="s">
        <v>5520</v>
      </c>
      <c r="C78" s="822" t="s">
        <v>4182</v>
      </c>
      <c r="D78" s="822" t="s">
        <v>5555</v>
      </c>
      <c r="E78" s="822" t="s">
        <v>5556</v>
      </c>
      <c r="F78" s="831">
        <v>54</v>
      </c>
      <c r="G78" s="831">
        <v>3256</v>
      </c>
      <c r="H78" s="831">
        <v>0.83401639344262291</v>
      </c>
      <c r="I78" s="831">
        <v>60.296296296296298</v>
      </c>
      <c r="J78" s="831">
        <v>64</v>
      </c>
      <c r="K78" s="831">
        <v>3904</v>
      </c>
      <c r="L78" s="831">
        <v>1</v>
      </c>
      <c r="M78" s="831">
        <v>61</v>
      </c>
      <c r="N78" s="831">
        <v>33</v>
      </c>
      <c r="O78" s="831">
        <v>2013</v>
      </c>
      <c r="P78" s="827">
        <v>0.515625</v>
      </c>
      <c r="Q78" s="832">
        <v>61</v>
      </c>
    </row>
    <row r="79" spans="1:17" ht="14.45" customHeight="1" x14ac:dyDescent="0.2">
      <c r="A79" s="821" t="s">
        <v>5519</v>
      </c>
      <c r="B79" s="822" t="s">
        <v>5520</v>
      </c>
      <c r="C79" s="822" t="s">
        <v>4182</v>
      </c>
      <c r="D79" s="822" t="s">
        <v>5557</v>
      </c>
      <c r="E79" s="822" t="s">
        <v>5558</v>
      </c>
      <c r="F79" s="831">
        <v>1</v>
      </c>
      <c r="G79" s="831">
        <v>61</v>
      </c>
      <c r="H79" s="831">
        <v>1</v>
      </c>
      <c r="I79" s="831">
        <v>61</v>
      </c>
      <c r="J79" s="831">
        <v>1</v>
      </c>
      <c r="K79" s="831">
        <v>61</v>
      </c>
      <c r="L79" s="831">
        <v>1</v>
      </c>
      <c r="M79" s="831">
        <v>61</v>
      </c>
      <c r="N79" s="831">
        <v>1</v>
      </c>
      <c r="O79" s="831">
        <v>61</v>
      </c>
      <c r="P79" s="827">
        <v>1</v>
      </c>
      <c r="Q79" s="832">
        <v>61</v>
      </c>
    </row>
    <row r="80" spans="1:17" ht="14.45" customHeight="1" x14ac:dyDescent="0.2">
      <c r="A80" s="821" t="s">
        <v>5519</v>
      </c>
      <c r="B80" s="822" t="s">
        <v>5520</v>
      </c>
      <c r="C80" s="822" t="s">
        <v>4182</v>
      </c>
      <c r="D80" s="822" t="s">
        <v>5559</v>
      </c>
      <c r="E80" s="822" t="s">
        <v>5560</v>
      </c>
      <c r="F80" s="831">
        <v>3</v>
      </c>
      <c r="G80" s="831">
        <v>57</v>
      </c>
      <c r="H80" s="831">
        <v>0.75</v>
      </c>
      <c r="I80" s="831">
        <v>19</v>
      </c>
      <c r="J80" s="831">
        <v>4</v>
      </c>
      <c r="K80" s="831">
        <v>76</v>
      </c>
      <c r="L80" s="831">
        <v>1</v>
      </c>
      <c r="M80" s="831">
        <v>19</v>
      </c>
      <c r="N80" s="831">
        <v>6</v>
      </c>
      <c r="O80" s="831">
        <v>114</v>
      </c>
      <c r="P80" s="827">
        <v>1.5</v>
      </c>
      <c r="Q80" s="832">
        <v>19</v>
      </c>
    </row>
    <row r="81" spans="1:17" ht="14.45" customHeight="1" x14ac:dyDescent="0.2">
      <c r="A81" s="821" t="s">
        <v>5519</v>
      </c>
      <c r="B81" s="822" t="s">
        <v>5520</v>
      </c>
      <c r="C81" s="822" t="s">
        <v>4182</v>
      </c>
      <c r="D81" s="822" t="s">
        <v>5561</v>
      </c>
      <c r="E81" s="822" t="s">
        <v>5562</v>
      </c>
      <c r="F81" s="831"/>
      <c r="G81" s="831"/>
      <c r="H81" s="831"/>
      <c r="I81" s="831"/>
      <c r="J81" s="831">
        <v>1</v>
      </c>
      <c r="K81" s="831">
        <v>1470</v>
      </c>
      <c r="L81" s="831">
        <v>1</v>
      </c>
      <c r="M81" s="831">
        <v>1470</v>
      </c>
      <c r="N81" s="831"/>
      <c r="O81" s="831"/>
      <c r="P81" s="827"/>
      <c r="Q81" s="832"/>
    </row>
    <row r="82" spans="1:17" ht="14.45" customHeight="1" x14ac:dyDescent="0.2">
      <c r="A82" s="821" t="s">
        <v>5519</v>
      </c>
      <c r="B82" s="822" t="s">
        <v>5520</v>
      </c>
      <c r="C82" s="822" t="s">
        <v>4182</v>
      </c>
      <c r="D82" s="822" t="s">
        <v>5563</v>
      </c>
      <c r="E82" s="822" t="s">
        <v>5564</v>
      </c>
      <c r="F82" s="831">
        <v>1</v>
      </c>
      <c r="G82" s="831">
        <v>464</v>
      </c>
      <c r="H82" s="831"/>
      <c r="I82" s="831">
        <v>464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5519</v>
      </c>
      <c r="B83" s="822" t="s">
        <v>5520</v>
      </c>
      <c r="C83" s="822" t="s">
        <v>4182</v>
      </c>
      <c r="D83" s="822" t="s">
        <v>5565</v>
      </c>
      <c r="E83" s="822" t="s">
        <v>5566</v>
      </c>
      <c r="F83" s="831"/>
      <c r="G83" s="831"/>
      <c r="H83" s="831"/>
      <c r="I83" s="831"/>
      <c r="J83" s="831"/>
      <c r="K83" s="831"/>
      <c r="L83" s="831"/>
      <c r="M83" s="831"/>
      <c r="N83" s="831">
        <v>1</v>
      </c>
      <c r="O83" s="831">
        <v>313</v>
      </c>
      <c r="P83" s="827"/>
      <c r="Q83" s="832">
        <v>313</v>
      </c>
    </row>
    <row r="84" spans="1:17" ht="14.45" customHeight="1" x14ac:dyDescent="0.2">
      <c r="A84" s="821" t="s">
        <v>5519</v>
      </c>
      <c r="B84" s="822" t="s">
        <v>5520</v>
      </c>
      <c r="C84" s="822" t="s">
        <v>4182</v>
      </c>
      <c r="D84" s="822" t="s">
        <v>5567</v>
      </c>
      <c r="E84" s="822" t="s">
        <v>5568</v>
      </c>
      <c r="F84" s="831">
        <v>39</v>
      </c>
      <c r="G84" s="831">
        <v>33267</v>
      </c>
      <c r="H84" s="831">
        <v>0.7491217798594848</v>
      </c>
      <c r="I84" s="831">
        <v>853</v>
      </c>
      <c r="J84" s="831">
        <v>52</v>
      </c>
      <c r="K84" s="831">
        <v>44408</v>
      </c>
      <c r="L84" s="831">
        <v>1</v>
      </c>
      <c r="M84" s="831">
        <v>854</v>
      </c>
      <c r="N84" s="831">
        <v>34</v>
      </c>
      <c r="O84" s="831">
        <v>29070</v>
      </c>
      <c r="P84" s="827">
        <v>0.65461178166096201</v>
      </c>
      <c r="Q84" s="832">
        <v>855</v>
      </c>
    </row>
    <row r="85" spans="1:17" ht="14.45" customHeight="1" x14ac:dyDescent="0.2">
      <c r="A85" s="821" t="s">
        <v>5519</v>
      </c>
      <c r="B85" s="822" t="s">
        <v>5520</v>
      </c>
      <c r="C85" s="822" t="s">
        <v>4182</v>
      </c>
      <c r="D85" s="822" t="s">
        <v>5569</v>
      </c>
      <c r="E85" s="822" t="s">
        <v>5570</v>
      </c>
      <c r="F85" s="831">
        <v>3</v>
      </c>
      <c r="G85" s="831">
        <v>561</v>
      </c>
      <c r="H85" s="831">
        <v>0.37300531914893614</v>
      </c>
      <c r="I85" s="831">
        <v>187</v>
      </c>
      <c r="J85" s="831">
        <v>8</v>
      </c>
      <c r="K85" s="831">
        <v>1504</v>
      </c>
      <c r="L85" s="831">
        <v>1</v>
      </c>
      <c r="M85" s="831">
        <v>188</v>
      </c>
      <c r="N85" s="831">
        <v>11</v>
      </c>
      <c r="O85" s="831">
        <v>2068</v>
      </c>
      <c r="P85" s="827">
        <v>1.375</v>
      </c>
      <c r="Q85" s="832">
        <v>188</v>
      </c>
    </row>
    <row r="86" spans="1:17" ht="14.45" customHeight="1" x14ac:dyDescent="0.2">
      <c r="A86" s="821" t="s">
        <v>5519</v>
      </c>
      <c r="B86" s="822" t="s">
        <v>5520</v>
      </c>
      <c r="C86" s="822" t="s">
        <v>4182</v>
      </c>
      <c r="D86" s="822" t="s">
        <v>5571</v>
      </c>
      <c r="E86" s="822" t="s">
        <v>5572</v>
      </c>
      <c r="F86" s="831"/>
      <c r="G86" s="831"/>
      <c r="H86" s="831"/>
      <c r="I86" s="831"/>
      <c r="J86" s="831">
        <v>1</v>
      </c>
      <c r="K86" s="831">
        <v>168</v>
      </c>
      <c r="L86" s="831">
        <v>1</v>
      </c>
      <c r="M86" s="831">
        <v>168</v>
      </c>
      <c r="N86" s="831"/>
      <c r="O86" s="831"/>
      <c r="P86" s="827"/>
      <c r="Q86" s="832"/>
    </row>
    <row r="87" spans="1:17" ht="14.45" customHeight="1" x14ac:dyDescent="0.2">
      <c r="A87" s="821" t="s">
        <v>5519</v>
      </c>
      <c r="B87" s="822" t="s">
        <v>5520</v>
      </c>
      <c r="C87" s="822" t="s">
        <v>4182</v>
      </c>
      <c r="D87" s="822" t="s">
        <v>5573</v>
      </c>
      <c r="E87" s="822" t="s">
        <v>5574</v>
      </c>
      <c r="F87" s="831"/>
      <c r="G87" s="831"/>
      <c r="H87" s="831"/>
      <c r="I87" s="831"/>
      <c r="J87" s="831">
        <v>4</v>
      </c>
      <c r="K87" s="831">
        <v>668</v>
      </c>
      <c r="L87" s="831">
        <v>1</v>
      </c>
      <c r="M87" s="831">
        <v>167</v>
      </c>
      <c r="N87" s="831">
        <v>6</v>
      </c>
      <c r="O87" s="831">
        <v>1002</v>
      </c>
      <c r="P87" s="827">
        <v>1.5</v>
      </c>
      <c r="Q87" s="832">
        <v>167</v>
      </c>
    </row>
    <row r="88" spans="1:17" ht="14.45" customHeight="1" x14ac:dyDescent="0.2">
      <c r="A88" s="821" t="s">
        <v>5519</v>
      </c>
      <c r="B88" s="822" t="s">
        <v>5520</v>
      </c>
      <c r="C88" s="822" t="s">
        <v>4182</v>
      </c>
      <c r="D88" s="822" t="s">
        <v>5575</v>
      </c>
      <c r="E88" s="822" t="s">
        <v>5576</v>
      </c>
      <c r="F88" s="831"/>
      <c r="G88" s="831"/>
      <c r="H88" s="831"/>
      <c r="I88" s="831"/>
      <c r="J88" s="831">
        <v>1</v>
      </c>
      <c r="K88" s="831">
        <v>310</v>
      </c>
      <c r="L88" s="831">
        <v>1</v>
      </c>
      <c r="M88" s="831">
        <v>310</v>
      </c>
      <c r="N88" s="831"/>
      <c r="O88" s="831"/>
      <c r="P88" s="827"/>
      <c r="Q88" s="832"/>
    </row>
    <row r="89" spans="1:17" ht="14.45" customHeight="1" x14ac:dyDescent="0.2">
      <c r="A89" s="821" t="s">
        <v>5519</v>
      </c>
      <c r="B89" s="822" t="s">
        <v>5520</v>
      </c>
      <c r="C89" s="822" t="s">
        <v>4182</v>
      </c>
      <c r="D89" s="822" t="s">
        <v>5577</v>
      </c>
      <c r="E89" s="822" t="s">
        <v>5578</v>
      </c>
      <c r="F89" s="831"/>
      <c r="G89" s="831"/>
      <c r="H89" s="831"/>
      <c r="I89" s="831"/>
      <c r="J89" s="831">
        <v>2</v>
      </c>
      <c r="K89" s="831">
        <v>2454</v>
      </c>
      <c r="L89" s="831">
        <v>1</v>
      </c>
      <c r="M89" s="831">
        <v>1227</v>
      </c>
      <c r="N89" s="831"/>
      <c r="O89" s="831"/>
      <c r="P89" s="827"/>
      <c r="Q89" s="832"/>
    </row>
    <row r="90" spans="1:17" ht="14.45" customHeight="1" x14ac:dyDescent="0.2">
      <c r="A90" s="821" t="s">
        <v>5519</v>
      </c>
      <c r="B90" s="822" t="s">
        <v>5520</v>
      </c>
      <c r="C90" s="822" t="s">
        <v>4182</v>
      </c>
      <c r="D90" s="822" t="s">
        <v>5579</v>
      </c>
      <c r="E90" s="822" t="s">
        <v>5580</v>
      </c>
      <c r="F90" s="831">
        <v>7</v>
      </c>
      <c r="G90" s="831">
        <v>5513</v>
      </c>
      <c r="H90" s="831">
        <v>0.7763695254189551</v>
      </c>
      <c r="I90" s="831">
        <v>787.57142857142856</v>
      </c>
      <c r="J90" s="831">
        <v>9</v>
      </c>
      <c r="K90" s="831">
        <v>7101</v>
      </c>
      <c r="L90" s="831">
        <v>1</v>
      </c>
      <c r="M90" s="831">
        <v>789</v>
      </c>
      <c r="N90" s="831">
        <v>18</v>
      </c>
      <c r="O90" s="831">
        <v>14238</v>
      </c>
      <c r="P90" s="827">
        <v>2.0050697084917619</v>
      </c>
      <c r="Q90" s="832">
        <v>791</v>
      </c>
    </row>
    <row r="91" spans="1:17" ht="14.45" customHeight="1" x14ac:dyDescent="0.2">
      <c r="A91" s="821" t="s">
        <v>5519</v>
      </c>
      <c r="B91" s="822" t="s">
        <v>5520</v>
      </c>
      <c r="C91" s="822" t="s">
        <v>4182</v>
      </c>
      <c r="D91" s="822" t="s">
        <v>5581</v>
      </c>
      <c r="E91" s="822" t="s">
        <v>5582</v>
      </c>
      <c r="F91" s="831"/>
      <c r="G91" s="831"/>
      <c r="H91" s="831"/>
      <c r="I91" s="831"/>
      <c r="J91" s="831">
        <v>3</v>
      </c>
      <c r="K91" s="831">
        <v>570</v>
      </c>
      <c r="L91" s="831">
        <v>1</v>
      </c>
      <c r="M91" s="831">
        <v>190</v>
      </c>
      <c r="N91" s="831"/>
      <c r="O91" s="831"/>
      <c r="P91" s="827"/>
      <c r="Q91" s="832"/>
    </row>
    <row r="92" spans="1:17" ht="14.45" customHeight="1" x14ac:dyDescent="0.2">
      <c r="A92" s="821" t="s">
        <v>5519</v>
      </c>
      <c r="B92" s="822" t="s">
        <v>5520</v>
      </c>
      <c r="C92" s="822" t="s">
        <v>4182</v>
      </c>
      <c r="D92" s="822" t="s">
        <v>5583</v>
      </c>
      <c r="E92" s="822" t="s">
        <v>5584</v>
      </c>
      <c r="F92" s="831">
        <v>3</v>
      </c>
      <c r="G92" s="831">
        <v>1092</v>
      </c>
      <c r="H92" s="831"/>
      <c r="I92" s="831">
        <v>364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5519</v>
      </c>
      <c r="B93" s="822" t="s">
        <v>5520</v>
      </c>
      <c r="C93" s="822" t="s">
        <v>4182</v>
      </c>
      <c r="D93" s="822" t="s">
        <v>5585</v>
      </c>
      <c r="E93" s="822" t="s">
        <v>5586</v>
      </c>
      <c r="F93" s="831">
        <v>3</v>
      </c>
      <c r="G93" s="831">
        <v>686</v>
      </c>
      <c r="H93" s="831">
        <v>0.99854439592430855</v>
      </c>
      <c r="I93" s="831">
        <v>228.66666666666666</v>
      </c>
      <c r="J93" s="831">
        <v>3</v>
      </c>
      <c r="K93" s="831">
        <v>687</v>
      </c>
      <c r="L93" s="831">
        <v>1</v>
      </c>
      <c r="M93" s="831">
        <v>229</v>
      </c>
      <c r="N93" s="831">
        <v>2</v>
      </c>
      <c r="O93" s="831">
        <v>460</v>
      </c>
      <c r="P93" s="827">
        <v>0.66957787481804953</v>
      </c>
      <c r="Q93" s="832">
        <v>230</v>
      </c>
    </row>
    <row r="94" spans="1:17" ht="14.45" customHeight="1" x14ac:dyDescent="0.2">
      <c r="A94" s="821" t="s">
        <v>5519</v>
      </c>
      <c r="B94" s="822" t="s">
        <v>5520</v>
      </c>
      <c r="C94" s="822" t="s">
        <v>4182</v>
      </c>
      <c r="D94" s="822" t="s">
        <v>5587</v>
      </c>
      <c r="E94" s="822" t="s">
        <v>5588</v>
      </c>
      <c r="F94" s="831">
        <v>16</v>
      </c>
      <c r="G94" s="831">
        <v>2544</v>
      </c>
      <c r="H94" s="831">
        <v>1.2230769230769232</v>
      </c>
      <c r="I94" s="831">
        <v>159</v>
      </c>
      <c r="J94" s="831">
        <v>13</v>
      </c>
      <c r="K94" s="831">
        <v>2080</v>
      </c>
      <c r="L94" s="831">
        <v>1</v>
      </c>
      <c r="M94" s="831">
        <v>160</v>
      </c>
      <c r="N94" s="831">
        <v>7</v>
      </c>
      <c r="O94" s="831">
        <v>1127</v>
      </c>
      <c r="P94" s="827">
        <v>0.54182692307692304</v>
      </c>
      <c r="Q94" s="832">
        <v>161</v>
      </c>
    </row>
    <row r="95" spans="1:17" ht="14.45" customHeight="1" x14ac:dyDescent="0.2">
      <c r="A95" s="821" t="s">
        <v>5519</v>
      </c>
      <c r="B95" s="822" t="s">
        <v>5520</v>
      </c>
      <c r="C95" s="822" t="s">
        <v>4182</v>
      </c>
      <c r="D95" s="822" t="s">
        <v>5589</v>
      </c>
      <c r="E95" s="822" t="s">
        <v>5590</v>
      </c>
      <c r="F95" s="831">
        <v>38</v>
      </c>
      <c r="G95" s="831">
        <v>21356</v>
      </c>
      <c r="H95" s="831">
        <v>0.88215126605807759</v>
      </c>
      <c r="I95" s="831">
        <v>562</v>
      </c>
      <c r="J95" s="831">
        <v>43</v>
      </c>
      <c r="K95" s="831">
        <v>24209</v>
      </c>
      <c r="L95" s="831">
        <v>1</v>
      </c>
      <c r="M95" s="831">
        <v>563</v>
      </c>
      <c r="N95" s="831">
        <v>62</v>
      </c>
      <c r="O95" s="831">
        <v>34968</v>
      </c>
      <c r="P95" s="827">
        <v>1.4444214961377999</v>
      </c>
      <c r="Q95" s="832">
        <v>564</v>
      </c>
    </row>
    <row r="96" spans="1:17" ht="14.45" customHeight="1" x14ac:dyDescent="0.2">
      <c r="A96" s="821" t="s">
        <v>5519</v>
      </c>
      <c r="B96" s="822" t="s">
        <v>5520</v>
      </c>
      <c r="C96" s="822" t="s">
        <v>4182</v>
      </c>
      <c r="D96" s="822" t="s">
        <v>5591</v>
      </c>
      <c r="E96" s="822" t="s">
        <v>5592</v>
      </c>
      <c r="F96" s="831">
        <v>1</v>
      </c>
      <c r="G96" s="831">
        <v>414</v>
      </c>
      <c r="H96" s="831">
        <v>0.49879518072289158</v>
      </c>
      <c r="I96" s="831">
        <v>414</v>
      </c>
      <c r="J96" s="831">
        <v>2</v>
      </c>
      <c r="K96" s="831">
        <v>830</v>
      </c>
      <c r="L96" s="831">
        <v>1</v>
      </c>
      <c r="M96" s="831">
        <v>415</v>
      </c>
      <c r="N96" s="831"/>
      <c r="O96" s="831"/>
      <c r="P96" s="827"/>
      <c r="Q96" s="832"/>
    </row>
    <row r="97" spans="1:17" ht="14.45" customHeight="1" x14ac:dyDescent="0.2">
      <c r="A97" s="821" t="s">
        <v>5519</v>
      </c>
      <c r="B97" s="822" t="s">
        <v>5520</v>
      </c>
      <c r="C97" s="822" t="s">
        <v>4182</v>
      </c>
      <c r="D97" s="822" t="s">
        <v>5593</v>
      </c>
      <c r="E97" s="822" t="s">
        <v>5594</v>
      </c>
      <c r="F97" s="831">
        <v>1</v>
      </c>
      <c r="G97" s="831">
        <v>396</v>
      </c>
      <c r="H97" s="831">
        <v>0.4987405541561713</v>
      </c>
      <c r="I97" s="831">
        <v>396</v>
      </c>
      <c r="J97" s="831">
        <v>2</v>
      </c>
      <c r="K97" s="831">
        <v>794</v>
      </c>
      <c r="L97" s="831">
        <v>1</v>
      </c>
      <c r="M97" s="831">
        <v>397</v>
      </c>
      <c r="N97" s="831"/>
      <c r="O97" s="831"/>
      <c r="P97" s="827"/>
      <c r="Q97" s="832"/>
    </row>
    <row r="98" spans="1:17" ht="14.45" customHeight="1" x14ac:dyDescent="0.2">
      <c r="A98" s="821" t="s">
        <v>5519</v>
      </c>
      <c r="B98" s="822" t="s">
        <v>5520</v>
      </c>
      <c r="C98" s="822" t="s">
        <v>4182</v>
      </c>
      <c r="D98" s="822" t="s">
        <v>5595</v>
      </c>
      <c r="E98" s="822" t="s">
        <v>5596</v>
      </c>
      <c r="F98" s="831">
        <v>531</v>
      </c>
      <c r="G98" s="831">
        <v>15930</v>
      </c>
      <c r="H98" s="831">
        <v>0.95503597122302153</v>
      </c>
      <c r="I98" s="831">
        <v>30</v>
      </c>
      <c r="J98" s="831">
        <v>556</v>
      </c>
      <c r="K98" s="831">
        <v>16680</v>
      </c>
      <c r="L98" s="831">
        <v>1</v>
      </c>
      <c r="M98" s="831">
        <v>30</v>
      </c>
      <c r="N98" s="831">
        <v>470</v>
      </c>
      <c r="O98" s="831">
        <v>14570</v>
      </c>
      <c r="P98" s="827">
        <v>0.8735011990407674</v>
      </c>
      <c r="Q98" s="832">
        <v>31</v>
      </c>
    </row>
    <row r="99" spans="1:17" ht="14.45" customHeight="1" x14ac:dyDescent="0.2">
      <c r="A99" s="821" t="s">
        <v>5519</v>
      </c>
      <c r="B99" s="822" t="s">
        <v>5520</v>
      </c>
      <c r="C99" s="822" t="s">
        <v>4182</v>
      </c>
      <c r="D99" s="822" t="s">
        <v>5597</v>
      </c>
      <c r="E99" s="822" t="s">
        <v>5598</v>
      </c>
      <c r="F99" s="831">
        <v>59</v>
      </c>
      <c r="G99" s="831">
        <v>2950</v>
      </c>
      <c r="H99" s="831">
        <v>0.89393939393939392</v>
      </c>
      <c r="I99" s="831">
        <v>50</v>
      </c>
      <c r="J99" s="831">
        <v>66</v>
      </c>
      <c r="K99" s="831">
        <v>3300</v>
      </c>
      <c r="L99" s="831">
        <v>1</v>
      </c>
      <c r="M99" s="831">
        <v>50</v>
      </c>
      <c r="N99" s="831">
        <v>33</v>
      </c>
      <c r="O99" s="831">
        <v>1650</v>
      </c>
      <c r="P99" s="827">
        <v>0.5</v>
      </c>
      <c r="Q99" s="832">
        <v>50</v>
      </c>
    </row>
    <row r="100" spans="1:17" ht="14.45" customHeight="1" x14ac:dyDescent="0.2">
      <c r="A100" s="821" t="s">
        <v>5519</v>
      </c>
      <c r="B100" s="822" t="s">
        <v>5520</v>
      </c>
      <c r="C100" s="822" t="s">
        <v>4182</v>
      </c>
      <c r="D100" s="822" t="s">
        <v>5599</v>
      </c>
      <c r="E100" s="822" t="s">
        <v>5600</v>
      </c>
      <c r="F100" s="831">
        <v>61</v>
      </c>
      <c r="G100" s="831">
        <v>752</v>
      </c>
      <c r="H100" s="831">
        <v>0.85067873303167418</v>
      </c>
      <c r="I100" s="831">
        <v>12.327868852459016</v>
      </c>
      <c r="J100" s="831">
        <v>68</v>
      </c>
      <c r="K100" s="831">
        <v>884</v>
      </c>
      <c r="L100" s="831">
        <v>1</v>
      </c>
      <c r="M100" s="831">
        <v>13</v>
      </c>
      <c r="N100" s="831">
        <v>39</v>
      </c>
      <c r="O100" s="831">
        <v>507</v>
      </c>
      <c r="P100" s="827">
        <v>0.57352941176470584</v>
      </c>
      <c r="Q100" s="832">
        <v>13</v>
      </c>
    </row>
    <row r="101" spans="1:17" ht="14.45" customHeight="1" x14ac:dyDescent="0.2">
      <c r="A101" s="821" t="s">
        <v>5519</v>
      </c>
      <c r="B101" s="822" t="s">
        <v>5520</v>
      </c>
      <c r="C101" s="822" t="s">
        <v>4182</v>
      </c>
      <c r="D101" s="822" t="s">
        <v>5601</v>
      </c>
      <c r="E101" s="822" t="s">
        <v>5602</v>
      </c>
      <c r="F101" s="831">
        <v>21</v>
      </c>
      <c r="G101" s="831">
        <v>3843</v>
      </c>
      <c r="H101" s="831">
        <v>1.3053668478260869</v>
      </c>
      <c r="I101" s="831">
        <v>183</v>
      </c>
      <c r="J101" s="831">
        <v>16</v>
      </c>
      <c r="K101" s="831">
        <v>2944</v>
      </c>
      <c r="L101" s="831">
        <v>1</v>
      </c>
      <c r="M101" s="831">
        <v>184</v>
      </c>
      <c r="N101" s="831">
        <v>8</v>
      </c>
      <c r="O101" s="831">
        <v>1480</v>
      </c>
      <c r="P101" s="827">
        <v>0.50271739130434778</v>
      </c>
      <c r="Q101" s="832">
        <v>185</v>
      </c>
    </row>
    <row r="102" spans="1:17" ht="14.45" customHeight="1" x14ac:dyDescent="0.2">
      <c r="A102" s="821" t="s">
        <v>5519</v>
      </c>
      <c r="B102" s="822" t="s">
        <v>5520</v>
      </c>
      <c r="C102" s="822" t="s">
        <v>4182</v>
      </c>
      <c r="D102" s="822" t="s">
        <v>5603</v>
      </c>
      <c r="E102" s="822" t="s">
        <v>5604</v>
      </c>
      <c r="F102" s="831">
        <v>131</v>
      </c>
      <c r="G102" s="831">
        <v>9563</v>
      </c>
      <c r="H102" s="831">
        <v>0.96323529411764708</v>
      </c>
      <c r="I102" s="831">
        <v>73</v>
      </c>
      <c r="J102" s="831">
        <v>136</v>
      </c>
      <c r="K102" s="831">
        <v>9928</v>
      </c>
      <c r="L102" s="831">
        <v>1</v>
      </c>
      <c r="M102" s="831">
        <v>73</v>
      </c>
      <c r="N102" s="831">
        <v>74</v>
      </c>
      <c r="O102" s="831">
        <v>5476</v>
      </c>
      <c r="P102" s="827">
        <v>0.55157131345688959</v>
      </c>
      <c r="Q102" s="832">
        <v>74</v>
      </c>
    </row>
    <row r="103" spans="1:17" ht="14.45" customHeight="1" x14ac:dyDescent="0.2">
      <c r="A103" s="821" t="s">
        <v>5519</v>
      </c>
      <c r="B103" s="822" t="s">
        <v>5520</v>
      </c>
      <c r="C103" s="822" t="s">
        <v>4182</v>
      </c>
      <c r="D103" s="822" t="s">
        <v>5605</v>
      </c>
      <c r="E103" s="822" t="s">
        <v>5606</v>
      </c>
      <c r="F103" s="831">
        <v>5</v>
      </c>
      <c r="G103" s="831">
        <v>920</v>
      </c>
      <c r="H103" s="831">
        <v>1.6576576576576576</v>
      </c>
      <c r="I103" s="831">
        <v>184</v>
      </c>
      <c r="J103" s="831">
        <v>3</v>
      </c>
      <c r="K103" s="831">
        <v>555</v>
      </c>
      <c r="L103" s="831">
        <v>1</v>
      </c>
      <c r="M103" s="831">
        <v>185</v>
      </c>
      <c r="N103" s="831">
        <v>1</v>
      </c>
      <c r="O103" s="831">
        <v>186</v>
      </c>
      <c r="P103" s="827">
        <v>0.33513513513513515</v>
      </c>
      <c r="Q103" s="832">
        <v>186</v>
      </c>
    </row>
    <row r="104" spans="1:17" ht="14.45" customHeight="1" x14ac:dyDescent="0.2">
      <c r="A104" s="821" t="s">
        <v>5519</v>
      </c>
      <c r="B104" s="822" t="s">
        <v>5520</v>
      </c>
      <c r="C104" s="822" t="s">
        <v>4182</v>
      </c>
      <c r="D104" s="822" t="s">
        <v>5607</v>
      </c>
      <c r="E104" s="822" t="s">
        <v>5608</v>
      </c>
      <c r="F104" s="831">
        <v>373</v>
      </c>
      <c r="G104" s="831">
        <v>55577</v>
      </c>
      <c r="H104" s="831">
        <v>0.8307473841554559</v>
      </c>
      <c r="I104" s="831">
        <v>149</v>
      </c>
      <c r="J104" s="831">
        <v>446</v>
      </c>
      <c r="K104" s="831">
        <v>66900</v>
      </c>
      <c r="L104" s="831">
        <v>1</v>
      </c>
      <c r="M104" s="831">
        <v>150</v>
      </c>
      <c r="N104" s="831">
        <v>473</v>
      </c>
      <c r="O104" s="831">
        <v>70950</v>
      </c>
      <c r="P104" s="827">
        <v>1.0605381165919283</v>
      </c>
      <c r="Q104" s="832">
        <v>150</v>
      </c>
    </row>
    <row r="105" spans="1:17" ht="14.45" customHeight="1" x14ac:dyDescent="0.2">
      <c r="A105" s="821" t="s">
        <v>5519</v>
      </c>
      <c r="B105" s="822" t="s">
        <v>5520</v>
      </c>
      <c r="C105" s="822" t="s">
        <v>4182</v>
      </c>
      <c r="D105" s="822" t="s">
        <v>5609</v>
      </c>
      <c r="E105" s="822" t="s">
        <v>5610</v>
      </c>
      <c r="F105" s="831">
        <v>672</v>
      </c>
      <c r="G105" s="831">
        <v>20160</v>
      </c>
      <c r="H105" s="831">
        <v>0.96</v>
      </c>
      <c r="I105" s="831">
        <v>30</v>
      </c>
      <c r="J105" s="831">
        <v>700</v>
      </c>
      <c r="K105" s="831">
        <v>21000</v>
      </c>
      <c r="L105" s="831">
        <v>1</v>
      </c>
      <c r="M105" s="831">
        <v>30</v>
      </c>
      <c r="N105" s="831">
        <v>561</v>
      </c>
      <c r="O105" s="831">
        <v>17391</v>
      </c>
      <c r="P105" s="827">
        <v>0.82814285714285718</v>
      </c>
      <c r="Q105" s="832">
        <v>31</v>
      </c>
    </row>
    <row r="106" spans="1:17" ht="14.45" customHeight="1" x14ac:dyDescent="0.2">
      <c r="A106" s="821" t="s">
        <v>5519</v>
      </c>
      <c r="B106" s="822" t="s">
        <v>5520</v>
      </c>
      <c r="C106" s="822" t="s">
        <v>4182</v>
      </c>
      <c r="D106" s="822" t="s">
        <v>5611</v>
      </c>
      <c r="E106" s="822" t="s">
        <v>5612</v>
      </c>
      <c r="F106" s="831">
        <v>150</v>
      </c>
      <c r="G106" s="831">
        <v>4650</v>
      </c>
      <c r="H106" s="831">
        <v>0.90361445783132532</v>
      </c>
      <c r="I106" s="831">
        <v>31</v>
      </c>
      <c r="J106" s="831">
        <v>166</v>
      </c>
      <c r="K106" s="831">
        <v>5146</v>
      </c>
      <c r="L106" s="831">
        <v>1</v>
      </c>
      <c r="M106" s="831">
        <v>31</v>
      </c>
      <c r="N106" s="831">
        <v>146</v>
      </c>
      <c r="O106" s="831">
        <v>4526</v>
      </c>
      <c r="P106" s="827">
        <v>0.87951807228915657</v>
      </c>
      <c r="Q106" s="832">
        <v>31</v>
      </c>
    </row>
    <row r="107" spans="1:17" ht="14.45" customHeight="1" x14ac:dyDescent="0.2">
      <c r="A107" s="821" t="s">
        <v>5519</v>
      </c>
      <c r="B107" s="822" t="s">
        <v>5520</v>
      </c>
      <c r="C107" s="822" t="s">
        <v>4182</v>
      </c>
      <c r="D107" s="822" t="s">
        <v>5613</v>
      </c>
      <c r="E107" s="822" t="s">
        <v>5614</v>
      </c>
      <c r="F107" s="831">
        <v>166</v>
      </c>
      <c r="G107" s="831">
        <v>4536</v>
      </c>
      <c r="H107" s="831">
        <v>0.87567567567567572</v>
      </c>
      <c r="I107" s="831">
        <v>27.325301204819276</v>
      </c>
      <c r="J107" s="831">
        <v>185</v>
      </c>
      <c r="K107" s="831">
        <v>5180</v>
      </c>
      <c r="L107" s="831">
        <v>1</v>
      </c>
      <c r="M107" s="831">
        <v>28</v>
      </c>
      <c r="N107" s="831">
        <v>153</v>
      </c>
      <c r="O107" s="831">
        <v>4284</v>
      </c>
      <c r="P107" s="827">
        <v>0.82702702702702702</v>
      </c>
      <c r="Q107" s="832">
        <v>28</v>
      </c>
    </row>
    <row r="108" spans="1:17" ht="14.45" customHeight="1" x14ac:dyDescent="0.2">
      <c r="A108" s="821" t="s">
        <v>5519</v>
      </c>
      <c r="B108" s="822" t="s">
        <v>5520</v>
      </c>
      <c r="C108" s="822" t="s">
        <v>4182</v>
      </c>
      <c r="D108" s="822" t="s">
        <v>5615</v>
      </c>
      <c r="E108" s="822" t="s">
        <v>5616</v>
      </c>
      <c r="F108" s="831">
        <v>3</v>
      </c>
      <c r="G108" s="831">
        <v>768</v>
      </c>
      <c r="H108" s="831">
        <v>0.59766536964980543</v>
      </c>
      <c r="I108" s="831">
        <v>256</v>
      </c>
      <c r="J108" s="831">
        <v>5</v>
      </c>
      <c r="K108" s="831">
        <v>1285</v>
      </c>
      <c r="L108" s="831">
        <v>1</v>
      </c>
      <c r="M108" s="831">
        <v>257</v>
      </c>
      <c r="N108" s="831">
        <v>3</v>
      </c>
      <c r="O108" s="831">
        <v>774</v>
      </c>
      <c r="P108" s="827">
        <v>0.60233463035019452</v>
      </c>
      <c r="Q108" s="832">
        <v>258</v>
      </c>
    </row>
    <row r="109" spans="1:17" ht="14.45" customHeight="1" x14ac:dyDescent="0.2">
      <c r="A109" s="821" t="s">
        <v>5519</v>
      </c>
      <c r="B109" s="822" t="s">
        <v>5520</v>
      </c>
      <c r="C109" s="822" t="s">
        <v>4182</v>
      </c>
      <c r="D109" s="822" t="s">
        <v>5617</v>
      </c>
      <c r="E109" s="822" t="s">
        <v>5618</v>
      </c>
      <c r="F109" s="831">
        <v>4</v>
      </c>
      <c r="G109" s="831">
        <v>91</v>
      </c>
      <c r="H109" s="831">
        <v>1.318840579710145</v>
      </c>
      <c r="I109" s="831">
        <v>22.75</v>
      </c>
      <c r="J109" s="831">
        <v>3</v>
      </c>
      <c r="K109" s="831">
        <v>69</v>
      </c>
      <c r="L109" s="831">
        <v>1</v>
      </c>
      <c r="M109" s="831">
        <v>23</v>
      </c>
      <c r="N109" s="831">
        <v>4</v>
      </c>
      <c r="O109" s="831">
        <v>92</v>
      </c>
      <c r="P109" s="827">
        <v>1.3333333333333333</v>
      </c>
      <c r="Q109" s="832">
        <v>23</v>
      </c>
    </row>
    <row r="110" spans="1:17" ht="14.45" customHeight="1" x14ac:dyDescent="0.2">
      <c r="A110" s="821" t="s">
        <v>5519</v>
      </c>
      <c r="B110" s="822" t="s">
        <v>5520</v>
      </c>
      <c r="C110" s="822" t="s">
        <v>4182</v>
      </c>
      <c r="D110" s="822" t="s">
        <v>5619</v>
      </c>
      <c r="E110" s="822" t="s">
        <v>5620</v>
      </c>
      <c r="F110" s="831">
        <v>437</v>
      </c>
      <c r="G110" s="831">
        <v>11060</v>
      </c>
      <c r="H110" s="831">
        <v>0.86990718892559382</v>
      </c>
      <c r="I110" s="831">
        <v>25.308924485125857</v>
      </c>
      <c r="J110" s="831">
        <v>489</v>
      </c>
      <c r="K110" s="831">
        <v>12714</v>
      </c>
      <c r="L110" s="831">
        <v>1</v>
      </c>
      <c r="M110" s="831">
        <v>26</v>
      </c>
      <c r="N110" s="831">
        <v>365</v>
      </c>
      <c r="O110" s="831">
        <v>9490</v>
      </c>
      <c r="P110" s="827">
        <v>0.74642126789366048</v>
      </c>
      <c r="Q110" s="832">
        <v>26</v>
      </c>
    </row>
    <row r="111" spans="1:17" ht="14.45" customHeight="1" x14ac:dyDescent="0.2">
      <c r="A111" s="821" t="s">
        <v>5519</v>
      </c>
      <c r="B111" s="822" t="s">
        <v>5520</v>
      </c>
      <c r="C111" s="822" t="s">
        <v>4182</v>
      </c>
      <c r="D111" s="822" t="s">
        <v>5621</v>
      </c>
      <c r="E111" s="822" t="s">
        <v>5622</v>
      </c>
      <c r="F111" s="831">
        <v>22</v>
      </c>
      <c r="G111" s="831">
        <v>726</v>
      </c>
      <c r="H111" s="831">
        <v>1.2222222222222223</v>
      </c>
      <c r="I111" s="831">
        <v>33</v>
      </c>
      <c r="J111" s="831">
        <v>18</v>
      </c>
      <c r="K111" s="831">
        <v>594</v>
      </c>
      <c r="L111" s="831">
        <v>1</v>
      </c>
      <c r="M111" s="831">
        <v>33</v>
      </c>
      <c r="N111" s="831">
        <v>8</v>
      </c>
      <c r="O111" s="831">
        <v>264</v>
      </c>
      <c r="P111" s="827">
        <v>0.44444444444444442</v>
      </c>
      <c r="Q111" s="832">
        <v>33</v>
      </c>
    </row>
    <row r="112" spans="1:17" ht="14.45" customHeight="1" x14ac:dyDescent="0.2">
      <c r="A112" s="821" t="s">
        <v>5519</v>
      </c>
      <c r="B112" s="822" t="s">
        <v>5520</v>
      </c>
      <c r="C112" s="822" t="s">
        <v>4182</v>
      </c>
      <c r="D112" s="822" t="s">
        <v>5623</v>
      </c>
      <c r="E112" s="822" t="s">
        <v>5624</v>
      </c>
      <c r="F112" s="831">
        <v>3</v>
      </c>
      <c r="G112" s="831">
        <v>90</v>
      </c>
      <c r="H112" s="831"/>
      <c r="I112" s="831">
        <v>30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5519</v>
      </c>
      <c r="B113" s="822" t="s">
        <v>5520</v>
      </c>
      <c r="C113" s="822" t="s">
        <v>4182</v>
      </c>
      <c r="D113" s="822" t="s">
        <v>5625</v>
      </c>
      <c r="E113" s="822" t="s">
        <v>5626</v>
      </c>
      <c r="F113" s="831">
        <v>17</v>
      </c>
      <c r="G113" s="831">
        <v>3479</v>
      </c>
      <c r="H113" s="831">
        <v>1.1369281045751634</v>
      </c>
      <c r="I113" s="831">
        <v>204.64705882352942</v>
      </c>
      <c r="J113" s="831">
        <v>15</v>
      </c>
      <c r="K113" s="831">
        <v>3060</v>
      </c>
      <c r="L113" s="831">
        <v>1</v>
      </c>
      <c r="M113" s="831">
        <v>204</v>
      </c>
      <c r="N113" s="831">
        <v>9</v>
      </c>
      <c r="O113" s="831">
        <v>1836</v>
      </c>
      <c r="P113" s="827">
        <v>0.6</v>
      </c>
      <c r="Q113" s="832">
        <v>204</v>
      </c>
    </row>
    <row r="114" spans="1:17" ht="14.45" customHeight="1" x14ac:dyDescent="0.2">
      <c r="A114" s="821" t="s">
        <v>5519</v>
      </c>
      <c r="B114" s="822" t="s">
        <v>5520</v>
      </c>
      <c r="C114" s="822" t="s">
        <v>4182</v>
      </c>
      <c r="D114" s="822" t="s">
        <v>5627</v>
      </c>
      <c r="E114" s="822" t="s">
        <v>5628</v>
      </c>
      <c r="F114" s="831">
        <v>35</v>
      </c>
      <c r="G114" s="831">
        <v>910</v>
      </c>
      <c r="H114" s="831">
        <v>0.72916666666666663</v>
      </c>
      <c r="I114" s="831">
        <v>26</v>
      </c>
      <c r="J114" s="831">
        <v>48</v>
      </c>
      <c r="K114" s="831">
        <v>1248</v>
      </c>
      <c r="L114" s="831">
        <v>1</v>
      </c>
      <c r="M114" s="831">
        <v>26</v>
      </c>
      <c r="N114" s="831">
        <v>33</v>
      </c>
      <c r="O114" s="831">
        <v>858</v>
      </c>
      <c r="P114" s="827">
        <v>0.6875</v>
      </c>
      <c r="Q114" s="832">
        <v>26</v>
      </c>
    </row>
    <row r="115" spans="1:17" ht="14.45" customHeight="1" x14ac:dyDescent="0.2">
      <c r="A115" s="821" t="s">
        <v>5519</v>
      </c>
      <c r="B115" s="822" t="s">
        <v>5520</v>
      </c>
      <c r="C115" s="822" t="s">
        <v>4182</v>
      </c>
      <c r="D115" s="822" t="s">
        <v>5629</v>
      </c>
      <c r="E115" s="822" t="s">
        <v>5630</v>
      </c>
      <c r="F115" s="831">
        <v>113</v>
      </c>
      <c r="G115" s="831">
        <v>9492</v>
      </c>
      <c r="H115" s="831">
        <v>0.8828125</v>
      </c>
      <c r="I115" s="831">
        <v>84</v>
      </c>
      <c r="J115" s="831">
        <v>128</v>
      </c>
      <c r="K115" s="831">
        <v>10752</v>
      </c>
      <c r="L115" s="831">
        <v>1</v>
      </c>
      <c r="M115" s="831">
        <v>84</v>
      </c>
      <c r="N115" s="831">
        <v>118</v>
      </c>
      <c r="O115" s="831">
        <v>9912</v>
      </c>
      <c r="P115" s="827">
        <v>0.921875</v>
      </c>
      <c r="Q115" s="832">
        <v>84</v>
      </c>
    </row>
    <row r="116" spans="1:17" ht="14.45" customHeight="1" x14ac:dyDescent="0.2">
      <c r="A116" s="821" t="s">
        <v>5519</v>
      </c>
      <c r="B116" s="822" t="s">
        <v>5520</v>
      </c>
      <c r="C116" s="822" t="s">
        <v>4182</v>
      </c>
      <c r="D116" s="822" t="s">
        <v>5631</v>
      </c>
      <c r="E116" s="822" t="s">
        <v>5632</v>
      </c>
      <c r="F116" s="831">
        <v>23</v>
      </c>
      <c r="G116" s="831">
        <v>4048</v>
      </c>
      <c r="H116" s="831">
        <v>1.4293785310734464</v>
      </c>
      <c r="I116" s="831">
        <v>176</v>
      </c>
      <c r="J116" s="831">
        <v>16</v>
      </c>
      <c r="K116" s="831">
        <v>2832</v>
      </c>
      <c r="L116" s="831">
        <v>1</v>
      </c>
      <c r="M116" s="831">
        <v>177</v>
      </c>
      <c r="N116" s="831">
        <v>8</v>
      </c>
      <c r="O116" s="831">
        <v>1424</v>
      </c>
      <c r="P116" s="827">
        <v>0.50282485875706218</v>
      </c>
      <c r="Q116" s="832">
        <v>178</v>
      </c>
    </row>
    <row r="117" spans="1:17" ht="14.45" customHeight="1" x14ac:dyDescent="0.2">
      <c r="A117" s="821" t="s">
        <v>5519</v>
      </c>
      <c r="B117" s="822" t="s">
        <v>5520</v>
      </c>
      <c r="C117" s="822" t="s">
        <v>4182</v>
      </c>
      <c r="D117" s="822" t="s">
        <v>5633</v>
      </c>
      <c r="E117" s="822" t="s">
        <v>5634</v>
      </c>
      <c r="F117" s="831"/>
      <c r="G117" s="831"/>
      <c r="H117" s="831"/>
      <c r="I117" s="831"/>
      <c r="J117" s="831">
        <v>2</v>
      </c>
      <c r="K117" s="831">
        <v>508</v>
      </c>
      <c r="L117" s="831">
        <v>1</v>
      </c>
      <c r="M117" s="831">
        <v>254</v>
      </c>
      <c r="N117" s="831">
        <v>5</v>
      </c>
      <c r="O117" s="831">
        <v>1275</v>
      </c>
      <c r="P117" s="827">
        <v>2.5098425196850394</v>
      </c>
      <c r="Q117" s="832">
        <v>255</v>
      </c>
    </row>
    <row r="118" spans="1:17" ht="14.45" customHeight="1" x14ac:dyDescent="0.2">
      <c r="A118" s="821" t="s">
        <v>5519</v>
      </c>
      <c r="B118" s="822" t="s">
        <v>5520</v>
      </c>
      <c r="C118" s="822" t="s">
        <v>4182</v>
      </c>
      <c r="D118" s="822" t="s">
        <v>5635</v>
      </c>
      <c r="E118" s="822" t="s">
        <v>5636</v>
      </c>
      <c r="F118" s="831">
        <v>112</v>
      </c>
      <c r="G118" s="831">
        <v>1713</v>
      </c>
      <c r="H118" s="831">
        <v>1.5979477611940298</v>
      </c>
      <c r="I118" s="831">
        <v>15.294642857142858</v>
      </c>
      <c r="J118" s="831">
        <v>67</v>
      </c>
      <c r="K118" s="831">
        <v>1072</v>
      </c>
      <c r="L118" s="831">
        <v>1</v>
      </c>
      <c r="M118" s="831">
        <v>16</v>
      </c>
      <c r="N118" s="831">
        <v>90</v>
      </c>
      <c r="O118" s="831">
        <v>1440</v>
      </c>
      <c r="P118" s="827">
        <v>1.3432835820895523</v>
      </c>
      <c r="Q118" s="832">
        <v>16</v>
      </c>
    </row>
    <row r="119" spans="1:17" ht="14.45" customHeight="1" x14ac:dyDescent="0.2">
      <c r="A119" s="821" t="s">
        <v>5519</v>
      </c>
      <c r="B119" s="822" t="s">
        <v>5520</v>
      </c>
      <c r="C119" s="822" t="s">
        <v>4182</v>
      </c>
      <c r="D119" s="822" t="s">
        <v>5637</v>
      </c>
      <c r="E119" s="822" t="s">
        <v>5638</v>
      </c>
      <c r="F119" s="831">
        <v>64</v>
      </c>
      <c r="G119" s="831">
        <v>1472</v>
      </c>
      <c r="H119" s="831">
        <v>0.95522388059701491</v>
      </c>
      <c r="I119" s="831">
        <v>23</v>
      </c>
      <c r="J119" s="831">
        <v>67</v>
      </c>
      <c r="K119" s="831">
        <v>1541</v>
      </c>
      <c r="L119" s="831">
        <v>1</v>
      </c>
      <c r="M119" s="831">
        <v>23</v>
      </c>
      <c r="N119" s="831">
        <v>56</v>
      </c>
      <c r="O119" s="831">
        <v>1288</v>
      </c>
      <c r="P119" s="827">
        <v>0.83582089552238803</v>
      </c>
      <c r="Q119" s="832">
        <v>23</v>
      </c>
    </row>
    <row r="120" spans="1:17" ht="14.45" customHeight="1" x14ac:dyDescent="0.2">
      <c r="A120" s="821" t="s">
        <v>5519</v>
      </c>
      <c r="B120" s="822" t="s">
        <v>5520</v>
      </c>
      <c r="C120" s="822" t="s">
        <v>4182</v>
      </c>
      <c r="D120" s="822" t="s">
        <v>5639</v>
      </c>
      <c r="E120" s="822" t="s">
        <v>5640</v>
      </c>
      <c r="F120" s="831"/>
      <c r="G120" s="831"/>
      <c r="H120" s="831"/>
      <c r="I120" s="831"/>
      <c r="J120" s="831">
        <v>1</v>
      </c>
      <c r="K120" s="831">
        <v>253</v>
      </c>
      <c r="L120" s="831">
        <v>1</v>
      </c>
      <c r="M120" s="831">
        <v>253</v>
      </c>
      <c r="N120" s="831">
        <v>2</v>
      </c>
      <c r="O120" s="831">
        <v>508</v>
      </c>
      <c r="P120" s="827">
        <v>2.0079051383399209</v>
      </c>
      <c r="Q120" s="832">
        <v>254</v>
      </c>
    </row>
    <row r="121" spans="1:17" ht="14.45" customHeight="1" x14ac:dyDescent="0.2">
      <c r="A121" s="821" t="s">
        <v>5519</v>
      </c>
      <c r="B121" s="822" t="s">
        <v>5520</v>
      </c>
      <c r="C121" s="822" t="s">
        <v>4182</v>
      </c>
      <c r="D121" s="822" t="s">
        <v>5641</v>
      </c>
      <c r="E121" s="822" t="s">
        <v>5642</v>
      </c>
      <c r="F121" s="831">
        <v>79</v>
      </c>
      <c r="G121" s="831">
        <v>2923</v>
      </c>
      <c r="H121" s="831">
        <v>1.0128205128205128</v>
      </c>
      <c r="I121" s="831">
        <v>37</v>
      </c>
      <c r="J121" s="831">
        <v>78</v>
      </c>
      <c r="K121" s="831">
        <v>2886</v>
      </c>
      <c r="L121" s="831">
        <v>1</v>
      </c>
      <c r="M121" s="831">
        <v>37</v>
      </c>
      <c r="N121" s="831">
        <v>76</v>
      </c>
      <c r="O121" s="831">
        <v>2812</v>
      </c>
      <c r="P121" s="827">
        <v>0.97435897435897434</v>
      </c>
      <c r="Q121" s="832">
        <v>37</v>
      </c>
    </row>
    <row r="122" spans="1:17" ht="14.45" customHeight="1" x14ac:dyDescent="0.2">
      <c r="A122" s="821" t="s">
        <v>5519</v>
      </c>
      <c r="B122" s="822" t="s">
        <v>5520</v>
      </c>
      <c r="C122" s="822" t="s">
        <v>4182</v>
      </c>
      <c r="D122" s="822" t="s">
        <v>5643</v>
      </c>
      <c r="E122" s="822" t="s">
        <v>5644</v>
      </c>
      <c r="F122" s="831">
        <v>254</v>
      </c>
      <c r="G122" s="831">
        <v>5842</v>
      </c>
      <c r="H122" s="831">
        <v>0.91039426523297495</v>
      </c>
      <c r="I122" s="831">
        <v>23</v>
      </c>
      <c r="J122" s="831">
        <v>279</v>
      </c>
      <c r="K122" s="831">
        <v>6417</v>
      </c>
      <c r="L122" s="831">
        <v>1</v>
      </c>
      <c r="M122" s="831">
        <v>23</v>
      </c>
      <c r="N122" s="831">
        <v>212</v>
      </c>
      <c r="O122" s="831">
        <v>4876</v>
      </c>
      <c r="P122" s="827">
        <v>0.75985663082437271</v>
      </c>
      <c r="Q122" s="832">
        <v>23</v>
      </c>
    </row>
    <row r="123" spans="1:17" ht="14.45" customHeight="1" x14ac:dyDescent="0.2">
      <c r="A123" s="821" t="s">
        <v>5519</v>
      </c>
      <c r="B123" s="822" t="s">
        <v>5520</v>
      </c>
      <c r="C123" s="822" t="s">
        <v>4182</v>
      </c>
      <c r="D123" s="822" t="s">
        <v>5645</v>
      </c>
      <c r="E123" s="822" t="s">
        <v>5646</v>
      </c>
      <c r="F123" s="831"/>
      <c r="G123" s="831"/>
      <c r="H123" s="831"/>
      <c r="I123" s="831"/>
      <c r="J123" s="831">
        <v>1</v>
      </c>
      <c r="K123" s="831">
        <v>171</v>
      </c>
      <c r="L123" s="831">
        <v>1</v>
      </c>
      <c r="M123" s="831">
        <v>171</v>
      </c>
      <c r="N123" s="831"/>
      <c r="O123" s="831"/>
      <c r="P123" s="827"/>
      <c r="Q123" s="832"/>
    </row>
    <row r="124" spans="1:17" ht="14.45" customHeight="1" x14ac:dyDescent="0.2">
      <c r="A124" s="821" t="s">
        <v>5519</v>
      </c>
      <c r="B124" s="822" t="s">
        <v>5520</v>
      </c>
      <c r="C124" s="822" t="s">
        <v>4182</v>
      </c>
      <c r="D124" s="822" t="s">
        <v>5647</v>
      </c>
      <c r="E124" s="822" t="s">
        <v>5648</v>
      </c>
      <c r="F124" s="831">
        <v>4</v>
      </c>
      <c r="G124" s="831">
        <v>2352</v>
      </c>
      <c r="H124" s="831">
        <v>3.9932088285229201</v>
      </c>
      <c r="I124" s="831">
        <v>588</v>
      </c>
      <c r="J124" s="831">
        <v>1</v>
      </c>
      <c r="K124" s="831">
        <v>589</v>
      </c>
      <c r="L124" s="831">
        <v>1</v>
      </c>
      <c r="M124" s="831">
        <v>589</v>
      </c>
      <c r="N124" s="831"/>
      <c r="O124" s="831"/>
      <c r="P124" s="827"/>
      <c r="Q124" s="832"/>
    </row>
    <row r="125" spans="1:17" ht="14.45" customHeight="1" x14ac:dyDescent="0.2">
      <c r="A125" s="821" t="s">
        <v>5519</v>
      </c>
      <c r="B125" s="822" t="s">
        <v>5520</v>
      </c>
      <c r="C125" s="822" t="s">
        <v>4182</v>
      </c>
      <c r="D125" s="822" t="s">
        <v>5649</v>
      </c>
      <c r="E125" s="822" t="s">
        <v>5650</v>
      </c>
      <c r="F125" s="831">
        <v>3</v>
      </c>
      <c r="G125" s="831">
        <v>993</v>
      </c>
      <c r="H125" s="831">
        <v>1</v>
      </c>
      <c r="I125" s="831">
        <v>331</v>
      </c>
      <c r="J125" s="831">
        <v>3</v>
      </c>
      <c r="K125" s="831">
        <v>993</v>
      </c>
      <c r="L125" s="831">
        <v>1</v>
      </c>
      <c r="M125" s="831">
        <v>331</v>
      </c>
      <c r="N125" s="831">
        <v>1</v>
      </c>
      <c r="O125" s="831">
        <v>331</v>
      </c>
      <c r="P125" s="827">
        <v>0.33333333333333331</v>
      </c>
      <c r="Q125" s="832">
        <v>331</v>
      </c>
    </row>
    <row r="126" spans="1:17" ht="14.45" customHeight="1" x14ac:dyDescent="0.2">
      <c r="A126" s="821" t="s">
        <v>5519</v>
      </c>
      <c r="B126" s="822" t="s">
        <v>5520</v>
      </c>
      <c r="C126" s="822" t="s">
        <v>4182</v>
      </c>
      <c r="D126" s="822" t="s">
        <v>5651</v>
      </c>
      <c r="E126" s="822" t="s">
        <v>5652</v>
      </c>
      <c r="F126" s="831">
        <v>310</v>
      </c>
      <c r="G126" s="831">
        <v>8990</v>
      </c>
      <c r="H126" s="831">
        <v>1.0032362459546926</v>
      </c>
      <c r="I126" s="831">
        <v>29</v>
      </c>
      <c r="J126" s="831">
        <v>309</v>
      </c>
      <c r="K126" s="831">
        <v>8961</v>
      </c>
      <c r="L126" s="831">
        <v>1</v>
      </c>
      <c r="M126" s="831">
        <v>29</v>
      </c>
      <c r="N126" s="831">
        <v>291</v>
      </c>
      <c r="O126" s="831">
        <v>8439</v>
      </c>
      <c r="P126" s="827">
        <v>0.94174757281553401</v>
      </c>
      <c r="Q126" s="832">
        <v>29</v>
      </c>
    </row>
    <row r="127" spans="1:17" ht="14.45" customHeight="1" x14ac:dyDescent="0.2">
      <c r="A127" s="821" t="s">
        <v>5519</v>
      </c>
      <c r="B127" s="822" t="s">
        <v>5520</v>
      </c>
      <c r="C127" s="822" t="s">
        <v>4182</v>
      </c>
      <c r="D127" s="822" t="s">
        <v>5653</v>
      </c>
      <c r="E127" s="822" t="s">
        <v>5654</v>
      </c>
      <c r="F127" s="831">
        <v>4</v>
      </c>
      <c r="G127" s="831">
        <v>712</v>
      </c>
      <c r="H127" s="831">
        <v>0.79553072625698329</v>
      </c>
      <c r="I127" s="831">
        <v>178</v>
      </c>
      <c r="J127" s="831">
        <v>5</v>
      </c>
      <c r="K127" s="831">
        <v>895</v>
      </c>
      <c r="L127" s="831">
        <v>1</v>
      </c>
      <c r="M127" s="831">
        <v>179</v>
      </c>
      <c r="N127" s="831">
        <v>2</v>
      </c>
      <c r="O127" s="831">
        <v>358</v>
      </c>
      <c r="P127" s="827">
        <v>0.4</v>
      </c>
      <c r="Q127" s="832">
        <v>179</v>
      </c>
    </row>
    <row r="128" spans="1:17" ht="14.45" customHeight="1" x14ac:dyDescent="0.2">
      <c r="A128" s="821" t="s">
        <v>5519</v>
      </c>
      <c r="B128" s="822" t="s">
        <v>5520</v>
      </c>
      <c r="C128" s="822" t="s">
        <v>4182</v>
      </c>
      <c r="D128" s="822" t="s">
        <v>5655</v>
      </c>
      <c r="E128" s="822" t="s">
        <v>5656</v>
      </c>
      <c r="F128" s="831">
        <v>2</v>
      </c>
      <c r="G128" s="831">
        <v>30</v>
      </c>
      <c r="H128" s="831"/>
      <c r="I128" s="831">
        <v>15</v>
      </c>
      <c r="J128" s="831"/>
      <c r="K128" s="831"/>
      <c r="L128" s="831"/>
      <c r="M128" s="831"/>
      <c r="N128" s="831">
        <v>5</v>
      </c>
      <c r="O128" s="831">
        <v>80</v>
      </c>
      <c r="P128" s="827"/>
      <c r="Q128" s="832">
        <v>16</v>
      </c>
    </row>
    <row r="129" spans="1:17" ht="14.45" customHeight="1" x14ac:dyDescent="0.2">
      <c r="A129" s="821" t="s">
        <v>5519</v>
      </c>
      <c r="B129" s="822" t="s">
        <v>5520</v>
      </c>
      <c r="C129" s="822" t="s">
        <v>4182</v>
      </c>
      <c r="D129" s="822" t="s">
        <v>5657</v>
      </c>
      <c r="E129" s="822" t="s">
        <v>5658</v>
      </c>
      <c r="F129" s="831">
        <v>677</v>
      </c>
      <c r="G129" s="831">
        <v>13055</v>
      </c>
      <c r="H129" s="831">
        <v>1.0011503067484662</v>
      </c>
      <c r="I129" s="831">
        <v>19.283604135893647</v>
      </c>
      <c r="J129" s="831">
        <v>652</v>
      </c>
      <c r="K129" s="831">
        <v>13040</v>
      </c>
      <c r="L129" s="831">
        <v>1</v>
      </c>
      <c r="M129" s="831">
        <v>20</v>
      </c>
      <c r="N129" s="831">
        <v>622</v>
      </c>
      <c r="O129" s="831">
        <v>12440</v>
      </c>
      <c r="P129" s="827">
        <v>0.95398773006134974</v>
      </c>
      <c r="Q129" s="832">
        <v>20</v>
      </c>
    </row>
    <row r="130" spans="1:17" ht="14.45" customHeight="1" x14ac:dyDescent="0.2">
      <c r="A130" s="821" t="s">
        <v>5519</v>
      </c>
      <c r="B130" s="822" t="s">
        <v>5520</v>
      </c>
      <c r="C130" s="822" t="s">
        <v>4182</v>
      </c>
      <c r="D130" s="822" t="s">
        <v>5659</v>
      </c>
      <c r="E130" s="822" t="s">
        <v>5660</v>
      </c>
      <c r="F130" s="831">
        <v>1056</v>
      </c>
      <c r="G130" s="831">
        <v>21120</v>
      </c>
      <c r="H130" s="831">
        <v>1.012464046021093</v>
      </c>
      <c r="I130" s="831">
        <v>20</v>
      </c>
      <c r="J130" s="831">
        <v>1043</v>
      </c>
      <c r="K130" s="831">
        <v>20860</v>
      </c>
      <c r="L130" s="831">
        <v>1</v>
      </c>
      <c r="M130" s="831">
        <v>20</v>
      </c>
      <c r="N130" s="831">
        <v>969</v>
      </c>
      <c r="O130" s="831">
        <v>19380</v>
      </c>
      <c r="P130" s="827">
        <v>0.92905081495685526</v>
      </c>
      <c r="Q130" s="832">
        <v>20</v>
      </c>
    </row>
    <row r="131" spans="1:17" ht="14.45" customHeight="1" x14ac:dyDescent="0.2">
      <c r="A131" s="821" t="s">
        <v>5519</v>
      </c>
      <c r="B131" s="822" t="s">
        <v>5520</v>
      </c>
      <c r="C131" s="822" t="s">
        <v>4182</v>
      </c>
      <c r="D131" s="822" t="s">
        <v>5661</v>
      </c>
      <c r="E131" s="822" t="s">
        <v>5662</v>
      </c>
      <c r="F131" s="831">
        <v>3</v>
      </c>
      <c r="G131" s="831">
        <v>558</v>
      </c>
      <c r="H131" s="831">
        <v>0.99465240641711228</v>
      </c>
      <c r="I131" s="831">
        <v>186</v>
      </c>
      <c r="J131" s="831">
        <v>3</v>
      </c>
      <c r="K131" s="831">
        <v>561</v>
      </c>
      <c r="L131" s="831">
        <v>1</v>
      </c>
      <c r="M131" s="831">
        <v>187</v>
      </c>
      <c r="N131" s="831">
        <v>1</v>
      </c>
      <c r="O131" s="831">
        <v>188</v>
      </c>
      <c r="P131" s="827">
        <v>0.33511586452762926</v>
      </c>
      <c r="Q131" s="832">
        <v>188</v>
      </c>
    </row>
    <row r="132" spans="1:17" ht="14.45" customHeight="1" x14ac:dyDescent="0.2">
      <c r="A132" s="821" t="s">
        <v>5519</v>
      </c>
      <c r="B132" s="822" t="s">
        <v>5520</v>
      </c>
      <c r="C132" s="822" t="s">
        <v>4182</v>
      </c>
      <c r="D132" s="822" t="s">
        <v>5663</v>
      </c>
      <c r="E132" s="822" t="s">
        <v>5664</v>
      </c>
      <c r="F132" s="831">
        <v>1</v>
      </c>
      <c r="G132" s="831">
        <v>189</v>
      </c>
      <c r="H132" s="831">
        <v>0.49736842105263157</v>
      </c>
      <c r="I132" s="831">
        <v>189</v>
      </c>
      <c r="J132" s="831">
        <v>2</v>
      </c>
      <c r="K132" s="831">
        <v>380</v>
      </c>
      <c r="L132" s="831">
        <v>1</v>
      </c>
      <c r="M132" s="831">
        <v>190</v>
      </c>
      <c r="N132" s="831">
        <v>1</v>
      </c>
      <c r="O132" s="831">
        <v>190</v>
      </c>
      <c r="P132" s="827">
        <v>0.5</v>
      </c>
      <c r="Q132" s="832">
        <v>190</v>
      </c>
    </row>
    <row r="133" spans="1:17" ht="14.45" customHeight="1" x14ac:dyDescent="0.2">
      <c r="A133" s="821" t="s">
        <v>5519</v>
      </c>
      <c r="B133" s="822" t="s">
        <v>5520</v>
      </c>
      <c r="C133" s="822" t="s">
        <v>4182</v>
      </c>
      <c r="D133" s="822" t="s">
        <v>5665</v>
      </c>
      <c r="E133" s="822" t="s">
        <v>5666</v>
      </c>
      <c r="F133" s="831">
        <v>4</v>
      </c>
      <c r="G133" s="831">
        <v>1072</v>
      </c>
      <c r="H133" s="831">
        <v>1.9925650557620818</v>
      </c>
      <c r="I133" s="831">
        <v>268</v>
      </c>
      <c r="J133" s="831">
        <v>2</v>
      </c>
      <c r="K133" s="831">
        <v>538</v>
      </c>
      <c r="L133" s="831">
        <v>1</v>
      </c>
      <c r="M133" s="831">
        <v>269</v>
      </c>
      <c r="N133" s="831"/>
      <c r="O133" s="831"/>
      <c r="P133" s="827"/>
      <c r="Q133" s="832"/>
    </row>
    <row r="134" spans="1:17" ht="14.45" customHeight="1" x14ac:dyDescent="0.2">
      <c r="A134" s="821" t="s">
        <v>5519</v>
      </c>
      <c r="B134" s="822" t="s">
        <v>5520</v>
      </c>
      <c r="C134" s="822" t="s">
        <v>4182</v>
      </c>
      <c r="D134" s="822" t="s">
        <v>5667</v>
      </c>
      <c r="E134" s="822" t="s">
        <v>5668</v>
      </c>
      <c r="F134" s="831"/>
      <c r="G134" s="831"/>
      <c r="H134" s="831"/>
      <c r="I134" s="831"/>
      <c r="J134" s="831">
        <v>1</v>
      </c>
      <c r="K134" s="831">
        <v>174</v>
      </c>
      <c r="L134" s="831">
        <v>1</v>
      </c>
      <c r="M134" s="831">
        <v>174</v>
      </c>
      <c r="N134" s="831"/>
      <c r="O134" s="831"/>
      <c r="P134" s="827"/>
      <c r="Q134" s="832"/>
    </row>
    <row r="135" spans="1:17" ht="14.45" customHeight="1" x14ac:dyDescent="0.2">
      <c r="A135" s="821" t="s">
        <v>5519</v>
      </c>
      <c r="B135" s="822" t="s">
        <v>5520</v>
      </c>
      <c r="C135" s="822" t="s">
        <v>4182</v>
      </c>
      <c r="D135" s="822" t="s">
        <v>5669</v>
      </c>
      <c r="E135" s="822" t="s">
        <v>5670</v>
      </c>
      <c r="F135" s="831">
        <v>78</v>
      </c>
      <c r="G135" s="831">
        <v>6552</v>
      </c>
      <c r="H135" s="831">
        <v>1.0540540540540539</v>
      </c>
      <c r="I135" s="831">
        <v>84</v>
      </c>
      <c r="J135" s="831">
        <v>74</v>
      </c>
      <c r="K135" s="831">
        <v>6216</v>
      </c>
      <c r="L135" s="831">
        <v>1</v>
      </c>
      <c r="M135" s="831">
        <v>84</v>
      </c>
      <c r="N135" s="831">
        <v>73</v>
      </c>
      <c r="O135" s="831">
        <v>6132</v>
      </c>
      <c r="P135" s="827">
        <v>0.98648648648648651</v>
      </c>
      <c r="Q135" s="832">
        <v>84</v>
      </c>
    </row>
    <row r="136" spans="1:17" ht="14.45" customHeight="1" x14ac:dyDescent="0.2">
      <c r="A136" s="821" t="s">
        <v>5519</v>
      </c>
      <c r="B136" s="822" t="s">
        <v>5520</v>
      </c>
      <c r="C136" s="822" t="s">
        <v>4182</v>
      </c>
      <c r="D136" s="822" t="s">
        <v>5671</v>
      </c>
      <c r="E136" s="822" t="s">
        <v>5672</v>
      </c>
      <c r="F136" s="831">
        <v>2</v>
      </c>
      <c r="G136" s="831">
        <v>530</v>
      </c>
      <c r="H136" s="831"/>
      <c r="I136" s="831">
        <v>265</v>
      </c>
      <c r="J136" s="831"/>
      <c r="K136" s="831"/>
      <c r="L136" s="831"/>
      <c r="M136" s="831"/>
      <c r="N136" s="831"/>
      <c r="O136" s="831"/>
      <c r="P136" s="827"/>
      <c r="Q136" s="832"/>
    </row>
    <row r="137" spans="1:17" ht="14.45" customHeight="1" x14ac:dyDescent="0.2">
      <c r="A137" s="821" t="s">
        <v>5519</v>
      </c>
      <c r="B137" s="822" t="s">
        <v>5520</v>
      </c>
      <c r="C137" s="822" t="s">
        <v>4182</v>
      </c>
      <c r="D137" s="822" t="s">
        <v>5673</v>
      </c>
      <c r="E137" s="822" t="s">
        <v>5674</v>
      </c>
      <c r="F137" s="831">
        <v>3</v>
      </c>
      <c r="G137" s="831">
        <v>235</v>
      </c>
      <c r="H137" s="831">
        <v>2.9746835443037973</v>
      </c>
      <c r="I137" s="831">
        <v>78.333333333333329</v>
      </c>
      <c r="J137" s="831">
        <v>1</v>
      </c>
      <c r="K137" s="831">
        <v>79</v>
      </c>
      <c r="L137" s="831">
        <v>1</v>
      </c>
      <c r="M137" s="831">
        <v>79</v>
      </c>
      <c r="N137" s="831">
        <v>2</v>
      </c>
      <c r="O137" s="831">
        <v>158</v>
      </c>
      <c r="P137" s="827">
        <v>2</v>
      </c>
      <c r="Q137" s="832">
        <v>79</v>
      </c>
    </row>
    <row r="138" spans="1:17" ht="14.45" customHeight="1" x14ac:dyDescent="0.2">
      <c r="A138" s="821" t="s">
        <v>5519</v>
      </c>
      <c r="B138" s="822" t="s">
        <v>5520</v>
      </c>
      <c r="C138" s="822" t="s">
        <v>4182</v>
      </c>
      <c r="D138" s="822" t="s">
        <v>5675</v>
      </c>
      <c r="E138" s="822" t="s">
        <v>5676</v>
      </c>
      <c r="F138" s="831">
        <v>18</v>
      </c>
      <c r="G138" s="831">
        <v>5418</v>
      </c>
      <c r="H138" s="831">
        <v>1.9933774834437086</v>
      </c>
      <c r="I138" s="831">
        <v>301</v>
      </c>
      <c r="J138" s="831">
        <v>9</v>
      </c>
      <c r="K138" s="831">
        <v>2718</v>
      </c>
      <c r="L138" s="831">
        <v>1</v>
      </c>
      <c r="M138" s="831">
        <v>302</v>
      </c>
      <c r="N138" s="831">
        <v>6</v>
      </c>
      <c r="O138" s="831">
        <v>1818</v>
      </c>
      <c r="P138" s="827">
        <v>0.66887417218543044</v>
      </c>
      <c r="Q138" s="832">
        <v>303</v>
      </c>
    </row>
    <row r="139" spans="1:17" ht="14.45" customHeight="1" x14ac:dyDescent="0.2">
      <c r="A139" s="821" t="s">
        <v>5519</v>
      </c>
      <c r="B139" s="822" t="s">
        <v>5520</v>
      </c>
      <c r="C139" s="822" t="s">
        <v>4182</v>
      </c>
      <c r="D139" s="822" t="s">
        <v>5677</v>
      </c>
      <c r="E139" s="822" t="s">
        <v>5678</v>
      </c>
      <c r="F139" s="831">
        <v>92</v>
      </c>
      <c r="G139" s="831">
        <v>1969</v>
      </c>
      <c r="H139" s="831">
        <v>0.98351648351648346</v>
      </c>
      <c r="I139" s="831">
        <v>21.402173913043477</v>
      </c>
      <c r="J139" s="831">
        <v>91</v>
      </c>
      <c r="K139" s="831">
        <v>2002</v>
      </c>
      <c r="L139" s="831">
        <v>1</v>
      </c>
      <c r="M139" s="831">
        <v>22</v>
      </c>
      <c r="N139" s="831">
        <v>58</v>
      </c>
      <c r="O139" s="831">
        <v>1276</v>
      </c>
      <c r="P139" s="827">
        <v>0.63736263736263732</v>
      </c>
      <c r="Q139" s="832">
        <v>22</v>
      </c>
    </row>
    <row r="140" spans="1:17" ht="14.45" customHeight="1" x14ac:dyDescent="0.2">
      <c r="A140" s="821" t="s">
        <v>5519</v>
      </c>
      <c r="B140" s="822" t="s">
        <v>5520</v>
      </c>
      <c r="C140" s="822" t="s">
        <v>4182</v>
      </c>
      <c r="D140" s="822" t="s">
        <v>5679</v>
      </c>
      <c r="E140" s="822" t="s">
        <v>5680</v>
      </c>
      <c r="F140" s="831">
        <v>86</v>
      </c>
      <c r="G140" s="831">
        <v>1892</v>
      </c>
      <c r="H140" s="831">
        <v>1.036144578313253</v>
      </c>
      <c r="I140" s="831">
        <v>22</v>
      </c>
      <c r="J140" s="831">
        <v>83</v>
      </c>
      <c r="K140" s="831">
        <v>1826</v>
      </c>
      <c r="L140" s="831">
        <v>1</v>
      </c>
      <c r="M140" s="831">
        <v>22</v>
      </c>
      <c r="N140" s="831">
        <v>70</v>
      </c>
      <c r="O140" s="831">
        <v>1540</v>
      </c>
      <c r="P140" s="827">
        <v>0.84337349397590367</v>
      </c>
      <c r="Q140" s="832">
        <v>22</v>
      </c>
    </row>
    <row r="141" spans="1:17" ht="14.45" customHeight="1" x14ac:dyDescent="0.2">
      <c r="A141" s="821" t="s">
        <v>5519</v>
      </c>
      <c r="B141" s="822" t="s">
        <v>5520</v>
      </c>
      <c r="C141" s="822" t="s">
        <v>4182</v>
      </c>
      <c r="D141" s="822" t="s">
        <v>5681</v>
      </c>
      <c r="E141" s="822" t="s">
        <v>5682</v>
      </c>
      <c r="F141" s="831"/>
      <c r="G141" s="831"/>
      <c r="H141" s="831"/>
      <c r="I141" s="831"/>
      <c r="J141" s="831">
        <v>1</v>
      </c>
      <c r="K141" s="831">
        <v>173</v>
      </c>
      <c r="L141" s="831">
        <v>1</v>
      </c>
      <c r="M141" s="831">
        <v>173</v>
      </c>
      <c r="N141" s="831"/>
      <c r="O141" s="831"/>
      <c r="P141" s="827"/>
      <c r="Q141" s="832"/>
    </row>
    <row r="142" spans="1:17" ht="14.45" customHeight="1" x14ac:dyDescent="0.2">
      <c r="A142" s="821" t="s">
        <v>5519</v>
      </c>
      <c r="B142" s="822" t="s">
        <v>5520</v>
      </c>
      <c r="C142" s="822" t="s">
        <v>4182</v>
      </c>
      <c r="D142" s="822" t="s">
        <v>5683</v>
      </c>
      <c r="E142" s="822" t="s">
        <v>5684</v>
      </c>
      <c r="F142" s="831">
        <v>12</v>
      </c>
      <c r="G142" s="831">
        <v>5940</v>
      </c>
      <c r="H142" s="831">
        <v>1.2</v>
      </c>
      <c r="I142" s="831">
        <v>495</v>
      </c>
      <c r="J142" s="831">
        <v>10</v>
      </c>
      <c r="K142" s="831">
        <v>4950</v>
      </c>
      <c r="L142" s="831">
        <v>1</v>
      </c>
      <c r="M142" s="831">
        <v>495</v>
      </c>
      <c r="N142" s="831">
        <v>4</v>
      </c>
      <c r="O142" s="831">
        <v>1980</v>
      </c>
      <c r="P142" s="827">
        <v>0.4</v>
      </c>
      <c r="Q142" s="832">
        <v>495</v>
      </c>
    </row>
    <row r="143" spans="1:17" ht="14.45" customHeight="1" x14ac:dyDescent="0.2">
      <c r="A143" s="821" t="s">
        <v>5519</v>
      </c>
      <c r="B143" s="822" t="s">
        <v>5520</v>
      </c>
      <c r="C143" s="822" t="s">
        <v>4182</v>
      </c>
      <c r="D143" s="822" t="s">
        <v>5685</v>
      </c>
      <c r="E143" s="822" t="s">
        <v>5686</v>
      </c>
      <c r="F143" s="831">
        <v>22</v>
      </c>
      <c r="G143" s="831">
        <v>4215</v>
      </c>
      <c r="H143" s="831">
        <v>0.81307870370370372</v>
      </c>
      <c r="I143" s="831">
        <v>191.59090909090909</v>
      </c>
      <c r="J143" s="831">
        <v>27</v>
      </c>
      <c r="K143" s="831">
        <v>5184</v>
      </c>
      <c r="L143" s="831">
        <v>1</v>
      </c>
      <c r="M143" s="831">
        <v>192</v>
      </c>
      <c r="N143" s="831">
        <v>15</v>
      </c>
      <c r="O143" s="831">
        <v>2895</v>
      </c>
      <c r="P143" s="827">
        <v>0.55844907407407407</v>
      </c>
      <c r="Q143" s="832">
        <v>193</v>
      </c>
    </row>
    <row r="144" spans="1:17" ht="14.45" customHeight="1" x14ac:dyDescent="0.2">
      <c r="A144" s="821" t="s">
        <v>5519</v>
      </c>
      <c r="B144" s="822" t="s">
        <v>5520</v>
      </c>
      <c r="C144" s="822" t="s">
        <v>4182</v>
      </c>
      <c r="D144" s="822" t="s">
        <v>5687</v>
      </c>
      <c r="E144" s="822" t="s">
        <v>5688</v>
      </c>
      <c r="F144" s="831">
        <v>62</v>
      </c>
      <c r="G144" s="831">
        <v>12710</v>
      </c>
      <c r="H144" s="831">
        <v>1.2653061224489797</v>
      </c>
      <c r="I144" s="831">
        <v>205</v>
      </c>
      <c r="J144" s="831">
        <v>49</v>
      </c>
      <c r="K144" s="831">
        <v>10045</v>
      </c>
      <c r="L144" s="831">
        <v>1</v>
      </c>
      <c r="M144" s="831">
        <v>205</v>
      </c>
      <c r="N144" s="831">
        <v>30</v>
      </c>
      <c r="O144" s="831">
        <v>6150</v>
      </c>
      <c r="P144" s="827">
        <v>0.61224489795918369</v>
      </c>
      <c r="Q144" s="832">
        <v>205</v>
      </c>
    </row>
    <row r="145" spans="1:17" ht="14.45" customHeight="1" x14ac:dyDescent="0.2">
      <c r="A145" s="821" t="s">
        <v>5519</v>
      </c>
      <c r="B145" s="822" t="s">
        <v>5520</v>
      </c>
      <c r="C145" s="822" t="s">
        <v>4182</v>
      </c>
      <c r="D145" s="822" t="s">
        <v>5689</v>
      </c>
      <c r="E145" s="822" t="s">
        <v>5690</v>
      </c>
      <c r="F145" s="831">
        <v>1</v>
      </c>
      <c r="G145" s="831">
        <v>168</v>
      </c>
      <c r="H145" s="831"/>
      <c r="I145" s="831">
        <v>168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5519</v>
      </c>
      <c r="B146" s="822" t="s">
        <v>5520</v>
      </c>
      <c r="C146" s="822" t="s">
        <v>4182</v>
      </c>
      <c r="D146" s="822" t="s">
        <v>5691</v>
      </c>
      <c r="E146" s="822" t="s">
        <v>5692</v>
      </c>
      <c r="F146" s="831">
        <v>1</v>
      </c>
      <c r="G146" s="831">
        <v>266</v>
      </c>
      <c r="H146" s="831"/>
      <c r="I146" s="831">
        <v>266</v>
      </c>
      <c r="J146" s="831"/>
      <c r="K146" s="831"/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5519</v>
      </c>
      <c r="B147" s="822" t="s">
        <v>5520</v>
      </c>
      <c r="C147" s="822" t="s">
        <v>4182</v>
      </c>
      <c r="D147" s="822" t="s">
        <v>5693</v>
      </c>
      <c r="E147" s="822" t="s">
        <v>5694</v>
      </c>
      <c r="F147" s="831">
        <v>14</v>
      </c>
      <c r="G147" s="831">
        <v>1778</v>
      </c>
      <c r="H147" s="831">
        <v>2.3333333333333335</v>
      </c>
      <c r="I147" s="831">
        <v>127</v>
      </c>
      <c r="J147" s="831">
        <v>6</v>
      </c>
      <c r="K147" s="831">
        <v>762</v>
      </c>
      <c r="L147" s="831">
        <v>1</v>
      </c>
      <c r="M147" s="831">
        <v>127</v>
      </c>
      <c r="N147" s="831">
        <v>6</v>
      </c>
      <c r="O147" s="831">
        <v>762</v>
      </c>
      <c r="P147" s="827">
        <v>1</v>
      </c>
      <c r="Q147" s="832">
        <v>127</v>
      </c>
    </row>
    <row r="148" spans="1:17" ht="14.45" customHeight="1" x14ac:dyDescent="0.2">
      <c r="A148" s="821" t="s">
        <v>5519</v>
      </c>
      <c r="B148" s="822" t="s">
        <v>5520</v>
      </c>
      <c r="C148" s="822" t="s">
        <v>4182</v>
      </c>
      <c r="D148" s="822" t="s">
        <v>5695</v>
      </c>
      <c r="E148" s="822" t="s">
        <v>5696</v>
      </c>
      <c r="F148" s="831">
        <v>3</v>
      </c>
      <c r="G148" s="831">
        <v>69</v>
      </c>
      <c r="H148" s="831">
        <v>0.42857142857142855</v>
      </c>
      <c r="I148" s="831">
        <v>23</v>
      </c>
      <c r="J148" s="831">
        <v>7</v>
      </c>
      <c r="K148" s="831">
        <v>161</v>
      </c>
      <c r="L148" s="831">
        <v>1</v>
      </c>
      <c r="M148" s="831">
        <v>23</v>
      </c>
      <c r="N148" s="831">
        <v>2</v>
      </c>
      <c r="O148" s="831">
        <v>46</v>
      </c>
      <c r="P148" s="827">
        <v>0.2857142857142857</v>
      </c>
      <c r="Q148" s="832">
        <v>23</v>
      </c>
    </row>
    <row r="149" spans="1:17" ht="14.45" customHeight="1" x14ac:dyDescent="0.2">
      <c r="A149" s="821" t="s">
        <v>5519</v>
      </c>
      <c r="B149" s="822" t="s">
        <v>5520</v>
      </c>
      <c r="C149" s="822" t="s">
        <v>4182</v>
      </c>
      <c r="D149" s="822" t="s">
        <v>5697</v>
      </c>
      <c r="E149" s="822" t="s">
        <v>5698</v>
      </c>
      <c r="F149" s="831">
        <v>2</v>
      </c>
      <c r="G149" s="831">
        <v>34</v>
      </c>
      <c r="H149" s="831">
        <v>2</v>
      </c>
      <c r="I149" s="831">
        <v>17</v>
      </c>
      <c r="J149" s="831">
        <v>1</v>
      </c>
      <c r="K149" s="831">
        <v>17</v>
      </c>
      <c r="L149" s="831">
        <v>1</v>
      </c>
      <c r="M149" s="831">
        <v>17</v>
      </c>
      <c r="N149" s="831"/>
      <c r="O149" s="831"/>
      <c r="P149" s="827"/>
      <c r="Q149" s="832"/>
    </row>
    <row r="150" spans="1:17" ht="14.45" customHeight="1" x14ac:dyDescent="0.2">
      <c r="A150" s="821" t="s">
        <v>5519</v>
      </c>
      <c r="B150" s="822" t="s">
        <v>5520</v>
      </c>
      <c r="C150" s="822" t="s">
        <v>4182</v>
      </c>
      <c r="D150" s="822" t="s">
        <v>5699</v>
      </c>
      <c r="E150" s="822" t="s">
        <v>5700</v>
      </c>
      <c r="F150" s="831">
        <v>50</v>
      </c>
      <c r="G150" s="831">
        <v>14750</v>
      </c>
      <c r="H150" s="831">
        <v>1.245777027027027</v>
      </c>
      <c r="I150" s="831">
        <v>295</v>
      </c>
      <c r="J150" s="831">
        <v>40</v>
      </c>
      <c r="K150" s="831">
        <v>11840</v>
      </c>
      <c r="L150" s="831">
        <v>1</v>
      </c>
      <c r="M150" s="831">
        <v>296</v>
      </c>
      <c r="N150" s="831">
        <v>42</v>
      </c>
      <c r="O150" s="831">
        <v>12432</v>
      </c>
      <c r="P150" s="827">
        <v>1.05</v>
      </c>
      <c r="Q150" s="832">
        <v>296</v>
      </c>
    </row>
    <row r="151" spans="1:17" ht="14.45" customHeight="1" x14ac:dyDescent="0.2">
      <c r="A151" s="821" t="s">
        <v>5519</v>
      </c>
      <c r="B151" s="822" t="s">
        <v>5520</v>
      </c>
      <c r="C151" s="822" t="s">
        <v>4182</v>
      </c>
      <c r="D151" s="822" t="s">
        <v>5701</v>
      </c>
      <c r="E151" s="822" t="s">
        <v>5702</v>
      </c>
      <c r="F151" s="831">
        <v>1</v>
      </c>
      <c r="G151" s="831">
        <v>45</v>
      </c>
      <c r="H151" s="831">
        <v>1</v>
      </c>
      <c r="I151" s="831">
        <v>45</v>
      </c>
      <c r="J151" s="831">
        <v>1</v>
      </c>
      <c r="K151" s="831">
        <v>45</v>
      </c>
      <c r="L151" s="831">
        <v>1</v>
      </c>
      <c r="M151" s="831">
        <v>45</v>
      </c>
      <c r="N151" s="831">
        <v>1</v>
      </c>
      <c r="O151" s="831">
        <v>45</v>
      </c>
      <c r="P151" s="827">
        <v>1</v>
      </c>
      <c r="Q151" s="832">
        <v>45</v>
      </c>
    </row>
    <row r="152" spans="1:17" ht="14.45" customHeight="1" x14ac:dyDescent="0.2">
      <c r="A152" s="821" t="s">
        <v>5519</v>
      </c>
      <c r="B152" s="822" t="s">
        <v>5520</v>
      </c>
      <c r="C152" s="822" t="s">
        <v>4182</v>
      </c>
      <c r="D152" s="822" t="s">
        <v>5703</v>
      </c>
      <c r="E152" s="822" t="s">
        <v>5704</v>
      </c>
      <c r="F152" s="831">
        <v>1</v>
      </c>
      <c r="G152" s="831">
        <v>25</v>
      </c>
      <c r="H152" s="831"/>
      <c r="I152" s="831">
        <v>25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5519</v>
      </c>
      <c r="B153" s="822" t="s">
        <v>5520</v>
      </c>
      <c r="C153" s="822" t="s">
        <v>4182</v>
      </c>
      <c r="D153" s="822" t="s">
        <v>5705</v>
      </c>
      <c r="E153" s="822" t="s">
        <v>5706</v>
      </c>
      <c r="F153" s="831">
        <v>100</v>
      </c>
      <c r="G153" s="831">
        <v>4600</v>
      </c>
      <c r="H153" s="831">
        <v>0.96153846153846156</v>
      </c>
      <c r="I153" s="831">
        <v>46</v>
      </c>
      <c r="J153" s="831">
        <v>104</v>
      </c>
      <c r="K153" s="831">
        <v>4784</v>
      </c>
      <c r="L153" s="831">
        <v>1</v>
      </c>
      <c r="M153" s="831">
        <v>46</v>
      </c>
      <c r="N153" s="831">
        <v>56</v>
      </c>
      <c r="O153" s="831">
        <v>2576</v>
      </c>
      <c r="P153" s="827">
        <v>0.53846153846153844</v>
      </c>
      <c r="Q153" s="832">
        <v>46</v>
      </c>
    </row>
    <row r="154" spans="1:17" ht="14.45" customHeight="1" x14ac:dyDescent="0.2">
      <c r="A154" s="821" t="s">
        <v>5519</v>
      </c>
      <c r="B154" s="822" t="s">
        <v>5520</v>
      </c>
      <c r="C154" s="822" t="s">
        <v>4182</v>
      </c>
      <c r="D154" s="822" t="s">
        <v>5707</v>
      </c>
      <c r="E154" s="822" t="s">
        <v>5708</v>
      </c>
      <c r="F154" s="831"/>
      <c r="G154" s="831"/>
      <c r="H154" s="831"/>
      <c r="I154" s="831"/>
      <c r="J154" s="831">
        <v>1</v>
      </c>
      <c r="K154" s="831">
        <v>310</v>
      </c>
      <c r="L154" s="831">
        <v>1</v>
      </c>
      <c r="M154" s="831">
        <v>310</v>
      </c>
      <c r="N154" s="831"/>
      <c r="O154" s="831"/>
      <c r="P154" s="827"/>
      <c r="Q154" s="832"/>
    </row>
    <row r="155" spans="1:17" ht="14.45" customHeight="1" x14ac:dyDescent="0.2">
      <c r="A155" s="821" t="s">
        <v>5519</v>
      </c>
      <c r="B155" s="822" t="s">
        <v>5520</v>
      </c>
      <c r="C155" s="822" t="s">
        <v>4182</v>
      </c>
      <c r="D155" s="822" t="s">
        <v>5709</v>
      </c>
      <c r="E155" s="822" t="s">
        <v>5710</v>
      </c>
      <c r="F155" s="831"/>
      <c r="G155" s="831"/>
      <c r="H155" s="831"/>
      <c r="I155" s="831"/>
      <c r="J155" s="831"/>
      <c r="K155" s="831"/>
      <c r="L155" s="831"/>
      <c r="M155" s="831"/>
      <c r="N155" s="831">
        <v>1</v>
      </c>
      <c r="O155" s="831">
        <v>32</v>
      </c>
      <c r="P155" s="827"/>
      <c r="Q155" s="832">
        <v>32</v>
      </c>
    </row>
    <row r="156" spans="1:17" ht="14.45" customHeight="1" x14ac:dyDescent="0.2">
      <c r="A156" s="821" t="s">
        <v>5519</v>
      </c>
      <c r="B156" s="822" t="s">
        <v>5520</v>
      </c>
      <c r="C156" s="822" t="s">
        <v>4182</v>
      </c>
      <c r="D156" s="822" t="s">
        <v>5711</v>
      </c>
      <c r="E156" s="822" t="s">
        <v>5712</v>
      </c>
      <c r="F156" s="831">
        <v>1</v>
      </c>
      <c r="G156" s="831">
        <v>26</v>
      </c>
      <c r="H156" s="831">
        <v>0.5</v>
      </c>
      <c r="I156" s="831">
        <v>26</v>
      </c>
      <c r="J156" s="831">
        <v>2</v>
      </c>
      <c r="K156" s="831">
        <v>52</v>
      </c>
      <c r="L156" s="831">
        <v>1</v>
      </c>
      <c r="M156" s="831">
        <v>26</v>
      </c>
      <c r="N156" s="831"/>
      <c r="O156" s="831"/>
      <c r="P156" s="827"/>
      <c r="Q156" s="832"/>
    </row>
    <row r="157" spans="1:17" ht="14.45" customHeight="1" x14ac:dyDescent="0.2">
      <c r="A157" s="821" t="s">
        <v>5519</v>
      </c>
      <c r="B157" s="822" t="s">
        <v>5520</v>
      </c>
      <c r="C157" s="822" t="s">
        <v>4182</v>
      </c>
      <c r="D157" s="822" t="s">
        <v>5713</v>
      </c>
      <c r="E157" s="822" t="s">
        <v>5714</v>
      </c>
      <c r="F157" s="831">
        <v>1</v>
      </c>
      <c r="G157" s="831">
        <v>356</v>
      </c>
      <c r="H157" s="831"/>
      <c r="I157" s="831">
        <v>356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5519</v>
      </c>
      <c r="B158" s="822" t="s">
        <v>5520</v>
      </c>
      <c r="C158" s="822" t="s">
        <v>4182</v>
      </c>
      <c r="D158" s="822" t="s">
        <v>5715</v>
      </c>
      <c r="E158" s="822" t="s">
        <v>5716</v>
      </c>
      <c r="F158" s="831">
        <v>8</v>
      </c>
      <c r="G158" s="831">
        <v>248</v>
      </c>
      <c r="H158" s="831">
        <v>1.3333333333333333</v>
      </c>
      <c r="I158" s="831">
        <v>31</v>
      </c>
      <c r="J158" s="831">
        <v>6</v>
      </c>
      <c r="K158" s="831">
        <v>186</v>
      </c>
      <c r="L158" s="831">
        <v>1</v>
      </c>
      <c r="M158" s="831">
        <v>31</v>
      </c>
      <c r="N158" s="831"/>
      <c r="O158" s="831"/>
      <c r="P158" s="827"/>
      <c r="Q158" s="832"/>
    </row>
    <row r="159" spans="1:17" ht="14.45" customHeight="1" x14ac:dyDescent="0.2">
      <c r="A159" s="821" t="s">
        <v>5519</v>
      </c>
      <c r="B159" s="822" t="s">
        <v>5520</v>
      </c>
      <c r="C159" s="822" t="s">
        <v>4182</v>
      </c>
      <c r="D159" s="822" t="s">
        <v>5717</v>
      </c>
      <c r="E159" s="822" t="s">
        <v>5718</v>
      </c>
      <c r="F159" s="831"/>
      <c r="G159" s="831"/>
      <c r="H159" s="831"/>
      <c r="I159" s="831"/>
      <c r="J159" s="831">
        <v>1</v>
      </c>
      <c r="K159" s="831">
        <v>1775</v>
      </c>
      <c r="L159" s="831">
        <v>1</v>
      </c>
      <c r="M159" s="831">
        <v>1775</v>
      </c>
      <c r="N159" s="831"/>
      <c r="O159" s="831"/>
      <c r="P159" s="827"/>
      <c r="Q159" s="832"/>
    </row>
    <row r="160" spans="1:17" ht="14.45" customHeight="1" x14ac:dyDescent="0.2">
      <c r="A160" s="821" t="s">
        <v>5519</v>
      </c>
      <c r="B160" s="822" t="s">
        <v>5520</v>
      </c>
      <c r="C160" s="822" t="s">
        <v>4182</v>
      </c>
      <c r="D160" s="822" t="s">
        <v>5719</v>
      </c>
      <c r="E160" s="822" t="s">
        <v>5720</v>
      </c>
      <c r="F160" s="831"/>
      <c r="G160" s="831"/>
      <c r="H160" s="831"/>
      <c r="I160" s="831"/>
      <c r="J160" s="831">
        <v>1</v>
      </c>
      <c r="K160" s="831">
        <v>408</v>
      </c>
      <c r="L160" s="831">
        <v>1</v>
      </c>
      <c r="M160" s="831">
        <v>408</v>
      </c>
      <c r="N160" s="831"/>
      <c r="O160" s="831"/>
      <c r="P160" s="827"/>
      <c r="Q160" s="832"/>
    </row>
    <row r="161" spans="1:17" ht="14.45" customHeight="1" x14ac:dyDescent="0.2">
      <c r="A161" s="821" t="s">
        <v>5519</v>
      </c>
      <c r="B161" s="822" t="s">
        <v>5520</v>
      </c>
      <c r="C161" s="822" t="s">
        <v>4182</v>
      </c>
      <c r="D161" s="822" t="s">
        <v>5721</v>
      </c>
      <c r="E161" s="822" t="s">
        <v>5722</v>
      </c>
      <c r="F161" s="831">
        <v>1</v>
      </c>
      <c r="G161" s="831">
        <v>19</v>
      </c>
      <c r="H161" s="831">
        <v>1</v>
      </c>
      <c r="I161" s="831">
        <v>19</v>
      </c>
      <c r="J161" s="831">
        <v>1</v>
      </c>
      <c r="K161" s="831">
        <v>19</v>
      </c>
      <c r="L161" s="831">
        <v>1</v>
      </c>
      <c r="M161" s="831">
        <v>19</v>
      </c>
      <c r="N161" s="831"/>
      <c r="O161" s="831"/>
      <c r="P161" s="827"/>
      <c r="Q161" s="832"/>
    </row>
    <row r="162" spans="1:17" ht="14.45" customHeight="1" x14ac:dyDescent="0.2">
      <c r="A162" s="821" t="s">
        <v>5519</v>
      </c>
      <c r="B162" s="822" t="s">
        <v>5520</v>
      </c>
      <c r="C162" s="822" t="s">
        <v>4182</v>
      </c>
      <c r="D162" s="822" t="s">
        <v>5723</v>
      </c>
      <c r="E162" s="822" t="s">
        <v>5724</v>
      </c>
      <c r="F162" s="831">
        <v>9</v>
      </c>
      <c r="G162" s="831">
        <v>1197</v>
      </c>
      <c r="H162" s="831">
        <v>1.5</v>
      </c>
      <c r="I162" s="831">
        <v>133</v>
      </c>
      <c r="J162" s="831">
        <v>6</v>
      </c>
      <c r="K162" s="831">
        <v>798</v>
      </c>
      <c r="L162" s="831">
        <v>1</v>
      </c>
      <c r="M162" s="831">
        <v>133</v>
      </c>
      <c r="N162" s="831">
        <v>7</v>
      </c>
      <c r="O162" s="831">
        <v>931</v>
      </c>
      <c r="P162" s="827">
        <v>1.1666666666666667</v>
      </c>
      <c r="Q162" s="832">
        <v>133</v>
      </c>
    </row>
    <row r="163" spans="1:17" ht="14.45" customHeight="1" x14ac:dyDescent="0.2">
      <c r="A163" s="821" t="s">
        <v>5519</v>
      </c>
      <c r="B163" s="822" t="s">
        <v>5520</v>
      </c>
      <c r="C163" s="822" t="s">
        <v>4182</v>
      </c>
      <c r="D163" s="822" t="s">
        <v>5725</v>
      </c>
      <c r="E163" s="822" t="s">
        <v>5726</v>
      </c>
      <c r="F163" s="831">
        <v>205</v>
      </c>
      <c r="G163" s="831">
        <v>7585</v>
      </c>
      <c r="H163" s="831">
        <v>1.0512820512820513</v>
      </c>
      <c r="I163" s="831">
        <v>37</v>
      </c>
      <c r="J163" s="831">
        <v>195</v>
      </c>
      <c r="K163" s="831">
        <v>7215</v>
      </c>
      <c r="L163" s="831">
        <v>1</v>
      </c>
      <c r="M163" s="831">
        <v>37</v>
      </c>
      <c r="N163" s="831">
        <v>175</v>
      </c>
      <c r="O163" s="831">
        <v>6475</v>
      </c>
      <c r="P163" s="827">
        <v>0.89743589743589747</v>
      </c>
      <c r="Q163" s="832">
        <v>37</v>
      </c>
    </row>
    <row r="164" spans="1:17" ht="14.45" customHeight="1" x14ac:dyDescent="0.2">
      <c r="A164" s="821" t="s">
        <v>5519</v>
      </c>
      <c r="B164" s="822" t="s">
        <v>5520</v>
      </c>
      <c r="C164" s="822" t="s">
        <v>4182</v>
      </c>
      <c r="D164" s="822" t="s">
        <v>5727</v>
      </c>
      <c r="E164" s="822" t="s">
        <v>5728</v>
      </c>
      <c r="F164" s="831">
        <v>2</v>
      </c>
      <c r="G164" s="831">
        <v>186</v>
      </c>
      <c r="H164" s="831">
        <v>0.28267477203647418</v>
      </c>
      <c r="I164" s="831">
        <v>93</v>
      </c>
      <c r="J164" s="831">
        <v>7</v>
      </c>
      <c r="K164" s="831">
        <v>658</v>
      </c>
      <c r="L164" s="831">
        <v>1</v>
      </c>
      <c r="M164" s="831">
        <v>94</v>
      </c>
      <c r="N164" s="831">
        <v>7</v>
      </c>
      <c r="O164" s="831">
        <v>658</v>
      </c>
      <c r="P164" s="827">
        <v>1</v>
      </c>
      <c r="Q164" s="832">
        <v>94</v>
      </c>
    </row>
    <row r="165" spans="1:17" ht="14.45" customHeight="1" x14ac:dyDescent="0.2">
      <c r="A165" s="821" t="s">
        <v>5519</v>
      </c>
      <c r="B165" s="822" t="s">
        <v>5520</v>
      </c>
      <c r="C165" s="822" t="s">
        <v>4182</v>
      </c>
      <c r="D165" s="822" t="s">
        <v>5729</v>
      </c>
      <c r="E165" s="822" t="s">
        <v>5730</v>
      </c>
      <c r="F165" s="831"/>
      <c r="G165" s="831"/>
      <c r="H165" s="831"/>
      <c r="I165" s="831"/>
      <c r="J165" s="831"/>
      <c r="K165" s="831"/>
      <c r="L165" s="831"/>
      <c r="M165" s="831"/>
      <c r="N165" s="831">
        <v>1</v>
      </c>
      <c r="O165" s="831">
        <v>396</v>
      </c>
      <c r="P165" s="827"/>
      <c r="Q165" s="832">
        <v>396</v>
      </c>
    </row>
    <row r="166" spans="1:17" ht="14.45" customHeight="1" x14ac:dyDescent="0.2">
      <c r="A166" s="821" t="s">
        <v>5519</v>
      </c>
      <c r="B166" s="822" t="s">
        <v>5520</v>
      </c>
      <c r="C166" s="822" t="s">
        <v>4182</v>
      </c>
      <c r="D166" s="822" t="s">
        <v>5731</v>
      </c>
      <c r="E166" s="822" t="s">
        <v>5732</v>
      </c>
      <c r="F166" s="831">
        <v>3</v>
      </c>
      <c r="G166" s="831">
        <v>306</v>
      </c>
      <c r="H166" s="831"/>
      <c r="I166" s="831">
        <v>102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5519</v>
      </c>
      <c r="B167" s="822" t="s">
        <v>5520</v>
      </c>
      <c r="C167" s="822" t="s">
        <v>4182</v>
      </c>
      <c r="D167" s="822" t="s">
        <v>5733</v>
      </c>
      <c r="E167" s="822" t="s">
        <v>5734</v>
      </c>
      <c r="F167" s="831"/>
      <c r="G167" s="831"/>
      <c r="H167" s="831"/>
      <c r="I167" s="831"/>
      <c r="J167" s="831"/>
      <c r="K167" s="831"/>
      <c r="L167" s="831"/>
      <c r="M167" s="831"/>
      <c r="N167" s="831">
        <v>15</v>
      </c>
      <c r="O167" s="831">
        <v>11595</v>
      </c>
      <c r="P167" s="827"/>
      <c r="Q167" s="832">
        <v>773</v>
      </c>
    </row>
    <row r="168" spans="1:17" ht="14.45" customHeight="1" x14ac:dyDescent="0.2">
      <c r="A168" s="821" t="s">
        <v>5519</v>
      </c>
      <c r="B168" s="822" t="s">
        <v>5735</v>
      </c>
      <c r="C168" s="822" t="s">
        <v>4182</v>
      </c>
      <c r="D168" s="822" t="s">
        <v>5736</v>
      </c>
      <c r="E168" s="822" t="s">
        <v>5737</v>
      </c>
      <c r="F168" s="831">
        <v>18</v>
      </c>
      <c r="G168" s="831">
        <v>18684</v>
      </c>
      <c r="H168" s="831">
        <v>1.3832827422817797</v>
      </c>
      <c r="I168" s="831">
        <v>1038</v>
      </c>
      <c r="J168" s="831">
        <v>13</v>
      </c>
      <c r="K168" s="831">
        <v>13507</v>
      </c>
      <c r="L168" s="831">
        <v>1</v>
      </c>
      <c r="M168" s="831">
        <v>1039</v>
      </c>
      <c r="N168" s="831">
        <v>1</v>
      </c>
      <c r="O168" s="831">
        <v>1040</v>
      </c>
      <c r="P168" s="827">
        <v>7.6997112608277185E-2</v>
      </c>
      <c r="Q168" s="832">
        <v>1040</v>
      </c>
    </row>
    <row r="169" spans="1:17" ht="14.45" customHeight="1" x14ac:dyDescent="0.2">
      <c r="A169" s="821" t="s">
        <v>5738</v>
      </c>
      <c r="B169" s="822" t="s">
        <v>5405</v>
      </c>
      <c r="C169" s="822" t="s">
        <v>4180</v>
      </c>
      <c r="D169" s="822" t="s">
        <v>5739</v>
      </c>
      <c r="E169" s="822" t="s">
        <v>5740</v>
      </c>
      <c r="F169" s="831">
        <v>14.36</v>
      </c>
      <c r="G169" s="831">
        <v>35306.28</v>
      </c>
      <c r="H169" s="831"/>
      <c r="I169" s="831">
        <v>2458.6545961002785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5738</v>
      </c>
      <c r="B170" s="822" t="s">
        <v>5405</v>
      </c>
      <c r="C170" s="822" t="s">
        <v>4180</v>
      </c>
      <c r="D170" s="822" t="s">
        <v>5741</v>
      </c>
      <c r="E170" s="822" t="s">
        <v>5740</v>
      </c>
      <c r="F170" s="831">
        <v>0.4</v>
      </c>
      <c r="G170" s="831">
        <v>2590.52</v>
      </c>
      <c r="H170" s="831"/>
      <c r="I170" s="831">
        <v>6476.2999999999993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5738</v>
      </c>
      <c r="B171" s="822" t="s">
        <v>5405</v>
      </c>
      <c r="C171" s="822" t="s">
        <v>4180</v>
      </c>
      <c r="D171" s="822" t="s">
        <v>4365</v>
      </c>
      <c r="E171" s="822" t="s">
        <v>2021</v>
      </c>
      <c r="F171" s="831">
        <v>4.9399999999999995</v>
      </c>
      <c r="G171" s="831">
        <v>24142.12</v>
      </c>
      <c r="H171" s="831">
        <v>1.5369403058713731</v>
      </c>
      <c r="I171" s="831">
        <v>4887.0688259109311</v>
      </c>
      <c r="J171" s="831">
        <v>3.23</v>
      </c>
      <c r="K171" s="831">
        <v>15707.91</v>
      </c>
      <c r="L171" s="831">
        <v>1</v>
      </c>
      <c r="M171" s="831">
        <v>4863.1300309597527</v>
      </c>
      <c r="N171" s="831">
        <v>3.64</v>
      </c>
      <c r="O171" s="831">
        <v>17413.829999999998</v>
      </c>
      <c r="P171" s="827">
        <v>1.1086026084947009</v>
      </c>
      <c r="Q171" s="832">
        <v>4784.0192307692305</v>
      </c>
    </row>
    <row r="172" spans="1:17" ht="14.45" customHeight="1" x14ac:dyDescent="0.2">
      <c r="A172" s="821" t="s">
        <v>5738</v>
      </c>
      <c r="B172" s="822" t="s">
        <v>5405</v>
      </c>
      <c r="C172" s="822" t="s">
        <v>4180</v>
      </c>
      <c r="D172" s="822" t="s">
        <v>5742</v>
      </c>
      <c r="E172" s="822" t="s">
        <v>2021</v>
      </c>
      <c r="F172" s="831">
        <v>51.52</v>
      </c>
      <c r="G172" s="831">
        <v>482846.92999999993</v>
      </c>
      <c r="H172" s="831">
        <v>1.1453264205796767</v>
      </c>
      <c r="I172" s="831">
        <v>9372.0289208074519</v>
      </c>
      <c r="J172" s="831">
        <v>48.2</v>
      </c>
      <c r="K172" s="831">
        <v>421580.18999999994</v>
      </c>
      <c r="L172" s="831">
        <v>1</v>
      </c>
      <c r="M172" s="831">
        <v>8746.4769709543543</v>
      </c>
      <c r="N172" s="831">
        <v>34.54</v>
      </c>
      <c r="O172" s="831">
        <v>302782.65000000002</v>
      </c>
      <c r="P172" s="827">
        <v>0.71820891299470224</v>
      </c>
      <c r="Q172" s="832">
        <v>8766.1450492182994</v>
      </c>
    </row>
    <row r="173" spans="1:17" ht="14.45" customHeight="1" x14ac:dyDescent="0.2">
      <c r="A173" s="821" t="s">
        <v>5738</v>
      </c>
      <c r="B173" s="822" t="s">
        <v>5405</v>
      </c>
      <c r="C173" s="822" t="s">
        <v>4180</v>
      </c>
      <c r="D173" s="822" t="s">
        <v>5743</v>
      </c>
      <c r="E173" s="822" t="s">
        <v>2021</v>
      </c>
      <c r="F173" s="831"/>
      <c r="G173" s="831"/>
      <c r="H173" s="831"/>
      <c r="I173" s="831"/>
      <c r="J173" s="831"/>
      <c r="K173" s="831"/>
      <c r="L173" s="831"/>
      <c r="M173" s="831"/>
      <c r="N173" s="831">
        <v>0.17</v>
      </c>
      <c r="O173" s="831">
        <v>3287.38</v>
      </c>
      <c r="P173" s="827"/>
      <c r="Q173" s="832">
        <v>19337.529411764706</v>
      </c>
    </row>
    <row r="174" spans="1:17" ht="14.45" customHeight="1" x14ac:dyDescent="0.2">
      <c r="A174" s="821" t="s">
        <v>5738</v>
      </c>
      <c r="B174" s="822" t="s">
        <v>5405</v>
      </c>
      <c r="C174" s="822" t="s">
        <v>4180</v>
      </c>
      <c r="D174" s="822" t="s">
        <v>5744</v>
      </c>
      <c r="E174" s="822" t="s">
        <v>5745</v>
      </c>
      <c r="F174" s="831">
        <v>1</v>
      </c>
      <c r="G174" s="831">
        <v>5189.8</v>
      </c>
      <c r="H174" s="831"/>
      <c r="I174" s="831">
        <v>5189.8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5738</v>
      </c>
      <c r="B175" s="822" t="s">
        <v>5405</v>
      </c>
      <c r="C175" s="822" t="s">
        <v>4180</v>
      </c>
      <c r="D175" s="822" t="s">
        <v>5744</v>
      </c>
      <c r="E175" s="822" t="s">
        <v>5746</v>
      </c>
      <c r="F175" s="831"/>
      <c r="G175" s="831"/>
      <c r="H175" s="831"/>
      <c r="I175" s="831"/>
      <c r="J175" s="831">
        <v>1</v>
      </c>
      <c r="K175" s="831">
        <v>5183.75</v>
      </c>
      <c r="L175" s="831">
        <v>1</v>
      </c>
      <c r="M175" s="831">
        <v>5183.75</v>
      </c>
      <c r="N175" s="831">
        <v>1</v>
      </c>
      <c r="O175" s="831">
        <v>5186.5</v>
      </c>
      <c r="P175" s="827">
        <v>1.0005305039787797</v>
      </c>
      <c r="Q175" s="832">
        <v>5186.5</v>
      </c>
    </row>
    <row r="176" spans="1:17" ht="14.45" customHeight="1" x14ac:dyDescent="0.2">
      <c r="A176" s="821" t="s">
        <v>5738</v>
      </c>
      <c r="B176" s="822" t="s">
        <v>5405</v>
      </c>
      <c r="C176" s="822" t="s">
        <v>4180</v>
      </c>
      <c r="D176" s="822" t="s">
        <v>5747</v>
      </c>
      <c r="E176" s="822" t="s">
        <v>5414</v>
      </c>
      <c r="F176" s="831">
        <v>0.1</v>
      </c>
      <c r="G176" s="831">
        <v>909.52</v>
      </c>
      <c r="H176" s="831"/>
      <c r="I176" s="831">
        <v>9095.1999999999989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5738</v>
      </c>
      <c r="B177" s="822" t="s">
        <v>5405</v>
      </c>
      <c r="C177" s="822" t="s">
        <v>4180</v>
      </c>
      <c r="D177" s="822" t="s">
        <v>5413</v>
      </c>
      <c r="E177" s="822" t="s">
        <v>5414</v>
      </c>
      <c r="F177" s="831">
        <v>12.700000000000001</v>
      </c>
      <c r="G177" s="831">
        <v>18215.010000000002</v>
      </c>
      <c r="H177" s="831"/>
      <c r="I177" s="831">
        <v>1434.2527559055118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5738</v>
      </c>
      <c r="B178" s="822" t="s">
        <v>5405</v>
      </c>
      <c r="C178" s="822" t="s">
        <v>4180</v>
      </c>
      <c r="D178" s="822" t="s">
        <v>5748</v>
      </c>
      <c r="E178" s="822" t="s">
        <v>5749</v>
      </c>
      <c r="F178" s="831"/>
      <c r="G178" s="831"/>
      <c r="H178" s="831"/>
      <c r="I178" s="831"/>
      <c r="J178" s="831">
        <v>0.15</v>
      </c>
      <c r="K178" s="831">
        <v>68.86</v>
      </c>
      <c r="L178" s="831">
        <v>1</v>
      </c>
      <c r="M178" s="831">
        <v>459.06666666666666</v>
      </c>
      <c r="N178" s="831"/>
      <c r="O178" s="831"/>
      <c r="P178" s="827"/>
      <c r="Q178" s="832"/>
    </row>
    <row r="179" spans="1:17" ht="14.45" customHeight="1" x14ac:dyDescent="0.2">
      <c r="A179" s="821" t="s">
        <v>5738</v>
      </c>
      <c r="B179" s="822" t="s">
        <v>5405</v>
      </c>
      <c r="C179" s="822" t="s">
        <v>4180</v>
      </c>
      <c r="D179" s="822" t="s">
        <v>5750</v>
      </c>
      <c r="E179" s="822" t="s">
        <v>5414</v>
      </c>
      <c r="F179" s="831">
        <v>0.45</v>
      </c>
      <c r="G179" s="831">
        <v>11425.01</v>
      </c>
      <c r="H179" s="831"/>
      <c r="I179" s="831">
        <v>25388.911111111112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5738</v>
      </c>
      <c r="B180" s="822" t="s">
        <v>5405</v>
      </c>
      <c r="C180" s="822" t="s">
        <v>4180</v>
      </c>
      <c r="D180" s="822" t="s">
        <v>5751</v>
      </c>
      <c r="E180" s="822" t="s">
        <v>5414</v>
      </c>
      <c r="F180" s="831"/>
      <c r="G180" s="831"/>
      <c r="H180" s="831"/>
      <c r="I180" s="831"/>
      <c r="J180" s="831">
        <v>12.9</v>
      </c>
      <c r="K180" s="831">
        <v>8456.2000000000007</v>
      </c>
      <c r="L180" s="831">
        <v>1</v>
      </c>
      <c r="M180" s="831">
        <v>655.51937984496124</v>
      </c>
      <c r="N180" s="831">
        <v>5.25</v>
      </c>
      <c r="O180" s="831">
        <v>3441.49</v>
      </c>
      <c r="P180" s="827">
        <v>0.40697831177124472</v>
      </c>
      <c r="Q180" s="832">
        <v>655.52190476190469</v>
      </c>
    </row>
    <row r="181" spans="1:17" ht="14.45" customHeight="1" x14ac:dyDescent="0.2">
      <c r="A181" s="821" t="s">
        <v>5738</v>
      </c>
      <c r="B181" s="822" t="s">
        <v>5405</v>
      </c>
      <c r="C181" s="822" t="s">
        <v>4180</v>
      </c>
      <c r="D181" s="822" t="s">
        <v>5751</v>
      </c>
      <c r="E181" s="822" t="s">
        <v>5752</v>
      </c>
      <c r="F181" s="831">
        <v>6.43</v>
      </c>
      <c r="G181" s="831">
        <v>4211.71</v>
      </c>
      <c r="H181" s="831">
        <v>0.6945936050768855</v>
      </c>
      <c r="I181" s="831">
        <v>655.00933125972006</v>
      </c>
      <c r="J181" s="831">
        <v>9.25</v>
      </c>
      <c r="K181" s="831">
        <v>6063.56</v>
      </c>
      <c r="L181" s="831">
        <v>1</v>
      </c>
      <c r="M181" s="831">
        <v>655.5200000000001</v>
      </c>
      <c r="N181" s="831">
        <v>2.4</v>
      </c>
      <c r="O181" s="831">
        <v>3202.18</v>
      </c>
      <c r="P181" s="827">
        <v>0.52810230293754823</v>
      </c>
      <c r="Q181" s="832">
        <v>1334.2416666666666</v>
      </c>
    </row>
    <row r="182" spans="1:17" ht="14.45" customHeight="1" x14ac:dyDescent="0.2">
      <c r="A182" s="821" t="s">
        <v>5738</v>
      </c>
      <c r="B182" s="822" t="s">
        <v>5405</v>
      </c>
      <c r="C182" s="822" t="s">
        <v>4180</v>
      </c>
      <c r="D182" s="822" t="s">
        <v>5753</v>
      </c>
      <c r="E182" s="822" t="s">
        <v>5414</v>
      </c>
      <c r="F182" s="831"/>
      <c r="G182" s="831"/>
      <c r="H182" s="831"/>
      <c r="I182" s="831"/>
      <c r="J182" s="831">
        <v>0.28000000000000003</v>
      </c>
      <c r="K182" s="831">
        <v>3036.15</v>
      </c>
      <c r="L182" s="831">
        <v>1</v>
      </c>
      <c r="M182" s="831">
        <v>10843.392857142857</v>
      </c>
      <c r="N182" s="831">
        <v>0.54</v>
      </c>
      <c r="O182" s="831">
        <v>6385.35</v>
      </c>
      <c r="P182" s="827">
        <v>2.1031075539746062</v>
      </c>
      <c r="Q182" s="832">
        <v>11824.722222222223</v>
      </c>
    </row>
    <row r="183" spans="1:17" ht="14.45" customHeight="1" x14ac:dyDescent="0.2">
      <c r="A183" s="821" t="s">
        <v>5738</v>
      </c>
      <c r="B183" s="822" t="s">
        <v>5405</v>
      </c>
      <c r="C183" s="822" t="s">
        <v>4180</v>
      </c>
      <c r="D183" s="822" t="s">
        <v>5753</v>
      </c>
      <c r="E183" s="822" t="s">
        <v>5752</v>
      </c>
      <c r="F183" s="831">
        <v>0.15000000000000002</v>
      </c>
      <c r="G183" s="831">
        <v>1691.3999999999999</v>
      </c>
      <c r="H183" s="831">
        <v>0.29054067981778081</v>
      </c>
      <c r="I183" s="831">
        <v>11275.999999999998</v>
      </c>
      <c r="J183" s="831">
        <v>0.47000000000000003</v>
      </c>
      <c r="K183" s="831">
        <v>5821.5599999999995</v>
      </c>
      <c r="L183" s="831">
        <v>1</v>
      </c>
      <c r="M183" s="831">
        <v>12386.297872340423</v>
      </c>
      <c r="N183" s="831">
        <v>0.67</v>
      </c>
      <c r="O183" s="831">
        <v>11152.32</v>
      </c>
      <c r="P183" s="827">
        <v>1.9156927009255251</v>
      </c>
      <c r="Q183" s="832">
        <v>16645.25373134328</v>
      </c>
    </row>
    <row r="184" spans="1:17" ht="14.45" customHeight="1" x14ac:dyDescent="0.2">
      <c r="A184" s="821" t="s">
        <v>5738</v>
      </c>
      <c r="B184" s="822" t="s">
        <v>5405</v>
      </c>
      <c r="C184" s="822" t="s">
        <v>4180</v>
      </c>
      <c r="D184" s="822" t="s">
        <v>5754</v>
      </c>
      <c r="E184" s="822" t="s">
        <v>5752</v>
      </c>
      <c r="F184" s="831"/>
      <c r="G184" s="831"/>
      <c r="H184" s="831"/>
      <c r="I184" s="831"/>
      <c r="J184" s="831">
        <v>0.2</v>
      </c>
      <c r="K184" s="831">
        <v>327.9</v>
      </c>
      <c r="L184" s="831">
        <v>1</v>
      </c>
      <c r="M184" s="831">
        <v>1639.4999999999998</v>
      </c>
      <c r="N184" s="831"/>
      <c r="O184" s="831"/>
      <c r="P184" s="827"/>
      <c r="Q184" s="832"/>
    </row>
    <row r="185" spans="1:17" ht="14.45" customHeight="1" x14ac:dyDescent="0.2">
      <c r="A185" s="821" t="s">
        <v>5738</v>
      </c>
      <c r="B185" s="822" t="s">
        <v>5405</v>
      </c>
      <c r="C185" s="822" t="s">
        <v>4180</v>
      </c>
      <c r="D185" s="822" t="s">
        <v>5755</v>
      </c>
      <c r="E185" s="822" t="s">
        <v>5740</v>
      </c>
      <c r="F185" s="831"/>
      <c r="G185" s="831"/>
      <c r="H185" s="831"/>
      <c r="I185" s="831"/>
      <c r="J185" s="831">
        <v>8</v>
      </c>
      <c r="K185" s="831">
        <v>11652.64</v>
      </c>
      <c r="L185" s="831">
        <v>1</v>
      </c>
      <c r="M185" s="831">
        <v>1456.58</v>
      </c>
      <c r="N185" s="831">
        <v>2</v>
      </c>
      <c r="O185" s="831">
        <v>2913.16</v>
      </c>
      <c r="P185" s="827">
        <v>0.25</v>
      </c>
      <c r="Q185" s="832">
        <v>1456.58</v>
      </c>
    </row>
    <row r="186" spans="1:17" ht="14.45" customHeight="1" x14ac:dyDescent="0.2">
      <c r="A186" s="821" t="s">
        <v>5738</v>
      </c>
      <c r="B186" s="822" t="s">
        <v>5405</v>
      </c>
      <c r="C186" s="822" t="s">
        <v>4180</v>
      </c>
      <c r="D186" s="822" t="s">
        <v>5756</v>
      </c>
      <c r="E186" s="822" t="s">
        <v>5740</v>
      </c>
      <c r="F186" s="831"/>
      <c r="G186" s="831"/>
      <c r="H186" s="831"/>
      <c r="I186" s="831"/>
      <c r="J186" s="831">
        <v>0.4</v>
      </c>
      <c r="K186" s="831">
        <v>1456.42</v>
      </c>
      <c r="L186" s="831">
        <v>1</v>
      </c>
      <c r="M186" s="831">
        <v>3641.05</v>
      </c>
      <c r="N186" s="831"/>
      <c r="O186" s="831"/>
      <c r="P186" s="827"/>
      <c r="Q186" s="832"/>
    </row>
    <row r="187" spans="1:17" ht="14.45" customHeight="1" x14ac:dyDescent="0.2">
      <c r="A187" s="821" t="s">
        <v>5738</v>
      </c>
      <c r="B187" s="822" t="s">
        <v>5405</v>
      </c>
      <c r="C187" s="822" t="s">
        <v>4180</v>
      </c>
      <c r="D187" s="822" t="s">
        <v>5757</v>
      </c>
      <c r="E187" s="822" t="s">
        <v>5752</v>
      </c>
      <c r="F187" s="831"/>
      <c r="G187" s="831"/>
      <c r="H187" s="831"/>
      <c r="I187" s="831"/>
      <c r="J187" s="831">
        <v>0.1</v>
      </c>
      <c r="K187" s="831">
        <v>53.23</v>
      </c>
      <c r="L187" s="831">
        <v>1</v>
      </c>
      <c r="M187" s="831">
        <v>532.29999999999995</v>
      </c>
      <c r="N187" s="831">
        <v>0.2</v>
      </c>
      <c r="O187" s="831">
        <v>248.16</v>
      </c>
      <c r="P187" s="827">
        <v>4.6620326883336469</v>
      </c>
      <c r="Q187" s="832">
        <v>1240.8</v>
      </c>
    </row>
    <row r="188" spans="1:17" ht="14.45" customHeight="1" x14ac:dyDescent="0.2">
      <c r="A188" s="821" t="s">
        <v>5738</v>
      </c>
      <c r="B188" s="822" t="s">
        <v>5405</v>
      </c>
      <c r="C188" s="822" t="s">
        <v>4451</v>
      </c>
      <c r="D188" s="822" t="s">
        <v>5758</v>
      </c>
      <c r="E188" s="822" t="s">
        <v>5759</v>
      </c>
      <c r="F188" s="831">
        <v>1</v>
      </c>
      <c r="G188" s="831">
        <v>589.59</v>
      </c>
      <c r="H188" s="831">
        <v>1.8989017359657316</v>
      </c>
      <c r="I188" s="831">
        <v>589.59</v>
      </c>
      <c r="J188" s="831">
        <v>1</v>
      </c>
      <c r="K188" s="831">
        <v>310.49</v>
      </c>
      <c r="L188" s="831">
        <v>1</v>
      </c>
      <c r="M188" s="831">
        <v>310.49</v>
      </c>
      <c r="N188" s="831"/>
      <c r="O188" s="831"/>
      <c r="P188" s="827"/>
      <c r="Q188" s="832"/>
    </row>
    <row r="189" spans="1:17" ht="14.45" customHeight="1" x14ac:dyDescent="0.2">
      <c r="A189" s="821" t="s">
        <v>5738</v>
      </c>
      <c r="B189" s="822" t="s">
        <v>5405</v>
      </c>
      <c r="C189" s="822" t="s">
        <v>4451</v>
      </c>
      <c r="D189" s="822" t="s">
        <v>5760</v>
      </c>
      <c r="E189" s="822" t="s">
        <v>5761</v>
      </c>
      <c r="F189" s="831">
        <v>36</v>
      </c>
      <c r="G189" s="831">
        <v>42582.080000000002</v>
      </c>
      <c r="H189" s="831">
        <v>1.5380776629874529</v>
      </c>
      <c r="I189" s="831">
        <v>1182.8355555555556</v>
      </c>
      <c r="J189" s="831">
        <v>25</v>
      </c>
      <c r="K189" s="831">
        <v>27685.259999999995</v>
      </c>
      <c r="L189" s="831">
        <v>1</v>
      </c>
      <c r="M189" s="831">
        <v>1107.4103999999998</v>
      </c>
      <c r="N189" s="831">
        <v>27</v>
      </c>
      <c r="O189" s="831">
        <v>29075.040000000001</v>
      </c>
      <c r="P189" s="827">
        <v>1.05019927571567</v>
      </c>
      <c r="Q189" s="832">
        <v>1076.8533333333335</v>
      </c>
    </row>
    <row r="190" spans="1:17" ht="14.45" customHeight="1" x14ac:dyDescent="0.2">
      <c r="A190" s="821" t="s">
        <v>5738</v>
      </c>
      <c r="B190" s="822" t="s">
        <v>5405</v>
      </c>
      <c r="C190" s="822" t="s">
        <v>4451</v>
      </c>
      <c r="D190" s="822" t="s">
        <v>5762</v>
      </c>
      <c r="E190" s="822" t="s">
        <v>4476</v>
      </c>
      <c r="F190" s="831">
        <v>30</v>
      </c>
      <c r="G190" s="831">
        <v>29169.599999999999</v>
      </c>
      <c r="H190" s="831">
        <v>1.2557385066279108</v>
      </c>
      <c r="I190" s="831">
        <v>972.31999999999994</v>
      </c>
      <c r="J190" s="831">
        <v>26</v>
      </c>
      <c r="K190" s="831">
        <v>23229.039999999997</v>
      </c>
      <c r="L190" s="831">
        <v>1</v>
      </c>
      <c r="M190" s="831">
        <v>893.42461538461532</v>
      </c>
      <c r="N190" s="831">
        <v>17</v>
      </c>
      <c r="O190" s="831">
        <v>12683.02</v>
      </c>
      <c r="P190" s="827">
        <v>0.54599845710369443</v>
      </c>
      <c r="Q190" s="832">
        <v>746.06000000000006</v>
      </c>
    </row>
    <row r="191" spans="1:17" ht="14.45" customHeight="1" x14ac:dyDescent="0.2">
      <c r="A191" s="821" t="s">
        <v>5738</v>
      </c>
      <c r="B191" s="822" t="s">
        <v>5405</v>
      </c>
      <c r="C191" s="822" t="s">
        <v>4451</v>
      </c>
      <c r="D191" s="822" t="s">
        <v>5763</v>
      </c>
      <c r="E191" s="822" t="s">
        <v>4476</v>
      </c>
      <c r="F191" s="831">
        <v>8</v>
      </c>
      <c r="G191" s="831">
        <v>11267.36</v>
      </c>
      <c r="H191" s="831">
        <v>1.1724498184202037</v>
      </c>
      <c r="I191" s="831">
        <v>1408.42</v>
      </c>
      <c r="J191" s="831">
        <v>7</v>
      </c>
      <c r="K191" s="831">
        <v>9610.1</v>
      </c>
      <c r="L191" s="831">
        <v>1</v>
      </c>
      <c r="M191" s="831">
        <v>1372.8714285714286</v>
      </c>
      <c r="N191" s="831">
        <v>4</v>
      </c>
      <c r="O191" s="831">
        <v>5384.84</v>
      </c>
      <c r="P191" s="827">
        <v>0.56033131809242354</v>
      </c>
      <c r="Q191" s="832">
        <v>1346.21</v>
      </c>
    </row>
    <row r="192" spans="1:17" ht="14.45" customHeight="1" x14ac:dyDescent="0.2">
      <c r="A192" s="821" t="s">
        <v>5738</v>
      </c>
      <c r="B192" s="822" t="s">
        <v>5405</v>
      </c>
      <c r="C192" s="822" t="s">
        <v>4451</v>
      </c>
      <c r="D192" s="822" t="s">
        <v>4475</v>
      </c>
      <c r="E192" s="822" t="s">
        <v>4476</v>
      </c>
      <c r="F192" s="831">
        <v>311</v>
      </c>
      <c r="G192" s="831">
        <v>432889.71</v>
      </c>
      <c r="H192" s="831">
        <v>1.3856851702234179</v>
      </c>
      <c r="I192" s="831">
        <v>1391.9283279742765</v>
      </c>
      <c r="J192" s="831">
        <v>332</v>
      </c>
      <c r="K192" s="831">
        <v>312401.2</v>
      </c>
      <c r="L192" s="831">
        <v>1</v>
      </c>
      <c r="M192" s="831">
        <v>940.96746987951815</v>
      </c>
      <c r="N192" s="831">
        <v>269</v>
      </c>
      <c r="O192" s="831">
        <v>260775.16000000003</v>
      </c>
      <c r="P192" s="827">
        <v>0.83474442479734401</v>
      </c>
      <c r="Q192" s="832">
        <v>969.42438661710048</v>
      </c>
    </row>
    <row r="193" spans="1:17" ht="14.45" customHeight="1" x14ac:dyDescent="0.2">
      <c r="A193" s="821" t="s">
        <v>5738</v>
      </c>
      <c r="B193" s="822" t="s">
        <v>5405</v>
      </c>
      <c r="C193" s="822" t="s">
        <v>4451</v>
      </c>
      <c r="D193" s="822" t="s">
        <v>5764</v>
      </c>
      <c r="E193" s="822" t="s">
        <v>4476</v>
      </c>
      <c r="F193" s="831">
        <v>150</v>
      </c>
      <c r="G193" s="831">
        <v>271575.55</v>
      </c>
      <c r="H193" s="831">
        <v>1.7206500587867775</v>
      </c>
      <c r="I193" s="831">
        <v>1810.5036666666665</v>
      </c>
      <c r="J193" s="831">
        <v>116</v>
      </c>
      <c r="K193" s="831">
        <v>157833.11000000004</v>
      </c>
      <c r="L193" s="831">
        <v>1</v>
      </c>
      <c r="M193" s="831">
        <v>1360.63025862069</v>
      </c>
      <c r="N193" s="831">
        <v>113</v>
      </c>
      <c r="O193" s="831">
        <v>154534.22</v>
      </c>
      <c r="P193" s="827">
        <v>0.97909887222015679</v>
      </c>
      <c r="Q193" s="832">
        <v>1367.5594690265486</v>
      </c>
    </row>
    <row r="194" spans="1:17" ht="14.45" customHeight="1" x14ac:dyDescent="0.2">
      <c r="A194" s="821" t="s">
        <v>5738</v>
      </c>
      <c r="B194" s="822" t="s">
        <v>5405</v>
      </c>
      <c r="C194" s="822" t="s">
        <v>4451</v>
      </c>
      <c r="D194" s="822" t="s">
        <v>5765</v>
      </c>
      <c r="E194" s="822" t="s">
        <v>5766</v>
      </c>
      <c r="F194" s="831">
        <v>259</v>
      </c>
      <c r="G194" s="831">
        <v>245009.66000000003</v>
      </c>
      <c r="H194" s="831">
        <v>1.1427811425784353</v>
      </c>
      <c r="I194" s="831">
        <v>945.98324324324335</v>
      </c>
      <c r="J194" s="831">
        <v>271</v>
      </c>
      <c r="K194" s="831">
        <v>214397.71000000002</v>
      </c>
      <c r="L194" s="831">
        <v>1</v>
      </c>
      <c r="M194" s="831">
        <v>791.13546125461266</v>
      </c>
      <c r="N194" s="831">
        <v>210</v>
      </c>
      <c r="O194" s="831">
        <v>118075.95999999999</v>
      </c>
      <c r="P194" s="827">
        <v>0.55073330773915441</v>
      </c>
      <c r="Q194" s="832">
        <v>562.26647619047617</v>
      </c>
    </row>
    <row r="195" spans="1:17" ht="14.45" customHeight="1" x14ac:dyDescent="0.2">
      <c r="A195" s="821" t="s">
        <v>5738</v>
      </c>
      <c r="B195" s="822" t="s">
        <v>5405</v>
      </c>
      <c r="C195" s="822" t="s">
        <v>4451</v>
      </c>
      <c r="D195" s="822" t="s">
        <v>5767</v>
      </c>
      <c r="E195" s="822" t="s">
        <v>5766</v>
      </c>
      <c r="F195" s="831">
        <v>228</v>
      </c>
      <c r="G195" s="831">
        <v>394864.69999999995</v>
      </c>
      <c r="H195" s="831">
        <v>1.4837287403696491</v>
      </c>
      <c r="I195" s="831">
        <v>1731.8627192982453</v>
      </c>
      <c r="J195" s="831">
        <v>252</v>
      </c>
      <c r="K195" s="831">
        <v>266129.98000000004</v>
      </c>
      <c r="L195" s="831">
        <v>1</v>
      </c>
      <c r="M195" s="831">
        <v>1056.0713492063494</v>
      </c>
      <c r="N195" s="831">
        <v>217</v>
      </c>
      <c r="O195" s="831">
        <v>229794.21</v>
      </c>
      <c r="P195" s="827">
        <v>0.86346607774141027</v>
      </c>
      <c r="Q195" s="832">
        <v>1058.9594930875576</v>
      </c>
    </row>
    <row r="196" spans="1:17" ht="14.45" customHeight="1" x14ac:dyDescent="0.2">
      <c r="A196" s="821" t="s">
        <v>5738</v>
      </c>
      <c r="B196" s="822" t="s">
        <v>5405</v>
      </c>
      <c r="C196" s="822" t="s">
        <v>4451</v>
      </c>
      <c r="D196" s="822" t="s">
        <v>5768</v>
      </c>
      <c r="E196" s="822" t="s">
        <v>5769</v>
      </c>
      <c r="F196" s="831">
        <v>30</v>
      </c>
      <c r="G196" s="831">
        <v>256096.5</v>
      </c>
      <c r="H196" s="831">
        <v>1.0047073201676822</v>
      </c>
      <c r="I196" s="831">
        <v>8536.5499999999993</v>
      </c>
      <c r="J196" s="831">
        <v>36</v>
      </c>
      <c r="K196" s="831">
        <v>254896.62</v>
      </c>
      <c r="L196" s="831">
        <v>1</v>
      </c>
      <c r="M196" s="831">
        <v>7080.4616666666661</v>
      </c>
      <c r="N196" s="831">
        <v>4</v>
      </c>
      <c r="O196" s="831">
        <v>15084.68</v>
      </c>
      <c r="P196" s="827">
        <v>5.9179599949187242E-2</v>
      </c>
      <c r="Q196" s="832">
        <v>3771.17</v>
      </c>
    </row>
    <row r="197" spans="1:17" ht="14.45" customHeight="1" x14ac:dyDescent="0.2">
      <c r="A197" s="821" t="s">
        <v>5738</v>
      </c>
      <c r="B197" s="822" t="s">
        <v>5405</v>
      </c>
      <c r="C197" s="822" t="s">
        <v>4451</v>
      </c>
      <c r="D197" s="822" t="s">
        <v>5770</v>
      </c>
      <c r="E197" s="822" t="s">
        <v>5771</v>
      </c>
      <c r="F197" s="831">
        <v>29</v>
      </c>
      <c r="G197" s="831">
        <v>31166.590000000004</v>
      </c>
      <c r="H197" s="831">
        <v>1.0069450300355751</v>
      </c>
      <c r="I197" s="831">
        <v>1074.71</v>
      </c>
      <c r="J197" s="831">
        <v>29</v>
      </c>
      <c r="K197" s="831">
        <v>30951.629999999997</v>
      </c>
      <c r="L197" s="831">
        <v>1</v>
      </c>
      <c r="M197" s="831">
        <v>1067.2975862068965</v>
      </c>
      <c r="N197" s="831">
        <v>24</v>
      </c>
      <c r="O197" s="831">
        <v>24718.239999999998</v>
      </c>
      <c r="P197" s="827">
        <v>0.79860866778260142</v>
      </c>
      <c r="Q197" s="832">
        <v>1029.9266666666665</v>
      </c>
    </row>
    <row r="198" spans="1:17" ht="14.45" customHeight="1" x14ac:dyDescent="0.2">
      <c r="A198" s="821" t="s">
        <v>5738</v>
      </c>
      <c r="B198" s="822" t="s">
        <v>5405</v>
      </c>
      <c r="C198" s="822" t="s">
        <v>4451</v>
      </c>
      <c r="D198" s="822" t="s">
        <v>5772</v>
      </c>
      <c r="E198" s="822" t="s">
        <v>5773</v>
      </c>
      <c r="F198" s="831">
        <v>2</v>
      </c>
      <c r="G198" s="831">
        <v>19938.759999999998</v>
      </c>
      <c r="H198" s="831">
        <v>2.4057122931821442</v>
      </c>
      <c r="I198" s="831">
        <v>9969.3799999999992</v>
      </c>
      <c r="J198" s="831">
        <v>1</v>
      </c>
      <c r="K198" s="831">
        <v>8288.09</v>
      </c>
      <c r="L198" s="831">
        <v>1</v>
      </c>
      <c r="M198" s="831">
        <v>8288.09</v>
      </c>
      <c r="N198" s="831">
        <v>3</v>
      </c>
      <c r="O198" s="831">
        <v>25032.14</v>
      </c>
      <c r="P198" s="827">
        <v>3.0202543649984497</v>
      </c>
      <c r="Q198" s="832">
        <v>8344.0466666666671</v>
      </c>
    </row>
    <row r="199" spans="1:17" ht="14.45" customHeight="1" x14ac:dyDescent="0.2">
      <c r="A199" s="821" t="s">
        <v>5738</v>
      </c>
      <c r="B199" s="822" t="s">
        <v>5405</v>
      </c>
      <c r="C199" s="822" t="s">
        <v>4451</v>
      </c>
      <c r="D199" s="822" t="s">
        <v>5774</v>
      </c>
      <c r="E199" s="822" t="s">
        <v>5775</v>
      </c>
      <c r="F199" s="831">
        <v>10</v>
      </c>
      <c r="G199" s="831">
        <v>553972</v>
      </c>
      <c r="H199" s="831">
        <v>2.0440835917470932</v>
      </c>
      <c r="I199" s="831">
        <v>55397.2</v>
      </c>
      <c r="J199" s="831">
        <v>8</v>
      </c>
      <c r="K199" s="831">
        <v>271012.40000000002</v>
      </c>
      <c r="L199" s="831">
        <v>1</v>
      </c>
      <c r="M199" s="831">
        <v>33876.550000000003</v>
      </c>
      <c r="N199" s="831">
        <v>9</v>
      </c>
      <c r="O199" s="831">
        <v>269021.2</v>
      </c>
      <c r="P199" s="827">
        <v>0.99265273470881776</v>
      </c>
      <c r="Q199" s="832">
        <v>29891.244444444445</v>
      </c>
    </row>
    <row r="200" spans="1:17" ht="14.45" customHeight="1" x14ac:dyDescent="0.2">
      <c r="A200" s="821" t="s">
        <v>5738</v>
      </c>
      <c r="B200" s="822" t="s">
        <v>5405</v>
      </c>
      <c r="C200" s="822" t="s">
        <v>4451</v>
      </c>
      <c r="D200" s="822" t="s">
        <v>5776</v>
      </c>
      <c r="E200" s="822" t="s">
        <v>5777</v>
      </c>
      <c r="F200" s="831">
        <v>1</v>
      </c>
      <c r="G200" s="831">
        <v>3003.38</v>
      </c>
      <c r="H200" s="831"/>
      <c r="I200" s="831">
        <v>3003.38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5738</v>
      </c>
      <c r="B201" s="822" t="s">
        <v>5405</v>
      </c>
      <c r="C201" s="822" t="s">
        <v>4451</v>
      </c>
      <c r="D201" s="822" t="s">
        <v>5778</v>
      </c>
      <c r="E201" s="822" t="s">
        <v>5779</v>
      </c>
      <c r="F201" s="831">
        <v>50</v>
      </c>
      <c r="G201" s="831">
        <v>111825</v>
      </c>
      <c r="H201" s="831">
        <v>1.1332162740092122</v>
      </c>
      <c r="I201" s="831">
        <v>2236.5</v>
      </c>
      <c r="J201" s="831">
        <v>48</v>
      </c>
      <c r="K201" s="831">
        <v>98679.31</v>
      </c>
      <c r="L201" s="831">
        <v>1</v>
      </c>
      <c r="M201" s="831">
        <v>2055.8189583333333</v>
      </c>
      <c r="N201" s="831">
        <v>29</v>
      </c>
      <c r="O201" s="831">
        <v>46178.86</v>
      </c>
      <c r="P201" s="827">
        <v>0.4679690200509104</v>
      </c>
      <c r="Q201" s="832">
        <v>1592.3744827586206</v>
      </c>
    </row>
    <row r="202" spans="1:17" ht="14.45" customHeight="1" x14ac:dyDescent="0.2">
      <c r="A202" s="821" t="s">
        <v>5738</v>
      </c>
      <c r="B202" s="822" t="s">
        <v>5405</v>
      </c>
      <c r="C202" s="822" t="s">
        <v>4451</v>
      </c>
      <c r="D202" s="822" t="s">
        <v>5780</v>
      </c>
      <c r="E202" s="822" t="s">
        <v>5781</v>
      </c>
      <c r="F202" s="831">
        <v>34</v>
      </c>
      <c r="G202" s="831">
        <v>696754.76</v>
      </c>
      <c r="H202" s="831">
        <v>1.4564951883413619</v>
      </c>
      <c r="I202" s="831">
        <v>20492.787058823531</v>
      </c>
      <c r="J202" s="831">
        <v>36</v>
      </c>
      <c r="K202" s="831">
        <v>478377.66</v>
      </c>
      <c r="L202" s="831">
        <v>1</v>
      </c>
      <c r="M202" s="831">
        <v>13288.268333333333</v>
      </c>
      <c r="N202" s="831">
        <v>31</v>
      </c>
      <c r="O202" s="831">
        <v>436967.2</v>
      </c>
      <c r="P202" s="827">
        <v>0.91343563158864904</v>
      </c>
      <c r="Q202" s="832">
        <v>14095.716129032258</v>
      </c>
    </row>
    <row r="203" spans="1:17" ht="14.45" customHeight="1" x14ac:dyDescent="0.2">
      <c r="A203" s="821" t="s">
        <v>5738</v>
      </c>
      <c r="B203" s="822" t="s">
        <v>5405</v>
      </c>
      <c r="C203" s="822" t="s">
        <v>4451</v>
      </c>
      <c r="D203" s="822" t="s">
        <v>5782</v>
      </c>
      <c r="E203" s="822" t="s">
        <v>5783</v>
      </c>
      <c r="F203" s="831"/>
      <c r="G203" s="831"/>
      <c r="H203" s="831"/>
      <c r="I203" s="831"/>
      <c r="J203" s="831">
        <v>1</v>
      </c>
      <c r="K203" s="831">
        <v>12705.82</v>
      </c>
      <c r="L203" s="831">
        <v>1</v>
      </c>
      <c r="M203" s="831">
        <v>12705.82</v>
      </c>
      <c r="N203" s="831"/>
      <c r="O203" s="831"/>
      <c r="P203" s="827"/>
      <c r="Q203" s="832"/>
    </row>
    <row r="204" spans="1:17" ht="14.45" customHeight="1" x14ac:dyDescent="0.2">
      <c r="A204" s="821" t="s">
        <v>5738</v>
      </c>
      <c r="B204" s="822" t="s">
        <v>5405</v>
      </c>
      <c r="C204" s="822" t="s">
        <v>4451</v>
      </c>
      <c r="D204" s="822" t="s">
        <v>5784</v>
      </c>
      <c r="E204" s="822" t="s">
        <v>5783</v>
      </c>
      <c r="F204" s="831"/>
      <c r="G204" s="831"/>
      <c r="H204" s="831"/>
      <c r="I204" s="831"/>
      <c r="J204" s="831"/>
      <c r="K204" s="831"/>
      <c r="L204" s="831"/>
      <c r="M204" s="831"/>
      <c r="N204" s="831">
        <v>1</v>
      </c>
      <c r="O204" s="831">
        <v>15745.47</v>
      </c>
      <c r="P204" s="827"/>
      <c r="Q204" s="832">
        <v>15745.47</v>
      </c>
    </row>
    <row r="205" spans="1:17" ht="14.45" customHeight="1" x14ac:dyDescent="0.2">
      <c r="A205" s="821" t="s">
        <v>5738</v>
      </c>
      <c r="B205" s="822" t="s">
        <v>5405</v>
      </c>
      <c r="C205" s="822" t="s">
        <v>4451</v>
      </c>
      <c r="D205" s="822" t="s">
        <v>5785</v>
      </c>
      <c r="E205" s="822" t="s">
        <v>4476</v>
      </c>
      <c r="F205" s="831">
        <v>9</v>
      </c>
      <c r="G205" s="831">
        <v>13022.73</v>
      </c>
      <c r="H205" s="831">
        <v>0.50180082529316639</v>
      </c>
      <c r="I205" s="831">
        <v>1446.97</v>
      </c>
      <c r="J205" s="831">
        <v>18</v>
      </c>
      <c r="K205" s="831">
        <v>25951.989999999998</v>
      </c>
      <c r="L205" s="831">
        <v>1</v>
      </c>
      <c r="M205" s="831">
        <v>1441.777222222222</v>
      </c>
      <c r="N205" s="831">
        <v>5</v>
      </c>
      <c r="O205" s="831">
        <v>7220.8099999999995</v>
      </c>
      <c r="P205" s="827">
        <v>0.27823723729856553</v>
      </c>
      <c r="Q205" s="832">
        <v>1444.1619999999998</v>
      </c>
    </row>
    <row r="206" spans="1:17" ht="14.45" customHeight="1" x14ac:dyDescent="0.2">
      <c r="A206" s="821" t="s">
        <v>5738</v>
      </c>
      <c r="B206" s="822" t="s">
        <v>5405</v>
      </c>
      <c r="C206" s="822" t="s">
        <v>4451</v>
      </c>
      <c r="D206" s="822" t="s">
        <v>5786</v>
      </c>
      <c r="E206" s="822" t="s">
        <v>4476</v>
      </c>
      <c r="F206" s="831">
        <v>1</v>
      </c>
      <c r="G206" s="831">
        <v>3430.88</v>
      </c>
      <c r="H206" s="831"/>
      <c r="I206" s="831">
        <v>3430.88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5738</v>
      </c>
      <c r="B207" s="822" t="s">
        <v>5405</v>
      </c>
      <c r="C207" s="822" t="s">
        <v>4451</v>
      </c>
      <c r="D207" s="822" t="s">
        <v>5787</v>
      </c>
      <c r="E207" s="822" t="s">
        <v>5788</v>
      </c>
      <c r="F207" s="831">
        <v>136</v>
      </c>
      <c r="G207" s="831">
        <v>893399.95999999985</v>
      </c>
      <c r="H207" s="831">
        <v>56.199633890884371</v>
      </c>
      <c r="I207" s="831">
        <v>6569.1173529411753</v>
      </c>
      <c r="J207" s="831">
        <v>3</v>
      </c>
      <c r="K207" s="831">
        <v>15896.900000000001</v>
      </c>
      <c r="L207" s="831">
        <v>1</v>
      </c>
      <c r="M207" s="831">
        <v>5298.9666666666672</v>
      </c>
      <c r="N207" s="831">
        <v>1</v>
      </c>
      <c r="O207" s="831">
        <v>2910.66</v>
      </c>
      <c r="P207" s="827">
        <v>0.18309607533544273</v>
      </c>
      <c r="Q207" s="832">
        <v>2910.66</v>
      </c>
    </row>
    <row r="208" spans="1:17" ht="14.45" customHeight="1" x14ac:dyDescent="0.2">
      <c r="A208" s="821" t="s">
        <v>5738</v>
      </c>
      <c r="B208" s="822" t="s">
        <v>5405</v>
      </c>
      <c r="C208" s="822" t="s">
        <v>4451</v>
      </c>
      <c r="D208" s="822" t="s">
        <v>5789</v>
      </c>
      <c r="E208" s="822" t="s">
        <v>5790</v>
      </c>
      <c r="F208" s="831">
        <v>5</v>
      </c>
      <c r="G208" s="831">
        <v>95984</v>
      </c>
      <c r="H208" s="831">
        <v>0.91624855857713416</v>
      </c>
      <c r="I208" s="831">
        <v>19196.8</v>
      </c>
      <c r="J208" s="831">
        <v>6</v>
      </c>
      <c r="K208" s="831">
        <v>104757.6</v>
      </c>
      <c r="L208" s="831">
        <v>1</v>
      </c>
      <c r="M208" s="831">
        <v>17459.600000000002</v>
      </c>
      <c r="N208" s="831">
        <v>2</v>
      </c>
      <c r="O208" s="831">
        <v>33183.199999999997</v>
      </c>
      <c r="P208" s="827">
        <v>0.31676174330072465</v>
      </c>
      <c r="Q208" s="832">
        <v>16591.599999999999</v>
      </c>
    </row>
    <row r="209" spans="1:17" ht="14.45" customHeight="1" x14ac:dyDescent="0.2">
      <c r="A209" s="821" t="s">
        <v>5738</v>
      </c>
      <c r="B209" s="822" t="s">
        <v>5405</v>
      </c>
      <c r="C209" s="822" t="s">
        <v>4451</v>
      </c>
      <c r="D209" s="822" t="s">
        <v>5791</v>
      </c>
      <c r="E209" s="822" t="s">
        <v>5792</v>
      </c>
      <c r="F209" s="831">
        <v>2</v>
      </c>
      <c r="G209" s="831">
        <v>8275.7800000000007</v>
      </c>
      <c r="H209" s="831"/>
      <c r="I209" s="831">
        <v>4137.8900000000003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5738</v>
      </c>
      <c r="B210" s="822" t="s">
        <v>5405</v>
      </c>
      <c r="C210" s="822" t="s">
        <v>4451</v>
      </c>
      <c r="D210" s="822" t="s">
        <v>5793</v>
      </c>
      <c r="E210" s="822" t="s">
        <v>5794</v>
      </c>
      <c r="F210" s="831">
        <v>23</v>
      </c>
      <c r="G210" s="831">
        <v>88656.58</v>
      </c>
      <c r="H210" s="831">
        <v>3.1743966050620438</v>
      </c>
      <c r="I210" s="831">
        <v>3854.6339130434785</v>
      </c>
      <c r="J210" s="831">
        <v>16</v>
      </c>
      <c r="K210" s="831">
        <v>27928.639999999999</v>
      </c>
      <c r="L210" s="831">
        <v>1</v>
      </c>
      <c r="M210" s="831">
        <v>1745.54</v>
      </c>
      <c r="N210" s="831">
        <v>24</v>
      </c>
      <c r="O210" s="831">
        <v>51769.8</v>
      </c>
      <c r="P210" s="827">
        <v>1.8536455767269728</v>
      </c>
      <c r="Q210" s="832">
        <v>2157.0750000000003</v>
      </c>
    </row>
    <row r="211" spans="1:17" ht="14.45" customHeight="1" x14ac:dyDescent="0.2">
      <c r="A211" s="821" t="s">
        <v>5738</v>
      </c>
      <c r="B211" s="822" t="s">
        <v>5405</v>
      </c>
      <c r="C211" s="822" t="s">
        <v>4451</v>
      </c>
      <c r="D211" s="822" t="s">
        <v>5795</v>
      </c>
      <c r="E211" s="822" t="s">
        <v>5796</v>
      </c>
      <c r="F211" s="831">
        <v>216</v>
      </c>
      <c r="G211" s="831">
        <v>201153.9</v>
      </c>
      <c r="H211" s="831">
        <v>1.0933010992857402</v>
      </c>
      <c r="I211" s="831">
        <v>931.26805555555552</v>
      </c>
      <c r="J211" s="831">
        <v>205</v>
      </c>
      <c r="K211" s="831">
        <v>183987.65</v>
      </c>
      <c r="L211" s="831">
        <v>1</v>
      </c>
      <c r="M211" s="831">
        <v>897.50073170731707</v>
      </c>
      <c r="N211" s="831">
        <v>174</v>
      </c>
      <c r="O211" s="831">
        <v>122843.05999999998</v>
      </c>
      <c r="P211" s="827">
        <v>0.66767013981644951</v>
      </c>
      <c r="Q211" s="832">
        <v>705.99459770114936</v>
      </c>
    </row>
    <row r="212" spans="1:17" ht="14.45" customHeight="1" x14ac:dyDescent="0.2">
      <c r="A212" s="821" t="s">
        <v>5738</v>
      </c>
      <c r="B212" s="822" t="s">
        <v>5405</v>
      </c>
      <c r="C212" s="822" t="s">
        <v>4451</v>
      </c>
      <c r="D212" s="822" t="s">
        <v>5797</v>
      </c>
      <c r="E212" s="822" t="s">
        <v>5798</v>
      </c>
      <c r="F212" s="831">
        <v>127</v>
      </c>
      <c r="G212" s="831">
        <v>901258.48</v>
      </c>
      <c r="H212" s="831">
        <v>1.4768451861969227</v>
      </c>
      <c r="I212" s="831">
        <v>7096.5234645669289</v>
      </c>
      <c r="J212" s="831">
        <v>119</v>
      </c>
      <c r="K212" s="831">
        <v>610259.28</v>
      </c>
      <c r="L212" s="831">
        <v>1</v>
      </c>
      <c r="M212" s="831">
        <v>5128.2292436974794</v>
      </c>
      <c r="N212" s="831">
        <v>94</v>
      </c>
      <c r="O212" s="831">
        <v>483727.19999999995</v>
      </c>
      <c r="P212" s="827">
        <v>0.7926584909941885</v>
      </c>
      <c r="Q212" s="832">
        <v>5146.0340425531913</v>
      </c>
    </row>
    <row r="213" spans="1:17" ht="14.45" customHeight="1" x14ac:dyDescent="0.2">
      <c r="A213" s="821" t="s">
        <v>5738</v>
      </c>
      <c r="B213" s="822" t="s">
        <v>5405</v>
      </c>
      <c r="C213" s="822" t="s">
        <v>4451</v>
      </c>
      <c r="D213" s="822" t="s">
        <v>5799</v>
      </c>
      <c r="E213" s="822" t="s">
        <v>5800</v>
      </c>
      <c r="F213" s="831">
        <v>8</v>
      </c>
      <c r="G213" s="831">
        <v>74963.12</v>
      </c>
      <c r="H213" s="831">
        <v>2.3345069742673048</v>
      </c>
      <c r="I213" s="831">
        <v>9370.39</v>
      </c>
      <c r="J213" s="831">
        <v>4</v>
      </c>
      <c r="K213" s="831">
        <v>32110.899999999998</v>
      </c>
      <c r="L213" s="831">
        <v>1</v>
      </c>
      <c r="M213" s="831">
        <v>8027.7249999999995</v>
      </c>
      <c r="N213" s="831">
        <v>5</v>
      </c>
      <c r="O213" s="831">
        <v>19970.370000000003</v>
      </c>
      <c r="P213" s="827">
        <v>0.62191872541722604</v>
      </c>
      <c r="Q213" s="832">
        <v>3994.0740000000005</v>
      </c>
    </row>
    <row r="214" spans="1:17" ht="14.45" customHeight="1" x14ac:dyDescent="0.2">
      <c r="A214" s="821" t="s">
        <v>5738</v>
      </c>
      <c r="B214" s="822" t="s">
        <v>5405</v>
      </c>
      <c r="C214" s="822" t="s">
        <v>4451</v>
      </c>
      <c r="D214" s="822" t="s">
        <v>5801</v>
      </c>
      <c r="E214" s="822" t="s">
        <v>5802</v>
      </c>
      <c r="F214" s="831">
        <v>327</v>
      </c>
      <c r="G214" s="831">
        <v>2653487.2200000002</v>
      </c>
      <c r="H214" s="831">
        <v>2.1631977563092315</v>
      </c>
      <c r="I214" s="831">
        <v>8114.6398165137625</v>
      </c>
      <c r="J214" s="831">
        <v>352</v>
      </c>
      <c r="K214" s="831">
        <v>1226650.3199999998</v>
      </c>
      <c r="L214" s="831">
        <v>1</v>
      </c>
      <c r="M214" s="831">
        <v>3484.8020454545449</v>
      </c>
      <c r="N214" s="831">
        <v>303</v>
      </c>
      <c r="O214" s="831">
        <v>1125046.8800000001</v>
      </c>
      <c r="P214" s="827">
        <v>0.91717000489593503</v>
      </c>
      <c r="Q214" s="832">
        <v>3713.0260066006604</v>
      </c>
    </row>
    <row r="215" spans="1:17" ht="14.45" customHeight="1" x14ac:dyDescent="0.2">
      <c r="A215" s="821" t="s">
        <v>5738</v>
      </c>
      <c r="B215" s="822" t="s">
        <v>5405</v>
      </c>
      <c r="C215" s="822" t="s">
        <v>4451</v>
      </c>
      <c r="D215" s="822" t="s">
        <v>5803</v>
      </c>
      <c r="E215" s="822" t="s">
        <v>5804</v>
      </c>
      <c r="F215" s="831">
        <v>1</v>
      </c>
      <c r="G215" s="831">
        <v>2170.9699999999998</v>
      </c>
      <c r="H215" s="831">
        <v>2.317011217008015</v>
      </c>
      <c r="I215" s="831">
        <v>2170.9699999999998</v>
      </c>
      <c r="J215" s="831">
        <v>1</v>
      </c>
      <c r="K215" s="831">
        <v>936.97</v>
      </c>
      <c r="L215" s="831">
        <v>1</v>
      </c>
      <c r="M215" s="831">
        <v>936.97</v>
      </c>
      <c r="N215" s="831"/>
      <c r="O215" s="831"/>
      <c r="P215" s="827"/>
      <c r="Q215" s="832"/>
    </row>
    <row r="216" spans="1:17" ht="14.45" customHeight="1" x14ac:dyDescent="0.2">
      <c r="A216" s="821" t="s">
        <v>5738</v>
      </c>
      <c r="B216" s="822" t="s">
        <v>5405</v>
      </c>
      <c r="C216" s="822" t="s">
        <v>4451</v>
      </c>
      <c r="D216" s="822" t="s">
        <v>5805</v>
      </c>
      <c r="E216" s="822" t="s">
        <v>5806</v>
      </c>
      <c r="F216" s="831">
        <v>104</v>
      </c>
      <c r="G216" s="831">
        <v>78541.440000000002</v>
      </c>
      <c r="H216" s="831">
        <v>0.85750745255736482</v>
      </c>
      <c r="I216" s="831">
        <v>755.20615384615382</v>
      </c>
      <c r="J216" s="831">
        <v>122</v>
      </c>
      <c r="K216" s="831">
        <v>91592.72</v>
      </c>
      <c r="L216" s="831">
        <v>1</v>
      </c>
      <c r="M216" s="831">
        <v>750.76</v>
      </c>
      <c r="N216" s="831">
        <v>93</v>
      </c>
      <c r="O216" s="831">
        <v>63602.080000000002</v>
      </c>
      <c r="P216" s="827">
        <v>0.69440103973328882</v>
      </c>
      <c r="Q216" s="832">
        <v>683.89333333333332</v>
      </c>
    </row>
    <row r="217" spans="1:17" ht="14.45" customHeight="1" x14ac:dyDescent="0.2">
      <c r="A217" s="821" t="s">
        <v>5738</v>
      </c>
      <c r="B217" s="822" t="s">
        <v>5405</v>
      </c>
      <c r="C217" s="822" t="s">
        <v>4451</v>
      </c>
      <c r="D217" s="822" t="s">
        <v>5807</v>
      </c>
      <c r="E217" s="822" t="s">
        <v>5808</v>
      </c>
      <c r="F217" s="831">
        <v>23</v>
      </c>
      <c r="G217" s="831">
        <v>19745.960000000003</v>
      </c>
      <c r="H217" s="831"/>
      <c r="I217" s="831">
        <v>858.5200000000001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5738</v>
      </c>
      <c r="B218" s="822" t="s">
        <v>5405</v>
      </c>
      <c r="C218" s="822" t="s">
        <v>4451</v>
      </c>
      <c r="D218" s="822" t="s">
        <v>5809</v>
      </c>
      <c r="E218" s="822" t="s">
        <v>5810</v>
      </c>
      <c r="F218" s="831">
        <v>32</v>
      </c>
      <c r="G218" s="831">
        <v>322334.08000000002</v>
      </c>
      <c r="H218" s="831">
        <v>1.09953877468456</v>
      </c>
      <c r="I218" s="831">
        <v>10072.94</v>
      </c>
      <c r="J218" s="831">
        <v>30</v>
      </c>
      <c r="K218" s="831">
        <v>293153.89999999997</v>
      </c>
      <c r="L218" s="831">
        <v>1</v>
      </c>
      <c r="M218" s="831">
        <v>9771.7966666666653</v>
      </c>
      <c r="N218" s="831">
        <v>22</v>
      </c>
      <c r="O218" s="831">
        <v>208024.53</v>
      </c>
      <c r="P218" s="827">
        <v>0.7096086049000202</v>
      </c>
      <c r="Q218" s="832">
        <v>9455.6604545454538</v>
      </c>
    </row>
    <row r="219" spans="1:17" ht="14.45" customHeight="1" x14ac:dyDescent="0.2">
      <c r="A219" s="821" t="s">
        <v>5738</v>
      </c>
      <c r="B219" s="822" t="s">
        <v>5405</v>
      </c>
      <c r="C219" s="822" t="s">
        <v>4451</v>
      </c>
      <c r="D219" s="822" t="s">
        <v>5811</v>
      </c>
      <c r="E219" s="822" t="s">
        <v>5812</v>
      </c>
      <c r="F219" s="831">
        <v>6</v>
      </c>
      <c r="G219" s="831">
        <v>17846.16</v>
      </c>
      <c r="H219" s="831">
        <v>0.5265733324835532</v>
      </c>
      <c r="I219" s="831">
        <v>2974.36</v>
      </c>
      <c r="J219" s="831">
        <v>12</v>
      </c>
      <c r="K219" s="831">
        <v>33891.120000000003</v>
      </c>
      <c r="L219" s="831">
        <v>1</v>
      </c>
      <c r="M219" s="831">
        <v>2824.26</v>
      </c>
      <c r="N219" s="831">
        <v>9</v>
      </c>
      <c r="O219" s="831">
        <v>23166.84</v>
      </c>
      <c r="P219" s="827">
        <v>0.68356666879111694</v>
      </c>
      <c r="Q219" s="832">
        <v>2574.0933333333332</v>
      </c>
    </row>
    <row r="220" spans="1:17" ht="14.45" customHeight="1" x14ac:dyDescent="0.2">
      <c r="A220" s="821" t="s">
        <v>5738</v>
      </c>
      <c r="B220" s="822" t="s">
        <v>5405</v>
      </c>
      <c r="C220" s="822" t="s">
        <v>4451</v>
      </c>
      <c r="D220" s="822" t="s">
        <v>4509</v>
      </c>
      <c r="E220" s="822" t="s">
        <v>4507</v>
      </c>
      <c r="F220" s="831"/>
      <c r="G220" s="831"/>
      <c r="H220" s="831"/>
      <c r="I220" s="831"/>
      <c r="J220" s="831">
        <v>1</v>
      </c>
      <c r="K220" s="831">
        <v>3360</v>
      </c>
      <c r="L220" s="831">
        <v>1</v>
      </c>
      <c r="M220" s="831">
        <v>3360</v>
      </c>
      <c r="N220" s="831">
        <v>2</v>
      </c>
      <c r="O220" s="831">
        <v>4365.68</v>
      </c>
      <c r="P220" s="827">
        <v>1.2993095238095238</v>
      </c>
      <c r="Q220" s="832">
        <v>2182.84</v>
      </c>
    </row>
    <row r="221" spans="1:17" ht="14.45" customHeight="1" x14ac:dyDescent="0.2">
      <c r="A221" s="821" t="s">
        <v>5738</v>
      </c>
      <c r="B221" s="822" t="s">
        <v>5405</v>
      </c>
      <c r="C221" s="822" t="s">
        <v>4451</v>
      </c>
      <c r="D221" s="822" t="s">
        <v>5813</v>
      </c>
      <c r="E221" s="822" t="s">
        <v>5814</v>
      </c>
      <c r="F221" s="831">
        <v>81</v>
      </c>
      <c r="G221" s="831">
        <v>362527.38000000006</v>
      </c>
      <c r="H221" s="831">
        <v>2.0655108921689327</v>
      </c>
      <c r="I221" s="831">
        <v>4475.6466666666674</v>
      </c>
      <c r="J221" s="831">
        <v>57</v>
      </c>
      <c r="K221" s="831">
        <v>175514.62999999998</v>
      </c>
      <c r="L221" s="831">
        <v>1</v>
      </c>
      <c r="M221" s="831">
        <v>3079.2040350877187</v>
      </c>
      <c r="N221" s="831">
        <v>52</v>
      </c>
      <c r="O221" s="831">
        <v>175425.13999999996</v>
      </c>
      <c r="P221" s="827">
        <v>0.9994901279739471</v>
      </c>
      <c r="Q221" s="832">
        <v>3373.5603846153836</v>
      </c>
    </row>
    <row r="222" spans="1:17" ht="14.45" customHeight="1" x14ac:dyDescent="0.2">
      <c r="A222" s="821" t="s">
        <v>5738</v>
      </c>
      <c r="B222" s="822" t="s">
        <v>5405</v>
      </c>
      <c r="C222" s="822" t="s">
        <v>4451</v>
      </c>
      <c r="D222" s="822" t="s">
        <v>5815</v>
      </c>
      <c r="E222" s="822" t="s">
        <v>5816</v>
      </c>
      <c r="F222" s="831">
        <v>18</v>
      </c>
      <c r="G222" s="831">
        <v>24060.959999999999</v>
      </c>
      <c r="H222" s="831">
        <v>1.6390980824135062</v>
      </c>
      <c r="I222" s="831">
        <v>1336.72</v>
      </c>
      <c r="J222" s="831">
        <v>12</v>
      </c>
      <c r="K222" s="831">
        <v>14679.390000000001</v>
      </c>
      <c r="L222" s="831">
        <v>1</v>
      </c>
      <c r="M222" s="831">
        <v>1223.2825</v>
      </c>
      <c r="N222" s="831"/>
      <c r="O222" s="831"/>
      <c r="P222" s="827"/>
      <c r="Q222" s="832"/>
    </row>
    <row r="223" spans="1:17" ht="14.45" customHeight="1" x14ac:dyDescent="0.2">
      <c r="A223" s="821" t="s">
        <v>5738</v>
      </c>
      <c r="B223" s="822" t="s">
        <v>5405</v>
      </c>
      <c r="C223" s="822" t="s">
        <v>4451</v>
      </c>
      <c r="D223" s="822" t="s">
        <v>5817</v>
      </c>
      <c r="E223" s="822" t="s">
        <v>5818</v>
      </c>
      <c r="F223" s="831">
        <v>2</v>
      </c>
      <c r="G223" s="831">
        <v>80962.8</v>
      </c>
      <c r="H223" s="831">
        <v>2</v>
      </c>
      <c r="I223" s="831">
        <v>40481.4</v>
      </c>
      <c r="J223" s="831">
        <v>1</v>
      </c>
      <c r="K223" s="831">
        <v>40481.4</v>
      </c>
      <c r="L223" s="831">
        <v>1</v>
      </c>
      <c r="M223" s="831">
        <v>40481.4</v>
      </c>
      <c r="N223" s="831"/>
      <c r="O223" s="831"/>
      <c r="P223" s="827"/>
      <c r="Q223" s="832"/>
    </row>
    <row r="224" spans="1:17" ht="14.45" customHeight="1" x14ac:dyDescent="0.2">
      <c r="A224" s="821" t="s">
        <v>5738</v>
      </c>
      <c r="B224" s="822" t="s">
        <v>5405</v>
      </c>
      <c r="C224" s="822" t="s">
        <v>4451</v>
      </c>
      <c r="D224" s="822" t="s">
        <v>5819</v>
      </c>
      <c r="E224" s="822" t="s">
        <v>5820</v>
      </c>
      <c r="F224" s="831">
        <v>1</v>
      </c>
      <c r="G224" s="831">
        <v>20312.2</v>
      </c>
      <c r="H224" s="831"/>
      <c r="I224" s="831">
        <v>20312.2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5738</v>
      </c>
      <c r="B225" s="822" t="s">
        <v>5405</v>
      </c>
      <c r="C225" s="822" t="s">
        <v>4451</v>
      </c>
      <c r="D225" s="822" t="s">
        <v>5821</v>
      </c>
      <c r="E225" s="822" t="s">
        <v>5822</v>
      </c>
      <c r="F225" s="831"/>
      <c r="G225" s="831"/>
      <c r="H225" s="831"/>
      <c r="I225" s="831"/>
      <c r="J225" s="831">
        <v>2</v>
      </c>
      <c r="K225" s="831">
        <v>43655.56</v>
      </c>
      <c r="L225" s="831">
        <v>1</v>
      </c>
      <c r="M225" s="831">
        <v>21827.78</v>
      </c>
      <c r="N225" s="831">
        <v>2</v>
      </c>
      <c r="O225" s="831">
        <v>37950</v>
      </c>
      <c r="P225" s="827">
        <v>0.86930507820767855</v>
      </c>
      <c r="Q225" s="832">
        <v>18975</v>
      </c>
    </row>
    <row r="226" spans="1:17" ht="14.45" customHeight="1" x14ac:dyDescent="0.2">
      <c r="A226" s="821" t="s">
        <v>5738</v>
      </c>
      <c r="B226" s="822" t="s">
        <v>5405</v>
      </c>
      <c r="C226" s="822" t="s">
        <v>4451</v>
      </c>
      <c r="D226" s="822" t="s">
        <v>5823</v>
      </c>
      <c r="E226" s="822" t="s">
        <v>5824</v>
      </c>
      <c r="F226" s="831">
        <v>1</v>
      </c>
      <c r="G226" s="831">
        <v>3761.91</v>
      </c>
      <c r="H226" s="831">
        <v>1</v>
      </c>
      <c r="I226" s="831">
        <v>3761.91</v>
      </c>
      <c r="J226" s="831">
        <v>1</v>
      </c>
      <c r="K226" s="831">
        <v>3761.91</v>
      </c>
      <c r="L226" s="831">
        <v>1</v>
      </c>
      <c r="M226" s="831">
        <v>3761.91</v>
      </c>
      <c r="N226" s="831">
        <v>1</v>
      </c>
      <c r="O226" s="831">
        <v>3761.91</v>
      </c>
      <c r="P226" s="827">
        <v>1</v>
      </c>
      <c r="Q226" s="832">
        <v>3761.91</v>
      </c>
    </row>
    <row r="227" spans="1:17" ht="14.45" customHeight="1" x14ac:dyDescent="0.2">
      <c r="A227" s="821" t="s">
        <v>5738</v>
      </c>
      <c r="B227" s="822" t="s">
        <v>5405</v>
      </c>
      <c r="C227" s="822" t="s">
        <v>4451</v>
      </c>
      <c r="D227" s="822" t="s">
        <v>5825</v>
      </c>
      <c r="E227" s="822" t="s">
        <v>5826</v>
      </c>
      <c r="F227" s="831">
        <v>9</v>
      </c>
      <c r="G227" s="831">
        <v>5011.41</v>
      </c>
      <c r="H227" s="831">
        <v>0.66878009330927635</v>
      </c>
      <c r="I227" s="831">
        <v>556.82333333333327</v>
      </c>
      <c r="J227" s="831">
        <v>15</v>
      </c>
      <c r="K227" s="831">
        <v>7493.3600000000015</v>
      </c>
      <c r="L227" s="831">
        <v>1</v>
      </c>
      <c r="M227" s="831">
        <v>499.55733333333342</v>
      </c>
      <c r="N227" s="831">
        <v>15</v>
      </c>
      <c r="O227" s="831">
        <v>5908.31</v>
      </c>
      <c r="P227" s="827">
        <v>0.78847272785506095</v>
      </c>
      <c r="Q227" s="832">
        <v>393.88733333333334</v>
      </c>
    </row>
    <row r="228" spans="1:17" ht="14.45" customHeight="1" x14ac:dyDescent="0.2">
      <c r="A228" s="821" t="s">
        <v>5738</v>
      </c>
      <c r="B228" s="822" t="s">
        <v>5405</v>
      </c>
      <c r="C228" s="822" t="s">
        <v>4451</v>
      </c>
      <c r="D228" s="822" t="s">
        <v>5827</v>
      </c>
      <c r="E228" s="822" t="s">
        <v>5828</v>
      </c>
      <c r="F228" s="831">
        <v>62</v>
      </c>
      <c r="G228" s="831">
        <v>51531.920000000006</v>
      </c>
      <c r="H228" s="831">
        <v>1.2604582584457096</v>
      </c>
      <c r="I228" s="831">
        <v>831.16000000000008</v>
      </c>
      <c r="J228" s="831">
        <v>53</v>
      </c>
      <c r="K228" s="831">
        <v>40883.480000000003</v>
      </c>
      <c r="L228" s="831">
        <v>1</v>
      </c>
      <c r="M228" s="831">
        <v>771.38641509433967</v>
      </c>
      <c r="N228" s="831">
        <v>29</v>
      </c>
      <c r="O228" s="831">
        <v>20148.259999999998</v>
      </c>
      <c r="P228" s="827">
        <v>0.49282155041596254</v>
      </c>
      <c r="Q228" s="832">
        <v>694.76758620689645</v>
      </c>
    </row>
    <row r="229" spans="1:17" ht="14.45" customHeight="1" x14ac:dyDescent="0.2">
      <c r="A229" s="821" t="s">
        <v>5738</v>
      </c>
      <c r="B229" s="822" t="s">
        <v>5405</v>
      </c>
      <c r="C229" s="822" t="s">
        <v>4451</v>
      </c>
      <c r="D229" s="822" t="s">
        <v>5829</v>
      </c>
      <c r="E229" s="822" t="s">
        <v>5828</v>
      </c>
      <c r="F229" s="831">
        <v>3</v>
      </c>
      <c r="G229" s="831">
        <v>2664.18</v>
      </c>
      <c r="H229" s="831">
        <v>1.6912851375028566</v>
      </c>
      <c r="I229" s="831">
        <v>888.06</v>
      </c>
      <c r="J229" s="831">
        <v>2</v>
      </c>
      <c r="K229" s="831">
        <v>1575.24</v>
      </c>
      <c r="L229" s="831">
        <v>1</v>
      </c>
      <c r="M229" s="831">
        <v>787.62</v>
      </c>
      <c r="N229" s="831">
        <v>9</v>
      </c>
      <c r="O229" s="831">
        <v>6387.2800000000007</v>
      </c>
      <c r="P229" s="827">
        <v>4.0547979990350678</v>
      </c>
      <c r="Q229" s="832">
        <v>709.6977777777779</v>
      </c>
    </row>
    <row r="230" spans="1:17" ht="14.45" customHeight="1" x14ac:dyDescent="0.2">
      <c r="A230" s="821" t="s">
        <v>5738</v>
      </c>
      <c r="B230" s="822" t="s">
        <v>5405</v>
      </c>
      <c r="C230" s="822" t="s">
        <v>4451</v>
      </c>
      <c r="D230" s="822" t="s">
        <v>5830</v>
      </c>
      <c r="E230" s="822" t="s">
        <v>5831</v>
      </c>
      <c r="F230" s="831">
        <v>1</v>
      </c>
      <c r="G230" s="831">
        <v>831.16</v>
      </c>
      <c r="H230" s="831">
        <v>1.057536198692012</v>
      </c>
      <c r="I230" s="831">
        <v>831.16</v>
      </c>
      <c r="J230" s="831">
        <v>1</v>
      </c>
      <c r="K230" s="831">
        <v>785.94</v>
      </c>
      <c r="L230" s="831">
        <v>1</v>
      </c>
      <c r="M230" s="831">
        <v>785.94</v>
      </c>
      <c r="N230" s="831"/>
      <c r="O230" s="831"/>
      <c r="P230" s="827"/>
      <c r="Q230" s="832"/>
    </row>
    <row r="231" spans="1:17" ht="14.45" customHeight="1" x14ac:dyDescent="0.2">
      <c r="A231" s="821" t="s">
        <v>5738</v>
      </c>
      <c r="B231" s="822" t="s">
        <v>5405</v>
      </c>
      <c r="C231" s="822" t="s">
        <v>4451</v>
      </c>
      <c r="D231" s="822" t="s">
        <v>5832</v>
      </c>
      <c r="E231" s="822" t="s">
        <v>5833</v>
      </c>
      <c r="F231" s="831">
        <v>3</v>
      </c>
      <c r="G231" s="831">
        <v>6615</v>
      </c>
      <c r="H231" s="831">
        <v>1.5</v>
      </c>
      <c r="I231" s="831">
        <v>2205</v>
      </c>
      <c r="J231" s="831">
        <v>2</v>
      </c>
      <c r="K231" s="831">
        <v>4410</v>
      </c>
      <c r="L231" s="831">
        <v>1</v>
      </c>
      <c r="M231" s="831">
        <v>2205</v>
      </c>
      <c r="N231" s="831">
        <v>1</v>
      </c>
      <c r="O231" s="831">
        <v>2205</v>
      </c>
      <c r="P231" s="827">
        <v>0.5</v>
      </c>
      <c r="Q231" s="832">
        <v>2205</v>
      </c>
    </row>
    <row r="232" spans="1:17" ht="14.45" customHeight="1" x14ac:dyDescent="0.2">
      <c r="A232" s="821" t="s">
        <v>5738</v>
      </c>
      <c r="B232" s="822" t="s">
        <v>5405</v>
      </c>
      <c r="C232" s="822" t="s">
        <v>4451</v>
      </c>
      <c r="D232" s="822" t="s">
        <v>5834</v>
      </c>
      <c r="E232" s="822" t="s">
        <v>5835</v>
      </c>
      <c r="F232" s="831">
        <v>16</v>
      </c>
      <c r="G232" s="831">
        <v>23566.080000000002</v>
      </c>
      <c r="H232" s="831"/>
      <c r="I232" s="831">
        <v>1472.88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5738</v>
      </c>
      <c r="B233" s="822" t="s">
        <v>5405</v>
      </c>
      <c r="C233" s="822" t="s">
        <v>4451</v>
      </c>
      <c r="D233" s="822" t="s">
        <v>5836</v>
      </c>
      <c r="E233" s="822" t="s">
        <v>5837</v>
      </c>
      <c r="F233" s="831">
        <v>53</v>
      </c>
      <c r="G233" s="831">
        <v>69543.420000000013</v>
      </c>
      <c r="H233" s="831">
        <v>0.86099341918412942</v>
      </c>
      <c r="I233" s="831">
        <v>1312.1400000000003</v>
      </c>
      <c r="J233" s="831">
        <v>67</v>
      </c>
      <c r="K233" s="831">
        <v>80771.140000000014</v>
      </c>
      <c r="L233" s="831">
        <v>1</v>
      </c>
      <c r="M233" s="831">
        <v>1205.5394029850747</v>
      </c>
      <c r="N233" s="831">
        <v>47</v>
      </c>
      <c r="O233" s="831">
        <v>50191.740000000005</v>
      </c>
      <c r="P233" s="827">
        <v>0.62140685398274675</v>
      </c>
      <c r="Q233" s="832">
        <v>1067.9093617021279</v>
      </c>
    </row>
    <row r="234" spans="1:17" ht="14.45" customHeight="1" x14ac:dyDescent="0.2">
      <c r="A234" s="821" t="s">
        <v>5738</v>
      </c>
      <c r="B234" s="822" t="s">
        <v>5405</v>
      </c>
      <c r="C234" s="822" t="s">
        <v>4451</v>
      </c>
      <c r="D234" s="822" t="s">
        <v>5838</v>
      </c>
      <c r="E234" s="822" t="s">
        <v>5839</v>
      </c>
      <c r="F234" s="831">
        <v>1</v>
      </c>
      <c r="G234" s="831">
        <v>40210.910000000003</v>
      </c>
      <c r="H234" s="831"/>
      <c r="I234" s="831">
        <v>40210.910000000003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5738</v>
      </c>
      <c r="B235" s="822" t="s">
        <v>5405</v>
      </c>
      <c r="C235" s="822" t="s">
        <v>4451</v>
      </c>
      <c r="D235" s="822" t="s">
        <v>5840</v>
      </c>
      <c r="E235" s="822" t="s">
        <v>5841</v>
      </c>
      <c r="F235" s="831">
        <v>4</v>
      </c>
      <c r="G235" s="831">
        <v>297643.64</v>
      </c>
      <c r="H235" s="831"/>
      <c r="I235" s="831">
        <v>74410.91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5738</v>
      </c>
      <c r="B236" s="822" t="s">
        <v>5405</v>
      </c>
      <c r="C236" s="822" t="s">
        <v>4451</v>
      </c>
      <c r="D236" s="822" t="s">
        <v>5842</v>
      </c>
      <c r="E236" s="822" t="s">
        <v>5843</v>
      </c>
      <c r="F236" s="831">
        <v>81</v>
      </c>
      <c r="G236" s="831">
        <v>284766.42</v>
      </c>
      <c r="H236" s="831">
        <v>3.963909415659483</v>
      </c>
      <c r="I236" s="831">
        <v>3515.6348148148145</v>
      </c>
      <c r="J236" s="831">
        <v>22</v>
      </c>
      <c r="K236" s="831">
        <v>71839.790000000008</v>
      </c>
      <c r="L236" s="831">
        <v>1</v>
      </c>
      <c r="M236" s="831">
        <v>3265.4450000000002</v>
      </c>
      <c r="N236" s="831">
        <v>25</v>
      </c>
      <c r="O236" s="831">
        <v>78573.91</v>
      </c>
      <c r="P236" s="827">
        <v>1.0937380245682788</v>
      </c>
      <c r="Q236" s="832">
        <v>3142.9564</v>
      </c>
    </row>
    <row r="237" spans="1:17" ht="14.45" customHeight="1" x14ac:dyDescent="0.2">
      <c r="A237" s="821" t="s">
        <v>5738</v>
      </c>
      <c r="B237" s="822" t="s">
        <v>5405</v>
      </c>
      <c r="C237" s="822" t="s">
        <v>4451</v>
      </c>
      <c r="D237" s="822" t="s">
        <v>5844</v>
      </c>
      <c r="E237" s="822" t="s">
        <v>5845</v>
      </c>
      <c r="F237" s="831">
        <v>450</v>
      </c>
      <c r="G237" s="831">
        <v>490641.46000000008</v>
      </c>
      <c r="H237" s="831">
        <v>1.1141111760840845</v>
      </c>
      <c r="I237" s="831">
        <v>1090.3143555555557</v>
      </c>
      <c r="J237" s="831">
        <v>420</v>
      </c>
      <c r="K237" s="831">
        <v>440388.24</v>
      </c>
      <c r="L237" s="831">
        <v>1</v>
      </c>
      <c r="M237" s="831">
        <v>1048.5434285714286</v>
      </c>
      <c r="N237" s="831">
        <v>29</v>
      </c>
      <c r="O237" s="831">
        <v>28598.350000000002</v>
      </c>
      <c r="P237" s="827">
        <v>6.4938950231731893E-2</v>
      </c>
      <c r="Q237" s="832">
        <v>986.15000000000009</v>
      </c>
    </row>
    <row r="238" spans="1:17" ht="14.45" customHeight="1" x14ac:dyDescent="0.2">
      <c r="A238" s="821" t="s">
        <v>5738</v>
      </c>
      <c r="B238" s="822" t="s">
        <v>5405</v>
      </c>
      <c r="C238" s="822" t="s">
        <v>4451</v>
      </c>
      <c r="D238" s="822" t="s">
        <v>5846</v>
      </c>
      <c r="E238" s="822" t="s">
        <v>5847</v>
      </c>
      <c r="F238" s="831">
        <v>148</v>
      </c>
      <c r="G238" s="831">
        <v>53146.8</v>
      </c>
      <c r="H238" s="831">
        <v>1.1274806598375908</v>
      </c>
      <c r="I238" s="831">
        <v>359.1</v>
      </c>
      <c r="J238" s="831">
        <v>148</v>
      </c>
      <c r="K238" s="831">
        <v>47137.659999999996</v>
      </c>
      <c r="L238" s="831">
        <v>1</v>
      </c>
      <c r="M238" s="831">
        <v>318.49770270270267</v>
      </c>
      <c r="N238" s="831">
        <v>15</v>
      </c>
      <c r="O238" s="831">
        <v>5203.34</v>
      </c>
      <c r="P238" s="827">
        <v>0.11038604801341434</v>
      </c>
      <c r="Q238" s="832">
        <v>346.88933333333335</v>
      </c>
    </row>
    <row r="239" spans="1:17" ht="14.45" customHeight="1" x14ac:dyDescent="0.2">
      <c r="A239" s="821" t="s">
        <v>5738</v>
      </c>
      <c r="B239" s="822" t="s">
        <v>5405</v>
      </c>
      <c r="C239" s="822" t="s">
        <v>4451</v>
      </c>
      <c r="D239" s="822" t="s">
        <v>5848</v>
      </c>
      <c r="E239" s="822" t="s">
        <v>5849</v>
      </c>
      <c r="F239" s="831">
        <v>1</v>
      </c>
      <c r="G239" s="831">
        <v>12294.26</v>
      </c>
      <c r="H239" s="831"/>
      <c r="I239" s="831">
        <v>12294.26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5738</v>
      </c>
      <c r="B240" s="822" t="s">
        <v>5405</v>
      </c>
      <c r="C240" s="822" t="s">
        <v>4451</v>
      </c>
      <c r="D240" s="822" t="s">
        <v>5850</v>
      </c>
      <c r="E240" s="822" t="s">
        <v>5851</v>
      </c>
      <c r="F240" s="831"/>
      <c r="G240" s="831"/>
      <c r="H240" s="831"/>
      <c r="I240" s="831"/>
      <c r="J240" s="831"/>
      <c r="K240" s="831"/>
      <c r="L240" s="831"/>
      <c r="M240" s="831"/>
      <c r="N240" s="831">
        <v>2</v>
      </c>
      <c r="O240" s="831">
        <v>59415.6</v>
      </c>
      <c r="P240" s="827"/>
      <c r="Q240" s="832">
        <v>29707.8</v>
      </c>
    </row>
    <row r="241" spans="1:17" ht="14.45" customHeight="1" x14ac:dyDescent="0.2">
      <c r="A241" s="821" t="s">
        <v>5738</v>
      </c>
      <c r="B241" s="822" t="s">
        <v>5405</v>
      </c>
      <c r="C241" s="822" t="s">
        <v>4451</v>
      </c>
      <c r="D241" s="822" t="s">
        <v>5852</v>
      </c>
      <c r="E241" s="822" t="s">
        <v>5853</v>
      </c>
      <c r="F241" s="831">
        <v>8</v>
      </c>
      <c r="G241" s="831">
        <v>126940.55</v>
      </c>
      <c r="H241" s="831">
        <v>2.9671208253861407</v>
      </c>
      <c r="I241" s="831">
        <v>15867.56875</v>
      </c>
      <c r="J241" s="831">
        <v>3</v>
      </c>
      <c r="K241" s="831">
        <v>42782.399999999994</v>
      </c>
      <c r="L241" s="831">
        <v>1</v>
      </c>
      <c r="M241" s="831">
        <v>14260.799999999997</v>
      </c>
      <c r="N241" s="831">
        <v>10</v>
      </c>
      <c r="O241" s="831">
        <v>145173.69</v>
      </c>
      <c r="P241" s="827">
        <v>3.393304022214743</v>
      </c>
      <c r="Q241" s="832">
        <v>14517.369000000001</v>
      </c>
    </row>
    <row r="242" spans="1:17" ht="14.45" customHeight="1" x14ac:dyDescent="0.2">
      <c r="A242" s="821" t="s">
        <v>5738</v>
      </c>
      <c r="B242" s="822" t="s">
        <v>5405</v>
      </c>
      <c r="C242" s="822" t="s">
        <v>4451</v>
      </c>
      <c r="D242" s="822" t="s">
        <v>5854</v>
      </c>
      <c r="E242" s="822" t="s">
        <v>5855</v>
      </c>
      <c r="F242" s="831">
        <v>1</v>
      </c>
      <c r="G242" s="831">
        <v>5200.68</v>
      </c>
      <c r="H242" s="831"/>
      <c r="I242" s="831">
        <v>5200.68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5738</v>
      </c>
      <c r="B243" s="822" t="s">
        <v>5405</v>
      </c>
      <c r="C243" s="822" t="s">
        <v>4451</v>
      </c>
      <c r="D243" s="822" t="s">
        <v>5856</v>
      </c>
      <c r="E243" s="822" t="s">
        <v>5857</v>
      </c>
      <c r="F243" s="831">
        <v>306</v>
      </c>
      <c r="G243" s="831">
        <v>1665808.5699999998</v>
      </c>
      <c r="H243" s="831">
        <v>1.458472562623883</v>
      </c>
      <c r="I243" s="831">
        <v>5443.81885620915</v>
      </c>
      <c r="J243" s="831">
        <v>314</v>
      </c>
      <c r="K243" s="831">
        <v>1142159.69</v>
      </c>
      <c r="L243" s="831">
        <v>1</v>
      </c>
      <c r="M243" s="831">
        <v>3637.4512420382166</v>
      </c>
      <c r="N243" s="831">
        <v>248</v>
      </c>
      <c r="O243" s="831">
        <v>925877.11</v>
      </c>
      <c r="P243" s="827">
        <v>0.81063717981502226</v>
      </c>
      <c r="Q243" s="832">
        <v>3733.375443548387</v>
      </c>
    </row>
    <row r="244" spans="1:17" ht="14.45" customHeight="1" x14ac:dyDescent="0.2">
      <c r="A244" s="821" t="s">
        <v>5738</v>
      </c>
      <c r="B244" s="822" t="s">
        <v>5405</v>
      </c>
      <c r="C244" s="822" t="s">
        <v>4451</v>
      </c>
      <c r="D244" s="822" t="s">
        <v>5858</v>
      </c>
      <c r="E244" s="822" t="s">
        <v>5859</v>
      </c>
      <c r="F244" s="831">
        <v>33</v>
      </c>
      <c r="G244" s="831">
        <v>694989.64</v>
      </c>
      <c r="H244" s="831">
        <v>2.6058698787660024</v>
      </c>
      <c r="I244" s="831">
        <v>21060.292121212122</v>
      </c>
      <c r="J244" s="831">
        <v>20</v>
      </c>
      <c r="K244" s="831">
        <v>266701.58999999997</v>
      </c>
      <c r="L244" s="831">
        <v>1</v>
      </c>
      <c r="M244" s="831">
        <v>13335.079499999998</v>
      </c>
      <c r="N244" s="831">
        <v>33</v>
      </c>
      <c r="O244" s="831">
        <v>417709.58999999997</v>
      </c>
      <c r="P244" s="827">
        <v>1.5662058482665964</v>
      </c>
      <c r="Q244" s="832">
        <v>12657.866363636364</v>
      </c>
    </row>
    <row r="245" spans="1:17" ht="14.45" customHeight="1" x14ac:dyDescent="0.2">
      <c r="A245" s="821" t="s">
        <v>5738</v>
      </c>
      <c r="B245" s="822" t="s">
        <v>5405</v>
      </c>
      <c r="C245" s="822" t="s">
        <v>4451</v>
      </c>
      <c r="D245" s="822" t="s">
        <v>5860</v>
      </c>
      <c r="E245" s="822" t="s">
        <v>5861</v>
      </c>
      <c r="F245" s="831">
        <v>1</v>
      </c>
      <c r="G245" s="831">
        <v>67923.600000000006</v>
      </c>
      <c r="H245" s="831">
        <v>1</v>
      </c>
      <c r="I245" s="831">
        <v>67923.600000000006</v>
      </c>
      <c r="J245" s="831">
        <v>1</v>
      </c>
      <c r="K245" s="831">
        <v>67923.600000000006</v>
      </c>
      <c r="L245" s="831">
        <v>1</v>
      </c>
      <c r="M245" s="831">
        <v>67923.600000000006</v>
      </c>
      <c r="N245" s="831"/>
      <c r="O245" s="831"/>
      <c r="P245" s="827"/>
      <c r="Q245" s="832"/>
    </row>
    <row r="246" spans="1:17" ht="14.45" customHeight="1" x14ac:dyDescent="0.2">
      <c r="A246" s="821" t="s">
        <v>5738</v>
      </c>
      <c r="B246" s="822" t="s">
        <v>5405</v>
      </c>
      <c r="C246" s="822" t="s">
        <v>4451</v>
      </c>
      <c r="D246" s="822" t="s">
        <v>5862</v>
      </c>
      <c r="E246" s="822" t="s">
        <v>5863</v>
      </c>
      <c r="F246" s="831"/>
      <c r="G246" s="831"/>
      <c r="H246" s="831"/>
      <c r="I246" s="831"/>
      <c r="J246" s="831">
        <v>2</v>
      </c>
      <c r="K246" s="831">
        <v>40601.4</v>
      </c>
      <c r="L246" s="831">
        <v>1</v>
      </c>
      <c r="M246" s="831">
        <v>20300.7</v>
      </c>
      <c r="N246" s="831"/>
      <c r="O246" s="831"/>
      <c r="P246" s="827"/>
      <c r="Q246" s="832"/>
    </row>
    <row r="247" spans="1:17" ht="14.45" customHeight="1" x14ac:dyDescent="0.2">
      <c r="A247" s="821" t="s">
        <v>5738</v>
      </c>
      <c r="B247" s="822" t="s">
        <v>5405</v>
      </c>
      <c r="C247" s="822" t="s">
        <v>4451</v>
      </c>
      <c r="D247" s="822" t="s">
        <v>5864</v>
      </c>
      <c r="E247" s="822" t="s">
        <v>5865</v>
      </c>
      <c r="F247" s="831">
        <v>59</v>
      </c>
      <c r="G247" s="831">
        <v>3731711.65</v>
      </c>
      <c r="H247" s="831">
        <v>1.0193439558619461</v>
      </c>
      <c r="I247" s="831">
        <v>63249.35</v>
      </c>
      <c r="J247" s="831">
        <v>63</v>
      </c>
      <c r="K247" s="831">
        <v>3660895.45</v>
      </c>
      <c r="L247" s="831">
        <v>1</v>
      </c>
      <c r="M247" s="831">
        <v>58109.451587301592</v>
      </c>
      <c r="N247" s="831">
        <v>37</v>
      </c>
      <c r="O247" s="831">
        <v>1469837</v>
      </c>
      <c r="P247" s="827">
        <v>0.40149657920441295</v>
      </c>
      <c r="Q247" s="832">
        <v>39725.324324324327</v>
      </c>
    </row>
    <row r="248" spans="1:17" ht="14.45" customHeight="1" x14ac:dyDescent="0.2">
      <c r="A248" s="821" t="s">
        <v>5738</v>
      </c>
      <c r="B248" s="822" t="s">
        <v>5405</v>
      </c>
      <c r="C248" s="822" t="s">
        <v>4451</v>
      </c>
      <c r="D248" s="822" t="s">
        <v>5866</v>
      </c>
      <c r="E248" s="822" t="s">
        <v>5867</v>
      </c>
      <c r="F248" s="831"/>
      <c r="G248" s="831"/>
      <c r="H248" s="831"/>
      <c r="I248" s="831"/>
      <c r="J248" s="831"/>
      <c r="K248" s="831"/>
      <c r="L248" s="831"/>
      <c r="M248" s="831"/>
      <c r="N248" s="831">
        <v>1</v>
      </c>
      <c r="O248" s="831">
        <v>13065.54</v>
      </c>
      <c r="P248" s="827"/>
      <c r="Q248" s="832">
        <v>13065.54</v>
      </c>
    </row>
    <row r="249" spans="1:17" ht="14.45" customHeight="1" x14ac:dyDescent="0.2">
      <c r="A249" s="821" t="s">
        <v>5738</v>
      </c>
      <c r="B249" s="822" t="s">
        <v>5405</v>
      </c>
      <c r="C249" s="822" t="s">
        <v>4451</v>
      </c>
      <c r="D249" s="822" t="s">
        <v>5868</v>
      </c>
      <c r="E249" s="822" t="s">
        <v>5869</v>
      </c>
      <c r="F249" s="831">
        <v>1</v>
      </c>
      <c r="G249" s="831">
        <v>21829</v>
      </c>
      <c r="H249" s="831"/>
      <c r="I249" s="831">
        <v>21829</v>
      </c>
      <c r="J249" s="831"/>
      <c r="K249" s="831"/>
      <c r="L249" s="831"/>
      <c r="M249" s="831"/>
      <c r="N249" s="831">
        <v>1</v>
      </c>
      <c r="O249" s="831">
        <v>21829</v>
      </c>
      <c r="P249" s="827"/>
      <c r="Q249" s="832">
        <v>21829</v>
      </c>
    </row>
    <row r="250" spans="1:17" ht="14.45" customHeight="1" x14ac:dyDescent="0.2">
      <c r="A250" s="821" t="s">
        <v>5738</v>
      </c>
      <c r="B250" s="822" t="s">
        <v>5405</v>
      </c>
      <c r="C250" s="822" t="s">
        <v>4451</v>
      </c>
      <c r="D250" s="822" t="s">
        <v>5870</v>
      </c>
      <c r="E250" s="822" t="s">
        <v>5871</v>
      </c>
      <c r="F250" s="831">
        <v>94</v>
      </c>
      <c r="G250" s="831">
        <v>372039.75000000006</v>
      </c>
      <c r="H250" s="831">
        <v>0.86145865118417309</v>
      </c>
      <c r="I250" s="831">
        <v>3957.8696808510645</v>
      </c>
      <c r="J250" s="831">
        <v>126</v>
      </c>
      <c r="K250" s="831">
        <v>431871.86000000004</v>
      </c>
      <c r="L250" s="831">
        <v>1</v>
      </c>
      <c r="M250" s="831">
        <v>3427.5544444444449</v>
      </c>
      <c r="N250" s="831">
        <v>87</v>
      </c>
      <c r="O250" s="831">
        <v>302208.08</v>
      </c>
      <c r="P250" s="827">
        <v>0.69976330479137949</v>
      </c>
      <c r="Q250" s="832">
        <v>3473.6560919540234</v>
      </c>
    </row>
    <row r="251" spans="1:17" ht="14.45" customHeight="1" x14ac:dyDescent="0.2">
      <c r="A251" s="821" t="s">
        <v>5738</v>
      </c>
      <c r="B251" s="822" t="s">
        <v>5405</v>
      </c>
      <c r="C251" s="822" t="s">
        <v>4451</v>
      </c>
      <c r="D251" s="822" t="s">
        <v>5872</v>
      </c>
      <c r="E251" s="822" t="s">
        <v>5873</v>
      </c>
      <c r="F251" s="831">
        <v>1</v>
      </c>
      <c r="G251" s="831">
        <v>19969</v>
      </c>
      <c r="H251" s="831"/>
      <c r="I251" s="831">
        <v>19969</v>
      </c>
      <c r="J251" s="831"/>
      <c r="K251" s="831"/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5738</v>
      </c>
      <c r="B252" s="822" t="s">
        <v>5405</v>
      </c>
      <c r="C252" s="822" t="s">
        <v>4451</v>
      </c>
      <c r="D252" s="822" t="s">
        <v>5874</v>
      </c>
      <c r="E252" s="822" t="s">
        <v>5875</v>
      </c>
      <c r="F252" s="831">
        <v>5</v>
      </c>
      <c r="G252" s="831">
        <v>15532.5</v>
      </c>
      <c r="H252" s="831">
        <v>9.4388065143412749</v>
      </c>
      <c r="I252" s="831">
        <v>3106.5</v>
      </c>
      <c r="J252" s="831">
        <v>1</v>
      </c>
      <c r="K252" s="831">
        <v>1645.6</v>
      </c>
      <c r="L252" s="831">
        <v>1</v>
      </c>
      <c r="M252" s="831">
        <v>1645.6</v>
      </c>
      <c r="N252" s="831">
        <v>3</v>
      </c>
      <c r="O252" s="831">
        <v>4936.7999999999993</v>
      </c>
      <c r="P252" s="827">
        <v>2.9999999999999996</v>
      </c>
      <c r="Q252" s="832">
        <v>1645.5999999999997</v>
      </c>
    </row>
    <row r="253" spans="1:17" ht="14.45" customHeight="1" x14ac:dyDescent="0.2">
      <c r="A253" s="821" t="s">
        <v>5738</v>
      </c>
      <c r="B253" s="822" t="s">
        <v>5405</v>
      </c>
      <c r="C253" s="822" t="s">
        <v>4451</v>
      </c>
      <c r="D253" s="822" t="s">
        <v>5876</v>
      </c>
      <c r="E253" s="822" t="s">
        <v>5877</v>
      </c>
      <c r="F253" s="831">
        <v>44</v>
      </c>
      <c r="G253" s="831">
        <v>916605.36</v>
      </c>
      <c r="H253" s="831">
        <v>1.3977402244075121</v>
      </c>
      <c r="I253" s="831">
        <v>20831.939999999999</v>
      </c>
      <c r="J253" s="831">
        <v>50</v>
      </c>
      <c r="K253" s="831">
        <v>655776.62000000011</v>
      </c>
      <c r="L253" s="831">
        <v>1</v>
      </c>
      <c r="M253" s="831">
        <v>13115.532400000002</v>
      </c>
      <c r="N253" s="831">
        <v>32</v>
      </c>
      <c r="O253" s="831">
        <v>443015.23</v>
      </c>
      <c r="P253" s="827">
        <v>0.675558134414734</v>
      </c>
      <c r="Q253" s="832">
        <v>13844.225937499999</v>
      </c>
    </row>
    <row r="254" spans="1:17" ht="14.45" customHeight="1" x14ac:dyDescent="0.2">
      <c r="A254" s="821" t="s">
        <v>5738</v>
      </c>
      <c r="B254" s="822" t="s">
        <v>5405</v>
      </c>
      <c r="C254" s="822" t="s">
        <v>4451</v>
      </c>
      <c r="D254" s="822" t="s">
        <v>5878</v>
      </c>
      <c r="E254" s="822" t="s">
        <v>5879</v>
      </c>
      <c r="F254" s="831">
        <v>8</v>
      </c>
      <c r="G254" s="831">
        <v>92866.48</v>
      </c>
      <c r="H254" s="831">
        <v>1.6</v>
      </c>
      <c r="I254" s="831">
        <v>11608.31</v>
      </c>
      <c r="J254" s="831">
        <v>5</v>
      </c>
      <c r="K254" s="831">
        <v>58041.549999999996</v>
      </c>
      <c r="L254" s="831">
        <v>1</v>
      </c>
      <c r="M254" s="831">
        <v>11608.31</v>
      </c>
      <c r="N254" s="831">
        <v>1</v>
      </c>
      <c r="O254" s="831">
        <v>10331.200000000001</v>
      </c>
      <c r="P254" s="827">
        <v>0.17799662483169387</v>
      </c>
      <c r="Q254" s="832">
        <v>10331.200000000001</v>
      </c>
    </row>
    <row r="255" spans="1:17" ht="14.45" customHeight="1" x14ac:dyDescent="0.2">
      <c r="A255" s="821" t="s">
        <v>5738</v>
      </c>
      <c r="B255" s="822" t="s">
        <v>5405</v>
      </c>
      <c r="C255" s="822" t="s">
        <v>4451</v>
      </c>
      <c r="D255" s="822" t="s">
        <v>5880</v>
      </c>
      <c r="E255" s="822" t="s">
        <v>5881</v>
      </c>
      <c r="F255" s="831">
        <v>49</v>
      </c>
      <c r="G255" s="831">
        <v>18662.14</v>
      </c>
      <c r="H255" s="831">
        <v>6.125</v>
      </c>
      <c r="I255" s="831">
        <v>380.86</v>
      </c>
      <c r="J255" s="831">
        <v>8</v>
      </c>
      <c r="K255" s="831">
        <v>3046.88</v>
      </c>
      <c r="L255" s="831">
        <v>1</v>
      </c>
      <c r="M255" s="831">
        <v>380.86</v>
      </c>
      <c r="N255" s="831">
        <v>1</v>
      </c>
      <c r="O255" s="831">
        <v>380.86</v>
      </c>
      <c r="P255" s="827">
        <v>0.125</v>
      </c>
      <c r="Q255" s="832">
        <v>380.86</v>
      </c>
    </row>
    <row r="256" spans="1:17" ht="14.45" customHeight="1" x14ac:dyDescent="0.2">
      <c r="A256" s="821" t="s">
        <v>5738</v>
      </c>
      <c r="B256" s="822" t="s">
        <v>5405</v>
      </c>
      <c r="C256" s="822" t="s">
        <v>4451</v>
      </c>
      <c r="D256" s="822" t="s">
        <v>5882</v>
      </c>
      <c r="E256" s="822" t="s">
        <v>5883</v>
      </c>
      <c r="F256" s="831"/>
      <c r="G256" s="831"/>
      <c r="H256" s="831"/>
      <c r="I256" s="831"/>
      <c r="J256" s="831">
        <v>1</v>
      </c>
      <c r="K256" s="831">
        <v>33498.44</v>
      </c>
      <c r="L256" s="831">
        <v>1</v>
      </c>
      <c r="M256" s="831">
        <v>33498.44</v>
      </c>
      <c r="N256" s="831"/>
      <c r="O256" s="831"/>
      <c r="P256" s="827"/>
      <c r="Q256" s="832"/>
    </row>
    <row r="257" spans="1:17" ht="14.45" customHeight="1" x14ac:dyDescent="0.2">
      <c r="A257" s="821" t="s">
        <v>5738</v>
      </c>
      <c r="B257" s="822" t="s">
        <v>5405</v>
      </c>
      <c r="C257" s="822" t="s">
        <v>4451</v>
      </c>
      <c r="D257" s="822" t="s">
        <v>5884</v>
      </c>
      <c r="E257" s="822" t="s">
        <v>5885</v>
      </c>
      <c r="F257" s="831"/>
      <c r="G257" s="831"/>
      <c r="H257" s="831"/>
      <c r="I257" s="831"/>
      <c r="J257" s="831"/>
      <c r="K257" s="831"/>
      <c r="L257" s="831"/>
      <c r="M257" s="831"/>
      <c r="N257" s="831">
        <v>1</v>
      </c>
      <c r="O257" s="831">
        <v>28560</v>
      </c>
      <c r="P257" s="827"/>
      <c r="Q257" s="832">
        <v>28560</v>
      </c>
    </row>
    <row r="258" spans="1:17" ht="14.45" customHeight="1" x14ac:dyDescent="0.2">
      <c r="A258" s="821" t="s">
        <v>5738</v>
      </c>
      <c r="B258" s="822" t="s">
        <v>5405</v>
      </c>
      <c r="C258" s="822" t="s">
        <v>4451</v>
      </c>
      <c r="D258" s="822" t="s">
        <v>5886</v>
      </c>
      <c r="E258" s="822" t="s">
        <v>5887</v>
      </c>
      <c r="F258" s="831"/>
      <c r="G258" s="831"/>
      <c r="H258" s="831"/>
      <c r="I258" s="831"/>
      <c r="J258" s="831"/>
      <c r="K258" s="831"/>
      <c r="L258" s="831"/>
      <c r="M258" s="831"/>
      <c r="N258" s="831">
        <v>1</v>
      </c>
      <c r="O258" s="831">
        <v>3178.63</v>
      </c>
      <c r="P258" s="827"/>
      <c r="Q258" s="832">
        <v>3178.63</v>
      </c>
    </row>
    <row r="259" spans="1:17" ht="14.45" customHeight="1" x14ac:dyDescent="0.2">
      <c r="A259" s="821" t="s">
        <v>5738</v>
      </c>
      <c r="B259" s="822" t="s">
        <v>5405</v>
      </c>
      <c r="C259" s="822" t="s">
        <v>4451</v>
      </c>
      <c r="D259" s="822" t="s">
        <v>5888</v>
      </c>
      <c r="E259" s="822" t="s">
        <v>5889</v>
      </c>
      <c r="F259" s="831"/>
      <c r="G259" s="831"/>
      <c r="H259" s="831"/>
      <c r="I259" s="831"/>
      <c r="J259" s="831"/>
      <c r="K259" s="831"/>
      <c r="L259" s="831"/>
      <c r="M259" s="831"/>
      <c r="N259" s="831">
        <v>1</v>
      </c>
      <c r="O259" s="831">
        <v>199148.45</v>
      </c>
      <c r="P259" s="827"/>
      <c r="Q259" s="832">
        <v>199148.45</v>
      </c>
    </row>
    <row r="260" spans="1:17" ht="14.45" customHeight="1" x14ac:dyDescent="0.2">
      <c r="A260" s="821" t="s">
        <v>5738</v>
      </c>
      <c r="B260" s="822" t="s">
        <v>5405</v>
      </c>
      <c r="C260" s="822" t="s">
        <v>4451</v>
      </c>
      <c r="D260" s="822" t="s">
        <v>5890</v>
      </c>
      <c r="E260" s="822" t="s">
        <v>5891</v>
      </c>
      <c r="F260" s="831">
        <v>22</v>
      </c>
      <c r="G260" s="831">
        <v>1998619.5</v>
      </c>
      <c r="H260" s="831">
        <v>1.4232805434762175</v>
      </c>
      <c r="I260" s="831">
        <v>90846.340909090912</v>
      </c>
      <c r="J260" s="831">
        <v>24</v>
      </c>
      <c r="K260" s="831">
        <v>1404234.4</v>
      </c>
      <c r="L260" s="831">
        <v>1</v>
      </c>
      <c r="M260" s="831">
        <v>58509.766666666663</v>
      </c>
      <c r="N260" s="831">
        <v>16</v>
      </c>
      <c r="O260" s="831">
        <v>1095373</v>
      </c>
      <c r="P260" s="827">
        <v>0.78004996886559685</v>
      </c>
      <c r="Q260" s="832">
        <v>68460.8125</v>
      </c>
    </row>
    <row r="261" spans="1:17" ht="14.45" customHeight="1" x14ac:dyDescent="0.2">
      <c r="A261" s="821" t="s">
        <v>5738</v>
      </c>
      <c r="B261" s="822" t="s">
        <v>5405</v>
      </c>
      <c r="C261" s="822" t="s">
        <v>4451</v>
      </c>
      <c r="D261" s="822" t="s">
        <v>5892</v>
      </c>
      <c r="E261" s="822" t="s">
        <v>5893</v>
      </c>
      <c r="F261" s="831"/>
      <c r="G261" s="831"/>
      <c r="H261" s="831"/>
      <c r="I261" s="831"/>
      <c r="J261" s="831"/>
      <c r="K261" s="831"/>
      <c r="L261" s="831"/>
      <c r="M261" s="831"/>
      <c r="N261" s="831">
        <v>2</v>
      </c>
      <c r="O261" s="831">
        <v>20292.260000000002</v>
      </c>
      <c r="P261" s="827"/>
      <c r="Q261" s="832">
        <v>10146.130000000001</v>
      </c>
    </row>
    <row r="262" spans="1:17" ht="14.45" customHeight="1" x14ac:dyDescent="0.2">
      <c r="A262" s="821" t="s">
        <v>5738</v>
      </c>
      <c r="B262" s="822" t="s">
        <v>5405</v>
      </c>
      <c r="C262" s="822" t="s">
        <v>4451</v>
      </c>
      <c r="D262" s="822" t="s">
        <v>5894</v>
      </c>
      <c r="E262" s="822" t="s">
        <v>5895</v>
      </c>
      <c r="F262" s="831">
        <v>7</v>
      </c>
      <c r="G262" s="831">
        <v>397526.63999999996</v>
      </c>
      <c r="H262" s="831">
        <v>1.75</v>
      </c>
      <c r="I262" s="831">
        <v>56789.52</v>
      </c>
      <c r="J262" s="831">
        <v>4</v>
      </c>
      <c r="K262" s="831">
        <v>227158.08</v>
      </c>
      <c r="L262" s="831">
        <v>1</v>
      </c>
      <c r="M262" s="831">
        <v>56789.52</v>
      </c>
      <c r="N262" s="831">
        <v>2</v>
      </c>
      <c r="O262" s="831">
        <v>113579.04</v>
      </c>
      <c r="P262" s="827">
        <v>0.5</v>
      </c>
      <c r="Q262" s="832">
        <v>56789.52</v>
      </c>
    </row>
    <row r="263" spans="1:17" ht="14.45" customHeight="1" x14ac:dyDescent="0.2">
      <c r="A263" s="821" t="s">
        <v>5738</v>
      </c>
      <c r="B263" s="822" t="s">
        <v>5405</v>
      </c>
      <c r="C263" s="822" t="s">
        <v>4451</v>
      </c>
      <c r="D263" s="822" t="s">
        <v>5896</v>
      </c>
      <c r="E263" s="822" t="s">
        <v>5897</v>
      </c>
      <c r="F263" s="831"/>
      <c r="G263" s="831"/>
      <c r="H263" s="831"/>
      <c r="I263" s="831"/>
      <c r="J263" s="831"/>
      <c r="K263" s="831"/>
      <c r="L263" s="831"/>
      <c r="M263" s="831"/>
      <c r="N263" s="831">
        <v>4</v>
      </c>
      <c r="O263" s="831">
        <v>40781.5</v>
      </c>
      <c r="P263" s="827"/>
      <c r="Q263" s="832">
        <v>10195.375</v>
      </c>
    </row>
    <row r="264" spans="1:17" ht="14.45" customHeight="1" x14ac:dyDescent="0.2">
      <c r="A264" s="821" t="s">
        <v>5738</v>
      </c>
      <c r="B264" s="822" t="s">
        <v>5405</v>
      </c>
      <c r="C264" s="822" t="s">
        <v>4451</v>
      </c>
      <c r="D264" s="822" t="s">
        <v>5898</v>
      </c>
      <c r="E264" s="822" t="s">
        <v>5899</v>
      </c>
      <c r="F264" s="831">
        <v>1</v>
      </c>
      <c r="G264" s="831">
        <v>30135</v>
      </c>
      <c r="H264" s="831">
        <v>0.20468281126254689</v>
      </c>
      <c r="I264" s="831">
        <v>30135</v>
      </c>
      <c r="J264" s="831">
        <v>5</v>
      </c>
      <c r="K264" s="831">
        <v>147227.79999999999</v>
      </c>
      <c r="L264" s="831">
        <v>1</v>
      </c>
      <c r="M264" s="831">
        <v>29445.559999999998</v>
      </c>
      <c r="N264" s="831"/>
      <c r="O264" s="831"/>
      <c r="P264" s="827"/>
      <c r="Q264" s="832"/>
    </row>
    <row r="265" spans="1:17" ht="14.45" customHeight="1" x14ac:dyDescent="0.2">
      <c r="A265" s="821" t="s">
        <v>5738</v>
      </c>
      <c r="B265" s="822" t="s">
        <v>5405</v>
      </c>
      <c r="C265" s="822" t="s">
        <v>4451</v>
      </c>
      <c r="D265" s="822" t="s">
        <v>5900</v>
      </c>
      <c r="E265" s="822" t="s">
        <v>5901</v>
      </c>
      <c r="F265" s="831"/>
      <c r="G265" s="831"/>
      <c r="H265" s="831"/>
      <c r="I265" s="831"/>
      <c r="J265" s="831">
        <v>1</v>
      </c>
      <c r="K265" s="831">
        <v>5165.59</v>
      </c>
      <c r="L265" s="831">
        <v>1</v>
      </c>
      <c r="M265" s="831">
        <v>5165.59</v>
      </c>
      <c r="N265" s="831">
        <v>1</v>
      </c>
      <c r="O265" s="831">
        <v>5165.59</v>
      </c>
      <c r="P265" s="827">
        <v>1</v>
      </c>
      <c r="Q265" s="832">
        <v>5165.59</v>
      </c>
    </row>
    <row r="266" spans="1:17" ht="14.45" customHeight="1" x14ac:dyDescent="0.2">
      <c r="A266" s="821" t="s">
        <v>5738</v>
      </c>
      <c r="B266" s="822" t="s">
        <v>5405</v>
      </c>
      <c r="C266" s="822" t="s">
        <v>4451</v>
      </c>
      <c r="D266" s="822" t="s">
        <v>5902</v>
      </c>
      <c r="E266" s="822" t="s">
        <v>5903</v>
      </c>
      <c r="F266" s="831">
        <v>34</v>
      </c>
      <c r="G266" s="831">
        <v>10540</v>
      </c>
      <c r="H266" s="831">
        <v>1.4782608695652173</v>
      </c>
      <c r="I266" s="831">
        <v>310</v>
      </c>
      <c r="J266" s="831">
        <v>23</v>
      </c>
      <c r="K266" s="831">
        <v>7130</v>
      </c>
      <c r="L266" s="831">
        <v>1</v>
      </c>
      <c r="M266" s="831">
        <v>310</v>
      </c>
      <c r="N266" s="831">
        <v>12</v>
      </c>
      <c r="O266" s="831">
        <v>3720</v>
      </c>
      <c r="P266" s="827">
        <v>0.52173913043478259</v>
      </c>
      <c r="Q266" s="832">
        <v>310</v>
      </c>
    </row>
    <row r="267" spans="1:17" ht="14.45" customHeight="1" x14ac:dyDescent="0.2">
      <c r="A267" s="821" t="s">
        <v>5738</v>
      </c>
      <c r="B267" s="822" t="s">
        <v>5405</v>
      </c>
      <c r="C267" s="822" t="s">
        <v>4451</v>
      </c>
      <c r="D267" s="822" t="s">
        <v>5904</v>
      </c>
      <c r="E267" s="822" t="s">
        <v>5905</v>
      </c>
      <c r="F267" s="831">
        <v>3</v>
      </c>
      <c r="G267" s="831">
        <v>1531.71</v>
      </c>
      <c r="H267" s="831"/>
      <c r="I267" s="831">
        <v>510.57</v>
      </c>
      <c r="J267" s="831"/>
      <c r="K267" s="831"/>
      <c r="L267" s="831"/>
      <c r="M267" s="831"/>
      <c r="N267" s="831">
        <v>2</v>
      </c>
      <c r="O267" s="831">
        <v>1021.14</v>
      </c>
      <c r="P267" s="827"/>
      <c r="Q267" s="832">
        <v>510.57</v>
      </c>
    </row>
    <row r="268" spans="1:17" ht="14.45" customHeight="1" x14ac:dyDescent="0.2">
      <c r="A268" s="821" t="s">
        <v>5738</v>
      </c>
      <c r="B268" s="822" t="s">
        <v>5405</v>
      </c>
      <c r="C268" s="822" t="s">
        <v>4451</v>
      </c>
      <c r="D268" s="822" t="s">
        <v>5906</v>
      </c>
      <c r="E268" s="822" t="s">
        <v>4476</v>
      </c>
      <c r="F268" s="831">
        <v>1</v>
      </c>
      <c r="G268" s="831">
        <v>3567.58</v>
      </c>
      <c r="H268" s="831">
        <v>0.5</v>
      </c>
      <c r="I268" s="831">
        <v>3567.58</v>
      </c>
      <c r="J268" s="831">
        <v>2</v>
      </c>
      <c r="K268" s="831">
        <v>7135.16</v>
      </c>
      <c r="L268" s="831">
        <v>1</v>
      </c>
      <c r="M268" s="831">
        <v>3567.58</v>
      </c>
      <c r="N268" s="831"/>
      <c r="O268" s="831"/>
      <c r="P268" s="827"/>
      <c r="Q268" s="832"/>
    </row>
    <row r="269" spans="1:17" ht="14.45" customHeight="1" x14ac:dyDescent="0.2">
      <c r="A269" s="821" t="s">
        <v>5738</v>
      </c>
      <c r="B269" s="822" t="s">
        <v>5405</v>
      </c>
      <c r="C269" s="822" t="s">
        <v>4451</v>
      </c>
      <c r="D269" s="822" t="s">
        <v>5907</v>
      </c>
      <c r="E269" s="822" t="s">
        <v>5869</v>
      </c>
      <c r="F269" s="831">
        <v>9</v>
      </c>
      <c r="G269" s="831">
        <v>152570.69999999998</v>
      </c>
      <c r="H269" s="831">
        <v>0.64285714285714279</v>
      </c>
      <c r="I269" s="831">
        <v>16952.3</v>
      </c>
      <c r="J269" s="831">
        <v>14</v>
      </c>
      <c r="K269" s="831">
        <v>237332.19999999998</v>
      </c>
      <c r="L269" s="831">
        <v>1</v>
      </c>
      <c r="M269" s="831">
        <v>16952.3</v>
      </c>
      <c r="N269" s="831">
        <v>6</v>
      </c>
      <c r="O269" s="831">
        <v>101713.8</v>
      </c>
      <c r="P269" s="827">
        <v>0.4285714285714286</v>
      </c>
      <c r="Q269" s="832">
        <v>16952.3</v>
      </c>
    </row>
    <row r="270" spans="1:17" ht="14.45" customHeight="1" x14ac:dyDescent="0.2">
      <c r="A270" s="821" t="s">
        <v>5738</v>
      </c>
      <c r="B270" s="822" t="s">
        <v>5405</v>
      </c>
      <c r="C270" s="822" t="s">
        <v>4451</v>
      </c>
      <c r="D270" s="822" t="s">
        <v>5908</v>
      </c>
      <c r="E270" s="822" t="s">
        <v>5909</v>
      </c>
      <c r="F270" s="831">
        <v>10</v>
      </c>
      <c r="G270" s="831">
        <v>41350.9</v>
      </c>
      <c r="H270" s="831"/>
      <c r="I270" s="831">
        <v>4135.09</v>
      </c>
      <c r="J270" s="831"/>
      <c r="K270" s="831"/>
      <c r="L270" s="831"/>
      <c r="M270" s="831"/>
      <c r="N270" s="831"/>
      <c r="O270" s="831"/>
      <c r="P270" s="827"/>
      <c r="Q270" s="832"/>
    </row>
    <row r="271" spans="1:17" ht="14.45" customHeight="1" x14ac:dyDescent="0.2">
      <c r="A271" s="821" t="s">
        <v>5738</v>
      </c>
      <c r="B271" s="822" t="s">
        <v>5405</v>
      </c>
      <c r="C271" s="822" t="s">
        <v>4451</v>
      </c>
      <c r="D271" s="822" t="s">
        <v>5910</v>
      </c>
      <c r="E271" s="822" t="s">
        <v>5769</v>
      </c>
      <c r="F271" s="831">
        <v>1</v>
      </c>
      <c r="G271" s="831">
        <v>8536.5499999999993</v>
      </c>
      <c r="H271" s="831"/>
      <c r="I271" s="831">
        <v>8536.5499999999993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5738</v>
      </c>
      <c r="B272" s="822" t="s">
        <v>5405</v>
      </c>
      <c r="C272" s="822" t="s">
        <v>4451</v>
      </c>
      <c r="D272" s="822" t="s">
        <v>5911</v>
      </c>
      <c r="E272" s="822" t="s">
        <v>5912</v>
      </c>
      <c r="F272" s="831"/>
      <c r="G272" s="831"/>
      <c r="H272" s="831"/>
      <c r="I272" s="831"/>
      <c r="J272" s="831"/>
      <c r="K272" s="831"/>
      <c r="L272" s="831"/>
      <c r="M272" s="831"/>
      <c r="N272" s="831">
        <v>1</v>
      </c>
      <c r="O272" s="831">
        <v>26900.7</v>
      </c>
      <c r="P272" s="827"/>
      <c r="Q272" s="832">
        <v>26900.7</v>
      </c>
    </row>
    <row r="273" spans="1:17" ht="14.45" customHeight="1" x14ac:dyDescent="0.2">
      <c r="A273" s="821" t="s">
        <v>5738</v>
      </c>
      <c r="B273" s="822" t="s">
        <v>5405</v>
      </c>
      <c r="C273" s="822" t="s">
        <v>4451</v>
      </c>
      <c r="D273" s="822" t="s">
        <v>5913</v>
      </c>
      <c r="E273" s="822" t="s">
        <v>5914</v>
      </c>
      <c r="F273" s="831">
        <v>7</v>
      </c>
      <c r="G273" s="831">
        <v>308499.52</v>
      </c>
      <c r="H273" s="831">
        <v>0.78059067502145441</v>
      </c>
      <c r="I273" s="831">
        <v>44071.360000000001</v>
      </c>
      <c r="J273" s="831">
        <v>9</v>
      </c>
      <c r="K273" s="831">
        <v>395212.91999999993</v>
      </c>
      <c r="L273" s="831">
        <v>1</v>
      </c>
      <c r="M273" s="831">
        <v>43912.546666666662</v>
      </c>
      <c r="N273" s="831">
        <v>5</v>
      </c>
      <c r="O273" s="831">
        <v>217498.15999999997</v>
      </c>
      <c r="P273" s="827">
        <v>0.55033160353158495</v>
      </c>
      <c r="Q273" s="832">
        <v>43499.631999999998</v>
      </c>
    </row>
    <row r="274" spans="1:17" ht="14.45" customHeight="1" x14ac:dyDescent="0.2">
      <c r="A274" s="821" t="s">
        <v>5738</v>
      </c>
      <c r="B274" s="822" t="s">
        <v>5405</v>
      </c>
      <c r="C274" s="822" t="s">
        <v>4451</v>
      </c>
      <c r="D274" s="822" t="s">
        <v>4579</v>
      </c>
      <c r="E274" s="822" t="s">
        <v>4580</v>
      </c>
      <c r="F274" s="831">
        <v>4</v>
      </c>
      <c r="G274" s="831">
        <v>284000</v>
      </c>
      <c r="H274" s="831">
        <v>1.3333333333333333</v>
      </c>
      <c r="I274" s="831">
        <v>71000</v>
      </c>
      <c r="J274" s="831">
        <v>3</v>
      </c>
      <c r="K274" s="831">
        <v>213000</v>
      </c>
      <c r="L274" s="831">
        <v>1</v>
      </c>
      <c r="M274" s="831">
        <v>71000</v>
      </c>
      <c r="N274" s="831">
        <v>7</v>
      </c>
      <c r="O274" s="831">
        <v>497000</v>
      </c>
      <c r="P274" s="827">
        <v>2.3333333333333335</v>
      </c>
      <c r="Q274" s="832">
        <v>71000</v>
      </c>
    </row>
    <row r="275" spans="1:17" ht="14.45" customHeight="1" x14ac:dyDescent="0.2">
      <c r="A275" s="821" t="s">
        <v>5738</v>
      </c>
      <c r="B275" s="822" t="s">
        <v>5405</v>
      </c>
      <c r="C275" s="822" t="s">
        <v>4451</v>
      </c>
      <c r="D275" s="822" t="s">
        <v>5915</v>
      </c>
      <c r="E275" s="822" t="s">
        <v>5916</v>
      </c>
      <c r="F275" s="831">
        <v>9</v>
      </c>
      <c r="G275" s="831">
        <v>311849.2</v>
      </c>
      <c r="H275" s="831">
        <v>1.1250052309179721</v>
      </c>
      <c r="I275" s="831">
        <v>34649.911111111112</v>
      </c>
      <c r="J275" s="831">
        <v>8</v>
      </c>
      <c r="K275" s="831">
        <v>277198</v>
      </c>
      <c r="L275" s="831">
        <v>1</v>
      </c>
      <c r="M275" s="831">
        <v>34649.75</v>
      </c>
      <c r="N275" s="831">
        <v>1</v>
      </c>
      <c r="O275" s="831">
        <v>34649.800000000003</v>
      </c>
      <c r="P275" s="827">
        <v>0.12500018037648181</v>
      </c>
      <c r="Q275" s="832">
        <v>34649.800000000003</v>
      </c>
    </row>
    <row r="276" spans="1:17" ht="14.45" customHeight="1" x14ac:dyDescent="0.2">
      <c r="A276" s="821" t="s">
        <v>5738</v>
      </c>
      <c r="B276" s="822" t="s">
        <v>5405</v>
      </c>
      <c r="C276" s="822" t="s">
        <v>4451</v>
      </c>
      <c r="D276" s="822" t="s">
        <v>4581</v>
      </c>
      <c r="E276" s="822" t="s">
        <v>4580</v>
      </c>
      <c r="F276" s="831">
        <v>3</v>
      </c>
      <c r="G276" s="831">
        <v>225000</v>
      </c>
      <c r="H276" s="831">
        <v>1.5000080000426668</v>
      </c>
      <c r="I276" s="831">
        <v>75000</v>
      </c>
      <c r="J276" s="831">
        <v>2</v>
      </c>
      <c r="K276" s="831">
        <v>149999.20000000001</v>
      </c>
      <c r="L276" s="831">
        <v>1</v>
      </c>
      <c r="M276" s="831">
        <v>74999.600000000006</v>
      </c>
      <c r="N276" s="831">
        <v>2</v>
      </c>
      <c r="O276" s="831">
        <v>150000</v>
      </c>
      <c r="P276" s="827">
        <v>1.0000053333617778</v>
      </c>
      <c r="Q276" s="832">
        <v>75000</v>
      </c>
    </row>
    <row r="277" spans="1:17" ht="14.45" customHeight="1" x14ac:dyDescent="0.2">
      <c r="A277" s="821" t="s">
        <v>5738</v>
      </c>
      <c r="B277" s="822" t="s">
        <v>5405</v>
      </c>
      <c r="C277" s="822" t="s">
        <v>4451</v>
      </c>
      <c r="D277" s="822" t="s">
        <v>5917</v>
      </c>
      <c r="E277" s="822" t="s">
        <v>5918</v>
      </c>
      <c r="F277" s="831">
        <v>8</v>
      </c>
      <c r="G277" s="831">
        <v>289800</v>
      </c>
      <c r="H277" s="831">
        <v>2.1705426356589146</v>
      </c>
      <c r="I277" s="831">
        <v>36225</v>
      </c>
      <c r="J277" s="831">
        <v>5</v>
      </c>
      <c r="K277" s="831">
        <v>133515</v>
      </c>
      <c r="L277" s="831">
        <v>1</v>
      </c>
      <c r="M277" s="831">
        <v>26703</v>
      </c>
      <c r="N277" s="831">
        <v>6</v>
      </c>
      <c r="O277" s="831">
        <v>160218</v>
      </c>
      <c r="P277" s="827">
        <v>1.2</v>
      </c>
      <c r="Q277" s="832">
        <v>26703</v>
      </c>
    </row>
    <row r="278" spans="1:17" ht="14.45" customHeight="1" x14ac:dyDescent="0.2">
      <c r="A278" s="821" t="s">
        <v>5738</v>
      </c>
      <c r="B278" s="822" t="s">
        <v>5405</v>
      </c>
      <c r="C278" s="822" t="s">
        <v>4451</v>
      </c>
      <c r="D278" s="822" t="s">
        <v>5919</v>
      </c>
      <c r="E278" s="822" t="s">
        <v>5920</v>
      </c>
      <c r="F278" s="831">
        <v>1</v>
      </c>
      <c r="G278" s="831">
        <v>29653.88</v>
      </c>
      <c r="H278" s="831"/>
      <c r="I278" s="831">
        <v>29653.88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5738</v>
      </c>
      <c r="B279" s="822" t="s">
        <v>5405</v>
      </c>
      <c r="C279" s="822" t="s">
        <v>4451</v>
      </c>
      <c r="D279" s="822" t="s">
        <v>5921</v>
      </c>
      <c r="E279" s="822" t="s">
        <v>5922</v>
      </c>
      <c r="F279" s="831">
        <v>1</v>
      </c>
      <c r="G279" s="831">
        <v>46900.639999999999</v>
      </c>
      <c r="H279" s="831"/>
      <c r="I279" s="831">
        <v>46900.639999999999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5738</v>
      </c>
      <c r="B280" s="822" t="s">
        <v>5405</v>
      </c>
      <c r="C280" s="822" t="s">
        <v>4451</v>
      </c>
      <c r="D280" s="822" t="s">
        <v>5923</v>
      </c>
      <c r="E280" s="822" t="s">
        <v>5924</v>
      </c>
      <c r="F280" s="831">
        <v>10</v>
      </c>
      <c r="G280" s="831">
        <v>1692550.9</v>
      </c>
      <c r="H280" s="831">
        <v>2.5000006646773811</v>
      </c>
      <c r="I280" s="831">
        <v>169255.09</v>
      </c>
      <c r="J280" s="831">
        <v>4</v>
      </c>
      <c r="K280" s="831">
        <v>677020.17999999993</v>
      </c>
      <c r="L280" s="831">
        <v>1</v>
      </c>
      <c r="M280" s="831">
        <v>169255.04499999998</v>
      </c>
      <c r="N280" s="831">
        <v>4</v>
      </c>
      <c r="O280" s="831">
        <v>677020</v>
      </c>
      <c r="P280" s="827">
        <v>0.99999973412904775</v>
      </c>
      <c r="Q280" s="832">
        <v>169255</v>
      </c>
    </row>
    <row r="281" spans="1:17" ht="14.45" customHeight="1" x14ac:dyDescent="0.2">
      <c r="A281" s="821" t="s">
        <v>5738</v>
      </c>
      <c r="B281" s="822" t="s">
        <v>5405</v>
      </c>
      <c r="C281" s="822" t="s">
        <v>4451</v>
      </c>
      <c r="D281" s="822" t="s">
        <v>5925</v>
      </c>
      <c r="E281" s="822" t="s">
        <v>5926</v>
      </c>
      <c r="F281" s="831">
        <v>10</v>
      </c>
      <c r="G281" s="831">
        <v>1692550.9</v>
      </c>
      <c r="H281" s="831">
        <v>2.5000006646773811</v>
      </c>
      <c r="I281" s="831">
        <v>169255.09</v>
      </c>
      <c r="J281" s="831">
        <v>4</v>
      </c>
      <c r="K281" s="831">
        <v>677020.17999999993</v>
      </c>
      <c r="L281" s="831">
        <v>1</v>
      </c>
      <c r="M281" s="831">
        <v>169255.04499999998</v>
      </c>
      <c r="N281" s="831">
        <v>3</v>
      </c>
      <c r="O281" s="831">
        <v>507765</v>
      </c>
      <c r="P281" s="827">
        <v>0.74999980059678584</v>
      </c>
      <c r="Q281" s="832">
        <v>169255</v>
      </c>
    </row>
    <row r="282" spans="1:17" ht="14.45" customHeight="1" x14ac:dyDescent="0.2">
      <c r="A282" s="821" t="s">
        <v>5738</v>
      </c>
      <c r="B282" s="822" t="s">
        <v>5405</v>
      </c>
      <c r="C282" s="822" t="s">
        <v>4451</v>
      </c>
      <c r="D282" s="822" t="s">
        <v>5927</v>
      </c>
      <c r="E282" s="822" t="s">
        <v>5928</v>
      </c>
      <c r="F282" s="831">
        <v>4</v>
      </c>
      <c r="G282" s="831">
        <v>7728.36</v>
      </c>
      <c r="H282" s="831">
        <v>2</v>
      </c>
      <c r="I282" s="831">
        <v>1932.09</v>
      </c>
      <c r="J282" s="831">
        <v>2</v>
      </c>
      <c r="K282" s="831">
        <v>3864.18</v>
      </c>
      <c r="L282" s="831">
        <v>1</v>
      </c>
      <c r="M282" s="831">
        <v>1932.09</v>
      </c>
      <c r="N282" s="831">
        <v>2</v>
      </c>
      <c r="O282" s="831">
        <v>3764.62</v>
      </c>
      <c r="P282" s="827">
        <v>0.97423515467705957</v>
      </c>
      <c r="Q282" s="832">
        <v>1882.31</v>
      </c>
    </row>
    <row r="283" spans="1:17" ht="14.45" customHeight="1" x14ac:dyDescent="0.2">
      <c r="A283" s="821" t="s">
        <v>5738</v>
      </c>
      <c r="B283" s="822" t="s">
        <v>5405</v>
      </c>
      <c r="C283" s="822" t="s">
        <v>4451</v>
      </c>
      <c r="D283" s="822" t="s">
        <v>5929</v>
      </c>
      <c r="E283" s="822" t="s">
        <v>5930</v>
      </c>
      <c r="F283" s="831"/>
      <c r="G283" s="831"/>
      <c r="H283" s="831"/>
      <c r="I283" s="831"/>
      <c r="J283" s="831"/>
      <c r="K283" s="831"/>
      <c r="L283" s="831"/>
      <c r="M283" s="831"/>
      <c r="N283" s="831">
        <v>1</v>
      </c>
      <c r="O283" s="831">
        <v>26500</v>
      </c>
      <c r="P283" s="827"/>
      <c r="Q283" s="832">
        <v>26500</v>
      </c>
    </row>
    <row r="284" spans="1:17" ht="14.45" customHeight="1" x14ac:dyDescent="0.2">
      <c r="A284" s="821" t="s">
        <v>5738</v>
      </c>
      <c r="B284" s="822" t="s">
        <v>5405</v>
      </c>
      <c r="C284" s="822" t="s">
        <v>4451</v>
      </c>
      <c r="D284" s="822" t="s">
        <v>5931</v>
      </c>
      <c r="E284" s="822" t="s">
        <v>5932</v>
      </c>
      <c r="F284" s="831"/>
      <c r="G284" s="831"/>
      <c r="H284" s="831"/>
      <c r="I284" s="831"/>
      <c r="J284" s="831"/>
      <c r="K284" s="831"/>
      <c r="L284" s="831"/>
      <c r="M284" s="831"/>
      <c r="N284" s="831">
        <v>1</v>
      </c>
      <c r="O284" s="831">
        <v>7840.8</v>
      </c>
      <c r="P284" s="827"/>
      <c r="Q284" s="832">
        <v>7840.8</v>
      </c>
    </row>
    <row r="285" spans="1:17" ht="14.45" customHeight="1" x14ac:dyDescent="0.2">
      <c r="A285" s="821" t="s">
        <v>5738</v>
      </c>
      <c r="B285" s="822" t="s">
        <v>5405</v>
      </c>
      <c r="C285" s="822" t="s">
        <v>4451</v>
      </c>
      <c r="D285" s="822" t="s">
        <v>5933</v>
      </c>
      <c r="E285" s="822" t="s">
        <v>5934</v>
      </c>
      <c r="F285" s="831"/>
      <c r="G285" s="831"/>
      <c r="H285" s="831"/>
      <c r="I285" s="831"/>
      <c r="J285" s="831">
        <v>1</v>
      </c>
      <c r="K285" s="831">
        <v>7840.8</v>
      </c>
      <c r="L285" s="831">
        <v>1</v>
      </c>
      <c r="M285" s="831">
        <v>7840.8</v>
      </c>
      <c r="N285" s="831">
        <v>1</v>
      </c>
      <c r="O285" s="831">
        <v>7840.8</v>
      </c>
      <c r="P285" s="827">
        <v>1</v>
      </c>
      <c r="Q285" s="832">
        <v>7840.8</v>
      </c>
    </row>
    <row r="286" spans="1:17" ht="14.45" customHeight="1" x14ac:dyDescent="0.2">
      <c r="A286" s="821" t="s">
        <v>5738</v>
      </c>
      <c r="B286" s="822" t="s">
        <v>5405</v>
      </c>
      <c r="C286" s="822" t="s">
        <v>4451</v>
      </c>
      <c r="D286" s="822" t="s">
        <v>5935</v>
      </c>
      <c r="E286" s="822" t="s">
        <v>5936</v>
      </c>
      <c r="F286" s="831"/>
      <c r="G286" s="831"/>
      <c r="H286" s="831"/>
      <c r="I286" s="831"/>
      <c r="J286" s="831">
        <v>2</v>
      </c>
      <c r="K286" s="831">
        <v>82909.100000000006</v>
      </c>
      <c r="L286" s="831">
        <v>1</v>
      </c>
      <c r="M286" s="831">
        <v>41454.550000000003</v>
      </c>
      <c r="N286" s="831"/>
      <c r="O286" s="831"/>
      <c r="P286" s="827"/>
      <c r="Q286" s="832"/>
    </row>
    <row r="287" spans="1:17" ht="14.45" customHeight="1" x14ac:dyDescent="0.2">
      <c r="A287" s="821" t="s">
        <v>5738</v>
      </c>
      <c r="B287" s="822" t="s">
        <v>5405</v>
      </c>
      <c r="C287" s="822" t="s">
        <v>4451</v>
      </c>
      <c r="D287" s="822" t="s">
        <v>5937</v>
      </c>
      <c r="E287" s="822" t="s">
        <v>5938</v>
      </c>
      <c r="F287" s="831"/>
      <c r="G287" s="831"/>
      <c r="H287" s="831"/>
      <c r="I287" s="831"/>
      <c r="J287" s="831">
        <v>1</v>
      </c>
      <c r="K287" s="831">
        <v>320.52999999999997</v>
      </c>
      <c r="L287" s="831">
        <v>1</v>
      </c>
      <c r="M287" s="831">
        <v>320.52999999999997</v>
      </c>
      <c r="N287" s="831">
        <v>1</v>
      </c>
      <c r="O287" s="831">
        <v>320.52999999999997</v>
      </c>
      <c r="P287" s="827">
        <v>1</v>
      </c>
      <c r="Q287" s="832">
        <v>320.52999999999997</v>
      </c>
    </row>
    <row r="288" spans="1:17" ht="14.45" customHeight="1" x14ac:dyDescent="0.2">
      <c r="A288" s="821" t="s">
        <v>5738</v>
      </c>
      <c r="B288" s="822" t="s">
        <v>5405</v>
      </c>
      <c r="C288" s="822" t="s">
        <v>4451</v>
      </c>
      <c r="D288" s="822" t="s">
        <v>5939</v>
      </c>
      <c r="E288" s="822" t="s">
        <v>5940</v>
      </c>
      <c r="F288" s="831"/>
      <c r="G288" s="831"/>
      <c r="H288" s="831"/>
      <c r="I288" s="831"/>
      <c r="J288" s="831">
        <v>5</v>
      </c>
      <c r="K288" s="831">
        <v>23435.75</v>
      </c>
      <c r="L288" s="831">
        <v>1</v>
      </c>
      <c r="M288" s="831">
        <v>4687.1499999999996</v>
      </c>
      <c r="N288" s="831">
        <v>2</v>
      </c>
      <c r="O288" s="831">
        <v>8864.75</v>
      </c>
      <c r="P288" s="827">
        <v>0.3782575765657169</v>
      </c>
      <c r="Q288" s="832">
        <v>4432.375</v>
      </c>
    </row>
    <row r="289" spans="1:17" ht="14.45" customHeight="1" x14ac:dyDescent="0.2">
      <c r="A289" s="821" t="s">
        <v>5738</v>
      </c>
      <c r="B289" s="822" t="s">
        <v>5405</v>
      </c>
      <c r="C289" s="822" t="s">
        <v>4451</v>
      </c>
      <c r="D289" s="822" t="s">
        <v>5941</v>
      </c>
      <c r="E289" s="822" t="s">
        <v>5942</v>
      </c>
      <c r="F289" s="831"/>
      <c r="G289" s="831"/>
      <c r="H289" s="831"/>
      <c r="I289" s="831"/>
      <c r="J289" s="831"/>
      <c r="K289" s="831"/>
      <c r="L289" s="831"/>
      <c r="M289" s="831"/>
      <c r="N289" s="831">
        <v>1</v>
      </c>
      <c r="O289" s="831">
        <v>215415.58</v>
      </c>
      <c r="P289" s="827"/>
      <c r="Q289" s="832">
        <v>215415.58</v>
      </c>
    </row>
    <row r="290" spans="1:17" ht="14.45" customHeight="1" x14ac:dyDescent="0.2">
      <c r="A290" s="821" t="s">
        <v>5738</v>
      </c>
      <c r="B290" s="822" t="s">
        <v>5405</v>
      </c>
      <c r="C290" s="822" t="s">
        <v>4451</v>
      </c>
      <c r="D290" s="822" t="s">
        <v>5943</v>
      </c>
      <c r="E290" s="822" t="s">
        <v>5944</v>
      </c>
      <c r="F290" s="831"/>
      <c r="G290" s="831"/>
      <c r="H290" s="831"/>
      <c r="I290" s="831"/>
      <c r="J290" s="831"/>
      <c r="K290" s="831"/>
      <c r="L290" s="831"/>
      <c r="M290" s="831"/>
      <c r="N290" s="831">
        <v>2</v>
      </c>
      <c r="O290" s="831">
        <v>444508.34</v>
      </c>
      <c r="P290" s="827"/>
      <c r="Q290" s="832">
        <v>222254.17</v>
      </c>
    </row>
    <row r="291" spans="1:17" ht="14.45" customHeight="1" x14ac:dyDescent="0.2">
      <c r="A291" s="821" t="s">
        <v>5738</v>
      </c>
      <c r="B291" s="822" t="s">
        <v>5405</v>
      </c>
      <c r="C291" s="822" t="s">
        <v>4451</v>
      </c>
      <c r="D291" s="822" t="s">
        <v>5945</v>
      </c>
      <c r="E291" s="822" t="s">
        <v>5946</v>
      </c>
      <c r="F291" s="831">
        <v>3</v>
      </c>
      <c r="G291" s="831">
        <v>25129.050000000003</v>
      </c>
      <c r="H291" s="831">
        <v>3</v>
      </c>
      <c r="I291" s="831">
        <v>8376.35</v>
      </c>
      <c r="J291" s="831">
        <v>1</v>
      </c>
      <c r="K291" s="831">
        <v>8376.35</v>
      </c>
      <c r="L291" s="831">
        <v>1</v>
      </c>
      <c r="M291" s="831">
        <v>8376.35</v>
      </c>
      <c r="N291" s="831">
        <v>2</v>
      </c>
      <c r="O291" s="831">
        <v>13299.98</v>
      </c>
      <c r="P291" s="827">
        <v>1.5878013693315107</v>
      </c>
      <c r="Q291" s="832">
        <v>6649.99</v>
      </c>
    </row>
    <row r="292" spans="1:17" ht="14.45" customHeight="1" x14ac:dyDescent="0.2">
      <c r="A292" s="821" t="s">
        <v>5738</v>
      </c>
      <c r="B292" s="822" t="s">
        <v>5405</v>
      </c>
      <c r="C292" s="822" t="s">
        <v>4451</v>
      </c>
      <c r="D292" s="822" t="s">
        <v>5947</v>
      </c>
      <c r="E292" s="822" t="s">
        <v>5948</v>
      </c>
      <c r="F292" s="831">
        <v>2</v>
      </c>
      <c r="G292" s="831">
        <v>2713.2</v>
      </c>
      <c r="H292" s="831">
        <v>0.5</v>
      </c>
      <c r="I292" s="831">
        <v>1356.6</v>
      </c>
      <c r="J292" s="831">
        <v>4</v>
      </c>
      <c r="K292" s="831">
        <v>5426.4</v>
      </c>
      <c r="L292" s="831">
        <v>1</v>
      </c>
      <c r="M292" s="831">
        <v>1356.6</v>
      </c>
      <c r="N292" s="831">
        <v>4</v>
      </c>
      <c r="O292" s="831">
        <v>5426.2199999999993</v>
      </c>
      <c r="P292" s="827">
        <v>0.99996682883679777</v>
      </c>
      <c r="Q292" s="832">
        <v>1356.5549999999998</v>
      </c>
    </row>
    <row r="293" spans="1:17" ht="14.45" customHeight="1" x14ac:dyDescent="0.2">
      <c r="A293" s="821" t="s">
        <v>5738</v>
      </c>
      <c r="B293" s="822" t="s">
        <v>5405</v>
      </c>
      <c r="C293" s="822" t="s">
        <v>4451</v>
      </c>
      <c r="D293" s="822" t="s">
        <v>5949</v>
      </c>
      <c r="E293" s="822" t="s">
        <v>5950</v>
      </c>
      <c r="F293" s="831">
        <v>2</v>
      </c>
      <c r="G293" s="831">
        <v>8133.38</v>
      </c>
      <c r="H293" s="831">
        <v>1.4062346554168539</v>
      </c>
      <c r="I293" s="831">
        <v>4066.69</v>
      </c>
      <c r="J293" s="831">
        <v>2</v>
      </c>
      <c r="K293" s="831">
        <v>5783.8</v>
      </c>
      <c r="L293" s="831">
        <v>1</v>
      </c>
      <c r="M293" s="831">
        <v>2891.9</v>
      </c>
      <c r="N293" s="831">
        <v>10</v>
      </c>
      <c r="O293" s="831">
        <v>28919</v>
      </c>
      <c r="P293" s="827">
        <v>5</v>
      </c>
      <c r="Q293" s="832">
        <v>2891.9</v>
      </c>
    </row>
    <row r="294" spans="1:17" ht="14.45" customHeight="1" x14ac:dyDescent="0.2">
      <c r="A294" s="821" t="s">
        <v>5738</v>
      </c>
      <c r="B294" s="822" t="s">
        <v>5405</v>
      </c>
      <c r="C294" s="822" t="s">
        <v>4451</v>
      </c>
      <c r="D294" s="822" t="s">
        <v>4596</v>
      </c>
      <c r="E294" s="822" t="s">
        <v>4546</v>
      </c>
      <c r="F294" s="831"/>
      <c r="G294" s="831"/>
      <c r="H294" s="831"/>
      <c r="I294" s="831"/>
      <c r="J294" s="831"/>
      <c r="K294" s="831"/>
      <c r="L294" s="831"/>
      <c r="M294" s="831"/>
      <c r="N294" s="831">
        <v>1</v>
      </c>
      <c r="O294" s="831">
        <v>99330</v>
      </c>
      <c r="P294" s="827"/>
      <c r="Q294" s="832">
        <v>99330</v>
      </c>
    </row>
    <row r="295" spans="1:17" ht="14.45" customHeight="1" x14ac:dyDescent="0.2">
      <c r="A295" s="821" t="s">
        <v>5738</v>
      </c>
      <c r="B295" s="822" t="s">
        <v>5405</v>
      </c>
      <c r="C295" s="822" t="s">
        <v>4451</v>
      </c>
      <c r="D295" s="822" t="s">
        <v>5951</v>
      </c>
      <c r="E295" s="822" t="s">
        <v>5952</v>
      </c>
      <c r="F295" s="831">
        <v>1</v>
      </c>
      <c r="G295" s="831">
        <v>24919.48</v>
      </c>
      <c r="H295" s="831"/>
      <c r="I295" s="831">
        <v>24919.48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5738</v>
      </c>
      <c r="B296" s="822" t="s">
        <v>5405</v>
      </c>
      <c r="C296" s="822" t="s">
        <v>4451</v>
      </c>
      <c r="D296" s="822" t="s">
        <v>5953</v>
      </c>
      <c r="E296" s="822" t="s">
        <v>5954</v>
      </c>
      <c r="F296" s="831">
        <v>1</v>
      </c>
      <c r="G296" s="831">
        <v>121384.97</v>
      </c>
      <c r="H296" s="831">
        <v>0.6534167592544744</v>
      </c>
      <c r="I296" s="831">
        <v>121384.97</v>
      </c>
      <c r="J296" s="831">
        <v>2</v>
      </c>
      <c r="K296" s="831">
        <v>185769.60000000001</v>
      </c>
      <c r="L296" s="831">
        <v>1</v>
      </c>
      <c r="M296" s="831">
        <v>92884.800000000003</v>
      </c>
      <c r="N296" s="831"/>
      <c r="O296" s="831"/>
      <c r="P296" s="827"/>
      <c r="Q296" s="832"/>
    </row>
    <row r="297" spans="1:17" ht="14.45" customHeight="1" x14ac:dyDescent="0.2">
      <c r="A297" s="821" t="s">
        <v>5738</v>
      </c>
      <c r="B297" s="822" t="s">
        <v>5405</v>
      </c>
      <c r="C297" s="822" t="s">
        <v>4451</v>
      </c>
      <c r="D297" s="822" t="s">
        <v>5955</v>
      </c>
      <c r="E297" s="822" t="s">
        <v>5956</v>
      </c>
      <c r="F297" s="831">
        <v>2</v>
      </c>
      <c r="G297" s="831">
        <v>148397.4</v>
      </c>
      <c r="H297" s="831">
        <v>1.3068167007760021</v>
      </c>
      <c r="I297" s="831">
        <v>74198.7</v>
      </c>
      <c r="J297" s="831">
        <v>2</v>
      </c>
      <c r="K297" s="831">
        <v>113556.4</v>
      </c>
      <c r="L297" s="831">
        <v>1</v>
      </c>
      <c r="M297" s="831">
        <v>56778.2</v>
      </c>
      <c r="N297" s="831"/>
      <c r="O297" s="831"/>
      <c r="P297" s="827"/>
      <c r="Q297" s="832"/>
    </row>
    <row r="298" spans="1:17" ht="14.45" customHeight="1" x14ac:dyDescent="0.2">
      <c r="A298" s="821" t="s">
        <v>5738</v>
      </c>
      <c r="B298" s="822" t="s">
        <v>5405</v>
      </c>
      <c r="C298" s="822" t="s">
        <v>4451</v>
      </c>
      <c r="D298" s="822" t="s">
        <v>5957</v>
      </c>
      <c r="E298" s="822" t="s">
        <v>5958</v>
      </c>
      <c r="F298" s="831">
        <v>56</v>
      </c>
      <c r="G298" s="831">
        <v>392778.14999999997</v>
      </c>
      <c r="H298" s="831">
        <v>4.3272140830891148</v>
      </c>
      <c r="I298" s="831">
        <v>7013.895535714285</v>
      </c>
      <c r="J298" s="831">
        <v>29</v>
      </c>
      <c r="K298" s="831">
        <v>90769.290000000008</v>
      </c>
      <c r="L298" s="831">
        <v>1</v>
      </c>
      <c r="M298" s="831">
        <v>3129.9755172413797</v>
      </c>
      <c r="N298" s="831">
        <v>16</v>
      </c>
      <c r="O298" s="831">
        <v>52230.79</v>
      </c>
      <c r="P298" s="827">
        <v>0.57542358213884892</v>
      </c>
      <c r="Q298" s="832">
        <v>3264.4243750000001</v>
      </c>
    </row>
    <row r="299" spans="1:17" ht="14.45" customHeight="1" x14ac:dyDescent="0.2">
      <c r="A299" s="821" t="s">
        <v>5738</v>
      </c>
      <c r="B299" s="822" t="s">
        <v>5405</v>
      </c>
      <c r="C299" s="822" t="s">
        <v>4451</v>
      </c>
      <c r="D299" s="822" t="s">
        <v>4597</v>
      </c>
      <c r="E299" s="822" t="s">
        <v>4580</v>
      </c>
      <c r="F299" s="831"/>
      <c r="G299" s="831"/>
      <c r="H299" s="831"/>
      <c r="I299" s="831"/>
      <c r="J299" s="831">
        <v>1</v>
      </c>
      <c r="K299" s="831">
        <v>64000</v>
      </c>
      <c r="L299" s="831">
        <v>1</v>
      </c>
      <c r="M299" s="831">
        <v>64000</v>
      </c>
      <c r="N299" s="831"/>
      <c r="O299" s="831"/>
      <c r="P299" s="827"/>
      <c r="Q299" s="832"/>
    </row>
    <row r="300" spans="1:17" ht="14.45" customHeight="1" x14ac:dyDescent="0.2">
      <c r="A300" s="821" t="s">
        <v>5738</v>
      </c>
      <c r="B300" s="822" t="s">
        <v>5405</v>
      </c>
      <c r="C300" s="822" t="s">
        <v>4451</v>
      </c>
      <c r="D300" s="822" t="s">
        <v>5959</v>
      </c>
      <c r="E300" s="822" t="s">
        <v>5960</v>
      </c>
      <c r="F300" s="831">
        <v>1</v>
      </c>
      <c r="G300" s="831">
        <v>2472.7600000000002</v>
      </c>
      <c r="H300" s="831"/>
      <c r="I300" s="831">
        <v>2472.7600000000002</v>
      </c>
      <c r="J300" s="831"/>
      <c r="K300" s="831"/>
      <c r="L300" s="831"/>
      <c r="M300" s="831"/>
      <c r="N300" s="831"/>
      <c r="O300" s="831"/>
      <c r="P300" s="827"/>
      <c r="Q300" s="832"/>
    </row>
    <row r="301" spans="1:17" ht="14.45" customHeight="1" x14ac:dyDescent="0.2">
      <c r="A301" s="821" t="s">
        <v>5738</v>
      </c>
      <c r="B301" s="822" t="s">
        <v>5405</v>
      </c>
      <c r="C301" s="822" t="s">
        <v>4451</v>
      </c>
      <c r="D301" s="822" t="s">
        <v>5961</v>
      </c>
      <c r="E301" s="822" t="s">
        <v>5962</v>
      </c>
      <c r="F301" s="831">
        <v>13</v>
      </c>
      <c r="G301" s="831">
        <v>97357</v>
      </c>
      <c r="H301" s="831"/>
      <c r="I301" s="831">
        <v>7489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5738</v>
      </c>
      <c r="B302" s="822" t="s">
        <v>5405</v>
      </c>
      <c r="C302" s="822" t="s">
        <v>4451</v>
      </c>
      <c r="D302" s="822" t="s">
        <v>5963</v>
      </c>
      <c r="E302" s="822" t="s">
        <v>5964</v>
      </c>
      <c r="F302" s="831"/>
      <c r="G302" s="831"/>
      <c r="H302" s="831"/>
      <c r="I302" s="831"/>
      <c r="J302" s="831">
        <v>1</v>
      </c>
      <c r="K302" s="831">
        <v>8536.5499999999993</v>
      </c>
      <c r="L302" s="831">
        <v>1</v>
      </c>
      <c r="M302" s="831">
        <v>8536.5499999999993</v>
      </c>
      <c r="N302" s="831"/>
      <c r="O302" s="831"/>
      <c r="P302" s="827"/>
      <c r="Q302" s="832"/>
    </row>
    <row r="303" spans="1:17" ht="14.45" customHeight="1" x14ac:dyDescent="0.2">
      <c r="A303" s="821" t="s">
        <v>5738</v>
      </c>
      <c r="B303" s="822" t="s">
        <v>5405</v>
      </c>
      <c r="C303" s="822" t="s">
        <v>4451</v>
      </c>
      <c r="D303" s="822" t="s">
        <v>5965</v>
      </c>
      <c r="E303" s="822" t="s">
        <v>5966</v>
      </c>
      <c r="F303" s="831">
        <v>1</v>
      </c>
      <c r="G303" s="831">
        <v>746.18</v>
      </c>
      <c r="H303" s="831"/>
      <c r="I303" s="831">
        <v>746.18</v>
      </c>
      <c r="J303" s="831"/>
      <c r="K303" s="831"/>
      <c r="L303" s="831"/>
      <c r="M303" s="831"/>
      <c r="N303" s="831"/>
      <c r="O303" s="831"/>
      <c r="P303" s="827"/>
      <c r="Q303" s="832"/>
    </row>
    <row r="304" spans="1:17" ht="14.45" customHeight="1" x14ac:dyDescent="0.2">
      <c r="A304" s="821" t="s">
        <v>5738</v>
      </c>
      <c r="B304" s="822" t="s">
        <v>5405</v>
      </c>
      <c r="C304" s="822" t="s">
        <v>4451</v>
      </c>
      <c r="D304" s="822" t="s">
        <v>5967</v>
      </c>
      <c r="E304" s="822" t="s">
        <v>5968</v>
      </c>
      <c r="F304" s="831"/>
      <c r="G304" s="831"/>
      <c r="H304" s="831"/>
      <c r="I304" s="831"/>
      <c r="J304" s="831"/>
      <c r="K304" s="831"/>
      <c r="L304" s="831"/>
      <c r="M304" s="831"/>
      <c r="N304" s="831">
        <v>305</v>
      </c>
      <c r="O304" s="831">
        <v>557436.74999999988</v>
      </c>
      <c r="P304" s="827"/>
      <c r="Q304" s="832">
        <v>1827.6614754098357</v>
      </c>
    </row>
    <row r="305" spans="1:17" ht="14.45" customHeight="1" x14ac:dyDescent="0.2">
      <c r="A305" s="821" t="s">
        <v>5738</v>
      </c>
      <c r="B305" s="822" t="s">
        <v>5405</v>
      </c>
      <c r="C305" s="822" t="s">
        <v>4451</v>
      </c>
      <c r="D305" s="822" t="s">
        <v>5969</v>
      </c>
      <c r="E305" s="822" t="s">
        <v>5970</v>
      </c>
      <c r="F305" s="831">
        <v>13</v>
      </c>
      <c r="G305" s="831">
        <v>90006.8</v>
      </c>
      <c r="H305" s="831">
        <v>0.27682202795568223</v>
      </c>
      <c r="I305" s="831">
        <v>6923.6</v>
      </c>
      <c r="J305" s="831">
        <v>56</v>
      </c>
      <c r="K305" s="831">
        <v>325143.20000000007</v>
      </c>
      <c r="L305" s="831">
        <v>1</v>
      </c>
      <c r="M305" s="831">
        <v>5806.1285714285723</v>
      </c>
      <c r="N305" s="831">
        <v>23</v>
      </c>
      <c r="O305" s="831">
        <v>93370.799999999988</v>
      </c>
      <c r="P305" s="827">
        <v>0.28716823848691891</v>
      </c>
      <c r="Q305" s="832">
        <v>4059.5999999999995</v>
      </c>
    </row>
    <row r="306" spans="1:17" ht="14.45" customHeight="1" x14ac:dyDescent="0.2">
      <c r="A306" s="821" t="s">
        <v>5738</v>
      </c>
      <c r="B306" s="822" t="s">
        <v>5405</v>
      </c>
      <c r="C306" s="822" t="s">
        <v>4451</v>
      </c>
      <c r="D306" s="822" t="s">
        <v>5971</v>
      </c>
      <c r="E306" s="822" t="s">
        <v>5972</v>
      </c>
      <c r="F306" s="831">
        <v>13</v>
      </c>
      <c r="G306" s="831">
        <v>86225.489999999991</v>
      </c>
      <c r="H306" s="831">
        <v>0.39614681473583341</v>
      </c>
      <c r="I306" s="831">
        <v>6632.73</v>
      </c>
      <c r="J306" s="831">
        <v>39</v>
      </c>
      <c r="K306" s="831">
        <v>217660.44000000003</v>
      </c>
      <c r="L306" s="831">
        <v>1</v>
      </c>
      <c r="M306" s="831">
        <v>5581.0369230769238</v>
      </c>
      <c r="N306" s="831">
        <v>40</v>
      </c>
      <c r="O306" s="831">
        <v>134803.65000000002</v>
      </c>
      <c r="P306" s="827">
        <v>0.61933004454093732</v>
      </c>
      <c r="Q306" s="832">
        <v>3370.0912500000004</v>
      </c>
    </row>
    <row r="307" spans="1:17" ht="14.45" customHeight="1" x14ac:dyDescent="0.2">
      <c r="A307" s="821" t="s">
        <v>5738</v>
      </c>
      <c r="B307" s="822" t="s">
        <v>5405</v>
      </c>
      <c r="C307" s="822" t="s">
        <v>4451</v>
      </c>
      <c r="D307" s="822" t="s">
        <v>5973</v>
      </c>
      <c r="E307" s="822" t="s">
        <v>5974</v>
      </c>
      <c r="F307" s="831"/>
      <c r="G307" s="831"/>
      <c r="H307" s="831"/>
      <c r="I307" s="831"/>
      <c r="J307" s="831">
        <v>2</v>
      </c>
      <c r="K307" s="831">
        <v>5155.54</v>
      </c>
      <c r="L307" s="831">
        <v>1</v>
      </c>
      <c r="M307" s="831">
        <v>2577.77</v>
      </c>
      <c r="N307" s="831"/>
      <c r="O307" s="831"/>
      <c r="P307" s="827"/>
      <c r="Q307" s="832"/>
    </row>
    <row r="308" spans="1:17" ht="14.45" customHeight="1" x14ac:dyDescent="0.2">
      <c r="A308" s="821" t="s">
        <v>5738</v>
      </c>
      <c r="B308" s="822" t="s">
        <v>5405</v>
      </c>
      <c r="C308" s="822" t="s">
        <v>4451</v>
      </c>
      <c r="D308" s="822" t="s">
        <v>5975</v>
      </c>
      <c r="E308" s="822" t="s">
        <v>5976</v>
      </c>
      <c r="F308" s="831"/>
      <c r="G308" s="831"/>
      <c r="H308" s="831"/>
      <c r="I308" s="831"/>
      <c r="J308" s="831">
        <v>1</v>
      </c>
      <c r="K308" s="831">
        <v>3535.24</v>
      </c>
      <c r="L308" s="831">
        <v>1</v>
      </c>
      <c r="M308" s="831">
        <v>3535.24</v>
      </c>
      <c r="N308" s="831">
        <v>1</v>
      </c>
      <c r="O308" s="831">
        <v>3535.24</v>
      </c>
      <c r="P308" s="827">
        <v>1</v>
      </c>
      <c r="Q308" s="832">
        <v>3535.24</v>
      </c>
    </row>
    <row r="309" spans="1:17" ht="14.45" customHeight="1" x14ac:dyDescent="0.2">
      <c r="A309" s="821" t="s">
        <v>5738</v>
      </c>
      <c r="B309" s="822" t="s">
        <v>5405</v>
      </c>
      <c r="C309" s="822" t="s">
        <v>4451</v>
      </c>
      <c r="D309" s="822" t="s">
        <v>5977</v>
      </c>
      <c r="E309" s="822" t="s">
        <v>5978</v>
      </c>
      <c r="F309" s="831">
        <v>2</v>
      </c>
      <c r="G309" s="831">
        <v>14326.9</v>
      </c>
      <c r="H309" s="831"/>
      <c r="I309" s="831">
        <v>7163.45</v>
      </c>
      <c r="J309" s="831"/>
      <c r="K309" s="831"/>
      <c r="L309" s="831"/>
      <c r="M309" s="831"/>
      <c r="N309" s="831"/>
      <c r="O309" s="831"/>
      <c r="P309" s="827"/>
      <c r="Q309" s="832"/>
    </row>
    <row r="310" spans="1:17" ht="14.45" customHeight="1" x14ac:dyDescent="0.2">
      <c r="A310" s="821" t="s">
        <v>5738</v>
      </c>
      <c r="B310" s="822" t="s">
        <v>5405</v>
      </c>
      <c r="C310" s="822" t="s">
        <v>4451</v>
      </c>
      <c r="D310" s="822" t="s">
        <v>5979</v>
      </c>
      <c r="E310" s="822" t="s">
        <v>5980</v>
      </c>
      <c r="F310" s="831"/>
      <c r="G310" s="831"/>
      <c r="H310" s="831"/>
      <c r="I310" s="831"/>
      <c r="J310" s="831">
        <v>1</v>
      </c>
      <c r="K310" s="831">
        <v>128800</v>
      </c>
      <c r="L310" s="831">
        <v>1</v>
      </c>
      <c r="M310" s="831">
        <v>128800</v>
      </c>
      <c r="N310" s="831">
        <v>1</v>
      </c>
      <c r="O310" s="831">
        <v>148350</v>
      </c>
      <c r="P310" s="827">
        <v>1.1517857142857142</v>
      </c>
      <c r="Q310" s="832">
        <v>148350</v>
      </c>
    </row>
    <row r="311" spans="1:17" ht="14.45" customHeight="1" x14ac:dyDescent="0.2">
      <c r="A311" s="821" t="s">
        <v>5738</v>
      </c>
      <c r="B311" s="822" t="s">
        <v>5405</v>
      </c>
      <c r="C311" s="822" t="s">
        <v>4451</v>
      </c>
      <c r="D311" s="822" t="s">
        <v>5981</v>
      </c>
      <c r="E311" s="822" t="s">
        <v>5982</v>
      </c>
      <c r="F311" s="831">
        <v>2</v>
      </c>
      <c r="G311" s="831">
        <v>2816.92</v>
      </c>
      <c r="H311" s="831">
        <v>9.5238095238095247E-2</v>
      </c>
      <c r="I311" s="831">
        <v>1408.46</v>
      </c>
      <c r="J311" s="831">
        <v>21</v>
      </c>
      <c r="K311" s="831">
        <v>29577.659999999996</v>
      </c>
      <c r="L311" s="831">
        <v>1</v>
      </c>
      <c r="M311" s="831">
        <v>1408.4599999999998</v>
      </c>
      <c r="N311" s="831"/>
      <c r="O311" s="831"/>
      <c r="P311" s="827"/>
      <c r="Q311" s="832"/>
    </row>
    <row r="312" spans="1:17" ht="14.45" customHeight="1" x14ac:dyDescent="0.2">
      <c r="A312" s="821" t="s">
        <v>5738</v>
      </c>
      <c r="B312" s="822" t="s">
        <v>5405</v>
      </c>
      <c r="C312" s="822" t="s">
        <v>4451</v>
      </c>
      <c r="D312" s="822" t="s">
        <v>5983</v>
      </c>
      <c r="E312" s="822" t="s">
        <v>5984</v>
      </c>
      <c r="F312" s="831"/>
      <c r="G312" s="831"/>
      <c r="H312" s="831"/>
      <c r="I312" s="831"/>
      <c r="J312" s="831">
        <v>2</v>
      </c>
      <c r="K312" s="831">
        <v>10876.03</v>
      </c>
      <c r="L312" s="831">
        <v>1</v>
      </c>
      <c r="M312" s="831">
        <v>5438.0150000000003</v>
      </c>
      <c r="N312" s="831">
        <v>2</v>
      </c>
      <c r="O312" s="831">
        <v>7542.34</v>
      </c>
      <c r="P312" s="827">
        <v>0.69348282415550522</v>
      </c>
      <c r="Q312" s="832">
        <v>3771.17</v>
      </c>
    </row>
    <row r="313" spans="1:17" ht="14.45" customHeight="1" x14ac:dyDescent="0.2">
      <c r="A313" s="821" t="s">
        <v>5738</v>
      </c>
      <c r="B313" s="822" t="s">
        <v>5405</v>
      </c>
      <c r="C313" s="822" t="s">
        <v>4451</v>
      </c>
      <c r="D313" s="822" t="s">
        <v>5985</v>
      </c>
      <c r="E313" s="822" t="s">
        <v>5986</v>
      </c>
      <c r="F313" s="831">
        <v>1</v>
      </c>
      <c r="G313" s="831">
        <v>11861.18</v>
      </c>
      <c r="H313" s="831">
        <v>2.5993574571784217</v>
      </c>
      <c r="I313" s="831">
        <v>11861.18</v>
      </c>
      <c r="J313" s="831">
        <v>1</v>
      </c>
      <c r="K313" s="831">
        <v>4563.12</v>
      </c>
      <c r="L313" s="831">
        <v>1</v>
      </c>
      <c r="M313" s="831">
        <v>4563.12</v>
      </c>
      <c r="N313" s="831">
        <v>5</v>
      </c>
      <c r="O313" s="831">
        <v>30113.659999999996</v>
      </c>
      <c r="P313" s="827">
        <v>6.5993574571784208</v>
      </c>
      <c r="Q313" s="832">
        <v>6022.7319999999991</v>
      </c>
    </row>
    <row r="314" spans="1:17" ht="14.45" customHeight="1" x14ac:dyDescent="0.2">
      <c r="A314" s="821" t="s">
        <v>5738</v>
      </c>
      <c r="B314" s="822" t="s">
        <v>5405</v>
      </c>
      <c r="C314" s="822" t="s">
        <v>4451</v>
      </c>
      <c r="D314" s="822" t="s">
        <v>5987</v>
      </c>
      <c r="E314" s="822" t="s">
        <v>5988</v>
      </c>
      <c r="F314" s="831"/>
      <c r="G314" s="831"/>
      <c r="H314" s="831"/>
      <c r="I314" s="831"/>
      <c r="J314" s="831">
        <v>2</v>
      </c>
      <c r="K314" s="831">
        <v>134724.78</v>
      </c>
      <c r="L314" s="831">
        <v>1</v>
      </c>
      <c r="M314" s="831">
        <v>67362.39</v>
      </c>
      <c r="N314" s="831">
        <v>1</v>
      </c>
      <c r="O314" s="831">
        <v>67362.39</v>
      </c>
      <c r="P314" s="827">
        <v>0.5</v>
      </c>
      <c r="Q314" s="832">
        <v>67362.39</v>
      </c>
    </row>
    <row r="315" spans="1:17" ht="14.45" customHeight="1" x14ac:dyDescent="0.2">
      <c r="A315" s="821" t="s">
        <v>5738</v>
      </c>
      <c r="B315" s="822" t="s">
        <v>5405</v>
      </c>
      <c r="C315" s="822" t="s">
        <v>4451</v>
      </c>
      <c r="D315" s="822" t="s">
        <v>5989</v>
      </c>
      <c r="E315" s="822" t="s">
        <v>5769</v>
      </c>
      <c r="F315" s="831"/>
      <c r="G315" s="831"/>
      <c r="H315" s="831"/>
      <c r="I315" s="831"/>
      <c r="J315" s="831">
        <v>1</v>
      </c>
      <c r="K315" s="831">
        <v>8536.5499999999993</v>
      </c>
      <c r="L315" s="831">
        <v>1</v>
      </c>
      <c r="M315" s="831">
        <v>8536.5499999999993</v>
      </c>
      <c r="N315" s="831"/>
      <c r="O315" s="831"/>
      <c r="P315" s="827"/>
      <c r="Q315" s="832"/>
    </row>
    <row r="316" spans="1:17" ht="14.45" customHeight="1" x14ac:dyDescent="0.2">
      <c r="A316" s="821" t="s">
        <v>5738</v>
      </c>
      <c r="B316" s="822" t="s">
        <v>5405</v>
      </c>
      <c r="C316" s="822" t="s">
        <v>4451</v>
      </c>
      <c r="D316" s="822" t="s">
        <v>5990</v>
      </c>
      <c r="E316" s="822" t="s">
        <v>5991</v>
      </c>
      <c r="F316" s="831"/>
      <c r="G316" s="831"/>
      <c r="H316" s="831"/>
      <c r="I316" s="831"/>
      <c r="J316" s="831">
        <v>2</v>
      </c>
      <c r="K316" s="831">
        <v>1482</v>
      </c>
      <c r="L316" s="831">
        <v>1</v>
      </c>
      <c r="M316" s="831">
        <v>741</v>
      </c>
      <c r="N316" s="831">
        <v>3</v>
      </c>
      <c r="O316" s="831">
        <v>2223</v>
      </c>
      <c r="P316" s="827">
        <v>1.5</v>
      </c>
      <c r="Q316" s="832">
        <v>741</v>
      </c>
    </row>
    <row r="317" spans="1:17" ht="14.45" customHeight="1" x14ac:dyDescent="0.2">
      <c r="A317" s="821" t="s">
        <v>5738</v>
      </c>
      <c r="B317" s="822" t="s">
        <v>5405</v>
      </c>
      <c r="C317" s="822" t="s">
        <v>4451</v>
      </c>
      <c r="D317" s="822" t="s">
        <v>5992</v>
      </c>
      <c r="E317" s="822" t="s">
        <v>5993</v>
      </c>
      <c r="F317" s="831">
        <v>9</v>
      </c>
      <c r="G317" s="831">
        <v>67377.42</v>
      </c>
      <c r="H317" s="831">
        <v>1.8620643340502194</v>
      </c>
      <c r="I317" s="831">
        <v>7486.38</v>
      </c>
      <c r="J317" s="831">
        <v>5</v>
      </c>
      <c r="K317" s="831">
        <v>36184.26</v>
      </c>
      <c r="L317" s="831">
        <v>1</v>
      </c>
      <c r="M317" s="831">
        <v>7236.8520000000008</v>
      </c>
      <c r="N317" s="831">
        <v>8</v>
      </c>
      <c r="O317" s="831">
        <v>58019.5</v>
      </c>
      <c r="P317" s="827">
        <v>1.6034458076522775</v>
      </c>
      <c r="Q317" s="832">
        <v>7252.4375</v>
      </c>
    </row>
    <row r="318" spans="1:17" ht="14.45" customHeight="1" x14ac:dyDescent="0.2">
      <c r="A318" s="821" t="s">
        <v>5738</v>
      </c>
      <c r="B318" s="822" t="s">
        <v>5405</v>
      </c>
      <c r="C318" s="822" t="s">
        <v>4451</v>
      </c>
      <c r="D318" s="822" t="s">
        <v>5994</v>
      </c>
      <c r="E318" s="822" t="s">
        <v>5995</v>
      </c>
      <c r="F318" s="831">
        <v>14</v>
      </c>
      <c r="G318" s="831">
        <v>527771.44000000006</v>
      </c>
      <c r="H318" s="831">
        <v>5.4634724637681167</v>
      </c>
      <c r="I318" s="831">
        <v>37697.960000000006</v>
      </c>
      <c r="J318" s="831">
        <v>3</v>
      </c>
      <c r="K318" s="831">
        <v>96600</v>
      </c>
      <c r="L318" s="831">
        <v>1</v>
      </c>
      <c r="M318" s="831">
        <v>32200</v>
      </c>
      <c r="N318" s="831"/>
      <c r="O318" s="831"/>
      <c r="P318" s="827"/>
      <c r="Q318" s="832"/>
    </row>
    <row r="319" spans="1:17" ht="14.45" customHeight="1" x14ac:dyDescent="0.2">
      <c r="A319" s="821" t="s">
        <v>5738</v>
      </c>
      <c r="B319" s="822" t="s">
        <v>5405</v>
      </c>
      <c r="C319" s="822" t="s">
        <v>4451</v>
      </c>
      <c r="D319" s="822" t="s">
        <v>5996</v>
      </c>
      <c r="E319" s="822" t="s">
        <v>5779</v>
      </c>
      <c r="F319" s="831"/>
      <c r="G319" s="831"/>
      <c r="H319" s="831"/>
      <c r="I319" s="831"/>
      <c r="J319" s="831">
        <v>7</v>
      </c>
      <c r="K319" s="831">
        <v>12696.11</v>
      </c>
      <c r="L319" s="831">
        <v>1</v>
      </c>
      <c r="M319" s="831">
        <v>1813.73</v>
      </c>
      <c r="N319" s="831">
        <v>10</v>
      </c>
      <c r="O319" s="831">
        <v>16121.329999999998</v>
      </c>
      <c r="P319" s="827">
        <v>1.2697849971369182</v>
      </c>
      <c r="Q319" s="832">
        <v>1612.1329999999998</v>
      </c>
    </row>
    <row r="320" spans="1:17" ht="14.45" customHeight="1" x14ac:dyDescent="0.2">
      <c r="A320" s="821" t="s">
        <v>5738</v>
      </c>
      <c r="B320" s="822" t="s">
        <v>5405</v>
      </c>
      <c r="C320" s="822" t="s">
        <v>4451</v>
      </c>
      <c r="D320" s="822" t="s">
        <v>5997</v>
      </c>
      <c r="E320" s="822" t="s">
        <v>5998</v>
      </c>
      <c r="F320" s="831"/>
      <c r="G320" s="831"/>
      <c r="H320" s="831"/>
      <c r="I320" s="831"/>
      <c r="J320" s="831">
        <v>1</v>
      </c>
      <c r="K320" s="831">
        <v>29938</v>
      </c>
      <c r="L320" s="831">
        <v>1</v>
      </c>
      <c r="M320" s="831">
        <v>29938</v>
      </c>
      <c r="N320" s="831"/>
      <c r="O320" s="831"/>
      <c r="P320" s="827"/>
      <c r="Q320" s="832"/>
    </row>
    <row r="321" spans="1:17" ht="14.45" customHeight="1" x14ac:dyDescent="0.2">
      <c r="A321" s="821" t="s">
        <v>5738</v>
      </c>
      <c r="B321" s="822" t="s">
        <v>5405</v>
      </c>
      <c r="C321" s="822" t="s">
        <v>4451</v>
      </c>
      <c r="D321" s="822" t="s">
        <v>5999</v>
      </c>
      <c r="E321" s="822" t="s">
        <v>4580</v>
      </c>
      <c r="F321" s="831"/>
      <c r="G321" s="831"/>
      <c r="H321" s="831"/>
      <c r="I321" s="831"/>
      <c r="J321" s="831">
        <v>2</v>
      </c>
      <c r="K321" s="831">
        <v>190000</v>
      </c>
      <c r="L321" s="831">
        <v>1</v>
      </c>
      <c r="M321" s="831">
        <v>95000</v>
      </c>
      <c r="N321" s="831">
        <v>2</v>
      </c>
      <c r="O321" s="831">
        <v>142499.70000000001</v>
      </c>
      <c r="P321" s="827">
        <v>0.74999842105263159</v>
      </c>
      <c r="Q321" s="832">
        <v>71249.850000000006</v>
      </c>
    </row>
    <row r="322" spans="1:17" ht="14.45" customHeight="1" x14ac:dyDescent="0.2">
      <c r="A322" s="821" t="s">
        <v>5738</v>
      </c>
      <c r="B322" s="822" t="s">
        <v>5405</v>
      </c>
      <c r="C322" s="822" t="s">
        <v>4451</v>
      </c>
      <c r="D322" s="822" t="s">
        <v>6000</v>
      </c>
      <c r="E322" s="822" t="s">
        <v>6001</v>
      </c>
      <c r="F322" s="831"/>
      <c r="G322" s="831"/>
      <c r="H322" s="831"/>
      <c r="I322" s="831"/>
      <c r="J322" s="831"/>
      <c r="K322" s="831"/>
      <c r="L322" s="831"/>
      <c r="M322" s="831"/>
      <c r="N322" s="831">
        <v>2</v>
      </c>
      <c r="O322" s="831">
        <v>23123.34</v>
      </c>
      <c r="P322" s="827"/>
      <c r="Q322" s="832">
        <v>11561.67</v>
      </c>
    </row>
    <row r="323" spans="1:17" ht="14.45" customHeight="1" x14ac:dyDescent="0.2">
      <c r="A323" s="821" t="s">
        <v>5738</v>
      </c>
      <c r="B323" s="822" t="s">
        <v>5405</v>
      </c>
      <c r="C323" s="822" t="s">
        <v>4451</v>
      </c>
      <c r="D323" s="822" t="s">
        <v>6002</v>
      </c>
      <c r="E323" s="822" t="s">
        <v>6003</v>
      </c>
      <c r="F323" s="831"/>
      <c r="G323" s="831"/>
      <c r="H323" s="831"/>
      <c r="I323" s="831"/>
      <c r="J323" s="831"/>
      <c r="K323" s="831"/>
      <c r="L323" s="831"/>
      <c r="M323" s="831"/>
      <c r="N323" s="831">
        <v>38</v>
      </c>
      <c r="O323" s="831">
        <v>450723.32000000007</v>
      </c>
      <c r="P323" s="827"/>
      <c r="Q323" s="832">
        <v>11861.140000000001</v>
      </c>
    </row>
    <row r="324" spans="1:17" ht="14.45" customHeight="1" x14ac:dyDescent="0.2">
      <c r="A324" s="821" t="s">
        <v>5738</v>
      </c>
      <c r="B324" s="822" t="s">
        <v>5405</v>
      </c>
      <c r="C324" s="822" t="s">
        <v>4451</v>
      </c>
      <c r="D324" s="822" t="s">
        <v>6004</v>
      </c>
      <c r="E324" s="822" t="s">
        <v>6005</v>
      </c>
      <c r="F324" s="831"/>
      <c r="G324" s="831"/>
      <c r="H324" s="831"/>
      <c r="I324" s="831"/>
      <c r="J324" s="831"/>
      <c r="K324" s="831"/>
      <c r="L324" s="831"/>
      <c r="M324" s="831"/>
      <c r="N324" s="831">
        <v>127</v>
      </c>
      <c r="O324" s="831">
        <v>87933.529999999984</v>
      </c>
      <c r="P324" s="827"/>
      <c r="Q324" s="832">
        <v>692.38999999999987</v>
      </c>
    </row>
    <row r="325" spans="1:17" ht="14.45" customHeight="1" x14ac:dyDescent="0.2">
      <c r="A325" s="821" t="s">
        <v>5738</v>
      </c>
      <c r="B325" s="822" t="s">
        <v>5405</v>
      </c>
      <c r="C325" s="822" t="s">
        <v>4451</v>
      </c>
      <c r="D325" s="822" t="s">
        <v>6006</v>
      </c>
      <c r="E325" s="822" t="s">
        <v>6007</v>
      </c>
      <c r="F325" s="831"/>
      <c r="G325" s="831"/>
      <c r="H325" s="831"/>
      <c r="I325" s="831"/>
      <c r="J325" s="831"/>
      <c r="K325" s="831"/>
      <c r="L325" s="831"/>
      <c r="M325" s="831"/>
      <c r="N325" s="831">
        <v>20</v>
      </c>
      <c r="O325" s="831">
        <v>17193.2</v>
      </c>
      <c r="P325" s="827"/>
      <c r="Q325" s="832">
        <v>859.66000000000008</v>
      </c>
    </row>
    <row r="326" spans="1:17" ht="14.45" customHeight="1" x14ac:dyDescent="0.2">
      <c r="A326" s="821" t="s">
        <v>5738</v>
      </c>
      <c r="B326" s="822" t="s">
        <v>5405</v>
      </c>
      <c r="C326" s="822" t="s">
        <v>4451</v>
      </c>
      <c r="D326" s="822" t="s">
        <v>6008</v>
      </c>
      <c r="E326" s="822" t="s">
        <v>6009</v>
      </c>
      <c r="F326" s="831"/>
      <c r="G326" s="831"/>
      <c r="H326" s="831"/>
      <c r="I326" s="831"/>
      <c r="J326" s="831"/>
      <c r="K326" s="831"/>
      <c r="L326" s="831"/>
      <c r="M326" s="831"/>
      <c r="N326" s="831">
        <v>1</v>
      </c>
      <c r="O326" s="831">
        <v>1023.12</v>
      </c>
      <c r="P326" s="827"/>
      <c r="Q326" s="832">
        <v>1023.12</v>
      </c>
    </row>
    <row r="327" spans="1:17" ht="14.45" customHeight="1" x14ac:dyDescent="0.2">
      <c r="A327" s="821" t="s">
        <v>5738</v>
      </c>
      <c r="B327" s="822" t="s">
        <v>5405</v>
      </c>
      <c r="C327" s="822" t="s">
        <v>4451</v>
      </c>
      <c r="D327" s="822" t="s">
        <v>6010</v>
      </c>
      <c r="E327" s="822" t="s">
        <v>5928</v>
      </c>
      <c r="F327" s="831"/>
      <c r="G327" s="831"/>
      <c r="H327" s="831"/>
      <c r="I327" s="831"/>
      <c r="J327" s="831"/>
      <c r="K327" s="831"/>
      <c r="L327" s="831"/>
      <c r="M327" s="831"/>
      <c r="N327" s="831">
        <v>1</v>
      </c>
      <c r="O327" s="831">
        <v>1932.09</v>
      </c>
      <c r="P327" s="827"/>
      <c r="Q327" s="832">
        <v>1932.09</v>
      </c>
    </row>
    <row r="328" spans="1:17" ht="14.45" customHeight="1" x14ac:dyDescent="0.2">
      <c r="A328" s="821" t="s">
        <v>5738</v>
      </c>
      <c r="B328" s="822" t="s">
        <v>5405</v>
      </c>
      <c r="C328" s="822" t="s">
        <v>4451</v>
      </c>
      <c r="D328" s="822" t="s">
        <v>6011</v>
      </c>
      <c r="E328" s="822" t="s">
        <v>6012</v>
      </c>
      <c r="F328" s="831">
        <v>4</v>
      </c>
      <c r="G328" s="831">
        <v>10332</v>
      </c>
      <c r="H328" s="831">
        <v>2</v>
      </c>
      <c r="I328" s="831">
        <v>2583</v>
      </c>
      <c r="J328" s="831">
        <v>2</v>
      </c>
      <c r="K328" s="831">
        <v>5166</v>
      </c>
      <c r="L328" s="831">
        <v>1</v>
      </c>
      <c r="M328" s="831">
        <v>2583</v>
      </c>
      <c r="N328" s="831"/>
      <c r="O328" s="831"/>
      <c r="P328" s="827"/>
      <c r="Q328" s="832"/>
    </row>
    <row r="329" spans="1:17" ht="14.45" customHeight="1" x14ac:dyDescent="0.2">
      <c r="A329" s="821" t="s">
        <v>5738</v>
      </c>
      <c r="B329" s="822" t="s">
        <v>5405</v>
      </c>
      <c r="C329" s="822" t="s">
        <v>4451</v>
      </c>
      <c r="D329" s="822" t="s">
        <v>6013</v>
      </c>
      <c r="E329" s="822" t="s">
        <v>6014</v>
      </c>
      <c r="F329" s="831">
        <v>1</v>
      </c>
      <c r="G329" s="831">
        <v>94917.32</v>
      </c>
      <c r="H329" s="831">
        <v>1</v>
      </c>
      <c r="I329" s="831">
        <v>94917.32</v>
      </c>
      <c r="J329" s="831">
        <v>1</v>
      </c>
      <c r="K329" s="831">
        <v>94917.32</v>
      </c>
      <c r="L329" s="831">
        <v>1</v>
      </c>
      <c r="M329" s="831">
        <v>94917.32</v>
      </c>
      <c r="N329" s="831"/>
      <c r="O329" s="831"/>
      <c r="P329" s="827"/>
      <c r="Q329" s="832"/>
    </row>
    <row r="330" spans="1:17" ht="14.45" customHeight="1" x14ac:dyDescent="0.2">
      <c r="A330" s="821" t="s">
        <v>5738</v>
      </c>
      <c r="B330" s="822" t="s">
        <v>5405</v>
      </c>
      <c r="C330" s="822" t="s">
        <v>4451</v>
      </c>
      <c r="D330" s="822" t="s">
        <v>6015</v>
      </c>
      <c r="E330" s="822" t="s">
        <v>6016</v>
      </c>
      <c r="F330" s="831"/>
      <c r="G330" s="831"/>
      <c r="H330" s="831"/>
      <c r="I330" s="831"/>
      <c r="J330" s="831"/>
      <c r="K330" s="831"/>
      <c r="L330" s="831"/>
      <c r="M330" s="831"/>
      <c r="N330" s="831">
        <v>2</v>
      </c>
      <c r="O330" s="831">
        <v>18669.14</v>
      </c>
      <c r="P330" s="827"/>
      <c r="Q330" s="832">
        <v>9334.57</v>
      </c>
    </row>
    <row r="331" spans="1:17" ht="14.45" customHeight="1" x14ac:dyDescent="0.2">
      <c r="A331" s="821" t="s">
        <v>5738</v>
      </c>
      <c r="B331" s="822" t="s">
        <v>5405</v>
      </c>
      <c r="C331" s="822" t="s">
        <v>4451</v>
      </c>
      <c r="D331" s="822" t="s">
        <v>6017</v>
      </c>
      <c r="E331" s="822" t="s">
        <v>6018</v>
      </c>
      <c r="F331" s="831">
        <v>1</v>
      </c>
      <c r="G331" s="831">
        <v>549</v>
      </c>
      <c r="H331" s="831"/>
      <c r="I331" s="831">
        <v>549</v>
      </c>
      <c r="J331" s="831"/>
      <c r="K331" s="831"/>
      <c r="L331" s="831"/>
      <c r="M331" s="831"/>
      <c r="N331" s="831"/>
      <c r="O331" s="831"/>
      <c r="P331" s="827"/>
      <c r="Q331" s="832"/>
    </row>
    <row r="332" spans="1:17" ht="14.45" customHeight="1" x14ac:dyDescent="0.2">
      <c r="A332" s="821" t="s">
        <v>5738</v>
      </c>
      <c r="B332" s="822" t="s">
        <v>5405</v>
      </c>
      <c r="C332" s="822" t="s">
        <v>4451</v>
      </c>
      <c r="D332" s="822" t="s">
        <v>6019</v>
      </c>
      <c r="E332" s="822" t="s">
        <v>6020</v>
      </c>
      <c r="F332" s="831"/>
      <c r="G332" s="831"/>
      <c r="H332" s="831"/>
      <c r="I332" s="831"/>
      <c r="J332" s="831"/>
      <c r="K332" s="831"/>
      <c r="L332" s="831"/>
      <c r="M332" s="831"/>
      <c r="N332" s="831">
        <v>1</v>
      </c>
      <c r="O332" s="831">
        <v>34650</v>
      </c>
      <c r="P332" s="827"/>
      <c r="Q332" s="832">
        <v>34650</v>
      </c>
    </row>
    <row r="333" spans="1:17" ht="14.45" customHeight="1" x14ac:dyDescent="0.2">
      <c r="A333" s="821" t="s">
        <v>5738</v>
      </c>
      <c r="B333" s="822" t="s">
        <v>5405</v>
      </c>
      <c r="C333" s="822" t="s">
        <v>4451</v>
      </c>
      <c r="D333" s="822" t="s">
        <v>6021</v>
      </c>
      <c r="E333" s="822" t="s">
        <v>6022</v>
      </c>
      <c r="F333" s="831"/>
      <c r="G333" s="831"/>
      <c r="H333" s="831"/>
      <c r="I333" s="831"/>
      <c r="J333" s="831">
        <v>1</v>
      </c>
      <c r="K333" s="831">
        <v>1093.8800000000001</v>
      </c>
      <c r="L333" s="831">
        <v>1</v>
      </c>
      <c r="M333" s="831">
        <v>1093.8800000000001</v>
      </c>
      <c r="N333" s="831"/>
      <c r="O333" s="831"/>
      <c r="P333" s="827"/>
      <c r="Q333" s="832"/>
    </row>
    <row r="334" spans="1:17" ht="14.45" customHeight="1" x14ac:dyDescent="0.2">
      <c r="A334" s="821" t="s">
        <v>5738</v>
      </c>
      <c r="B334" s="822" t="s">
        <v>5405</v>
      </c>
      <c r="C334" s="822" t="s">
        <v>4451</v>
      </c>
      <c r="D334" s="822" t="s">
        <v>6023</v>
      </c>
      <c r="E334" s="822" t="s">
        <v>6024</v>
      </c>
      <c r="F334" s="831">
        <v>1</v>
      </c>
      <c r="G334" s="831">
        <v>940.71</v>
      </c>
      <c r="H334" s="831"/>
      <c r="I334" s="831">
        <v>940.71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5738</v>
      </c>
      <c r="B335" s="822" t="s">
        <v>5405</v>
      </c>
      <c r="C335" s="822" t="s">
        <v>4451</v>
      </c>
      <c r="D335" s="822" t="s">
        <v>6025</v>
      </c>
      <c r="E335" s="822" t="s">
        <v>5814</v>
      </c>
      <c r="F335" s="831">
        <v>1</v>
      </c>
      <c r="G335" s="831">
        <v>2560.52</v>
      </c>
      <c r="H335" s="831"/>
      <c r="I335" s="831">
        <v>2560.52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5738</v>
      </c>
      <c r="B336" s="822" t="s">
        <v>5405</v>
      </c>
      <c r="C336" s="822" t="s">
        <v>4451</v>
      </c>
      <c r="D336" s="822" t="s">
        <v>6026</v>
      </c>
      <c r="E336" s="822" t="s">
        <v>6027</v>
      </c>
      <c r="F336" s="831">
        <v>1</v>
      </c>
      <c r="G336" s="831">
        <v>3991.04</v>
      </c>
      <c r="H336" s="831"/>
      <c r="I336" s="831">
        <v>3991.04</v>
      </c>
      <c r="J336" s="831"/>
      <c r="K336" s="831"/>
      <c r="L336" s="831"/>
      <c r="M336" s="831"/>
      <c r="N336" s="831">
        <v>1</v>
      </c>
      <c r="O336" s="831">
        <v>3991.04</v>
      </c>
      <c r="P336" s="827"/>
      <c r="Q336" s="832">
        <v>3991.04</v>
      </c>
    </row>
    <row r="337" spans="1:17" ht="14.45" customHeight="1" x14ac:dyDescent="0.2">
      <c r="A337" s="821" t="s">
        <v>5738</v>
      </c>
      <c r="B337" s="822" t="s">
        <v>5405</v>
      </c>
      <c r="C337" s="822" t="s">
        <v>4451</v>
      </c>
      <c r="D337" s="822" t="s">
        <v>6028</v>
      </c>
      <c r="E337" s="822" t="s">
        <v>6029</v>
      </c>
      <c r="F337" s="831"/>
      <c r="G337" s="831"/>
      <c r="H337" s="831"/>
      <c r="I337" s="831"/>
      <c r="J337" s="831">
        <v>5</v>
      </c>
      <c r="K337" s="831">
        <v>165842.82</v>
      </c>
      <c r="L337" s="831">
        <v>1</v>
      </c>
      <c r="M337" s="831">
        <v>33168.563999999998</v>
      </c>
      <c r="N337" s="831">
        <v>6</v>
      </c>
      <c r="O337" s="831">
        <v>195167.82</v>
      </c>
      <c r="P337" s="827">
        <v>1.1768240554520237</v>
      </c>
      <c r="Q337" s="832">
        <v>32527.97</v>
      </c>
    </row>
    <row r="338" spans="1:17" ht="14.45" customHeight="1" x14ac:dyDescent="0.2">
      <c r="A338" s="821" t="s">
        <v>5738</v>
      </c>
      <c r="B338" s="822" t="s">
        <v>5405</v>
      </c>
      <c r="C338" s="822" t="s">
        <v>4451</v>
      </c>
      <c r="D338" s="822" t="s">
        <v>6030</v>
      </c>
      <c r="E338" s="822" t="s">
        <v>6031</v>
      </c>
      <c r="F338" s="831"/>
      <c r="G338" s="831"/>
      <c r="H338" s="831"/>
      <c r="I338" s="831"/>
      <c r="J338" s="831"/>
      <c r="K338" s="831"/>
      <c r="L338" s="831"/>
      <c r="M338" s="831"/>
      <c r="N338" s="831">
        <v>1</v>
      </c>
      <c r="O338" s="831">
        <v>5424</v>
      </c>
      <c r="P338" s="827"/>
      <c r="Q338" s="832">
        <v>5424</v>
      </c>
    </row>
    <row r="339" spans="1:17" ht="14.45" customHeight="1" x14ac:dyDescent="0.2">
      <c r="A339" s="821" t="s">
        <v>5738</v>
      </c>
      <c r="B339" s="822" t="s">
        <v>5405</v>
      </c>
      <c r="C339" s="822" t="s">
        <v>4451</v>
      </c>
      <c r="D339" s="822" t="s">
        <v>6032</v>
      </c>
      <c r="E339" s="822" t="s">
        <v>6033</v>
      </c>
      <c r="F339" s="831"/>
      <c r="G339" s="831"/>
      <c r="H339" s="831"/>
      <c r="I339" s="831"/>
      <c r="J339" s="831"/>
      <c r="K339" s="831"/>
      <c r="L339" s="831"/>
      <c r="M339" s="831"/>
      <c r="N339" s="831">
        <v>3</v>
      </c>
      <c r="O339" s="831">
        <v>101807.61000000002</v>
      </c>
      <c r="P339" s="827"/>
      <c r="Q339" s="832">
        <v>33935.870000000003</v>
      </c>
    </row>
    <row r="340" spans="1:17" ht="14.45" customHeight="1" x14ac:dyDescent="0.2">
      <c r="A340" s="821" t="s">
        <v>5738</v>
      </c>
      <c r="B340" s="822" t="s">
        <v>5405</v>
      </c>
      <c r="C340" s="822" t="s">
        <v>4451</v>
      </c>
      <c r="D340" s="822" t="s">
        <v>6034</v>
      </c>
      <c r="E340" s="822" t="s">
        <v>6035</v>
      </c>
      <c r="F340" s="831"/>
      <c r="G340" s="831"/>
      <c r="H340" s="831"/>
      <c r="I340" s="831"/>
      <c r="J340" s="831"/>
      <c r="K340" s="831"/>
      <c r="L340" s="831"/>
      <c r="M340" s="831"/>
      <c r="N340" s="831">
        <v>4</v>
      </c>
      <c r="O340" s="831">
        <v>20434.04</v>
      </c>
      <c r="P340" s="827"/>
      <c r="Q340" s="832">
        <v>5108.51</v>
      </c>
    </row>
    <row r="341" spans="1:17" ht="14.45" customHeight="1" x14ac:dyDescent="0.2">
      <c r="A341" s="821" t="s">
        <v>5738</v>
      </c>
      <c r="B341" s="822" t="s">
        <v>5405</v>
      </c>
      <c r="C341" s="822" t="s">
        <v>4451</v>
      </c>
      <c r="D341" s="822" t="s">
        <v>6036</v>
      </c>
      <c r="E341" s="822" t="s">
        <v>6037</v>
      </c>
      <c r="F341" s="831">
        <v>1</v>
      </c>
      <c r="G341" s="831">
        <v>14698.85</v>
      </c>
      <c r="H341" s="831"/>
      <c r="I341" s="831">
        <v>14698.85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5738</v>
      </c>
      <c r="B342" s="822" t="s">
        <v>5405</v>
      </c>
      <c r="C342" s="822" t="s">
        <v>4182</v>
      </c>
      <c r="D342" s="822" t="s">
        <v>6038</v>
      </c>
      <c r="E342" s="822" t="s">
        <v>6039</v>
      </c>
      <c r="F342" s="831"/>
      <c r="G342" s="831"/>
      <c r="H342" s="831"/>
      <c r="I342" s="831"/>
      <c r="J342" s="831">
        <v>1</v>
      </c>
      <c r="K342" s="831">
        <v>156</v>
      </c>
      <c r="L342" s="831">
        <v>1</v>
      </c>
      <c r="M342" s="831">
        <v>156</v>
      </c>
      <c r="N342" s="831">
        <v>2</v>
      </c>
      <c r="O342" s="831">
        <v>314</v>
      </c>
      <c r="P342" s="827">
        <v>2.0128205128205128</v>
      </c>
      <c r="Q342" s="832">
        <v>157</v>
      </c>
    </row>
    <row r="343" spans="1:17" ht="14.45" customHeight="1" x14ac:dyDescent="0.2">
      <c r="A343" s="821" t="s">
        <v>5738</v>
      </c>
      <c r="B343" s="822" t="s">
        <v>5405</v>
      </c>
      <c r="C343" s="822" t="s">
        <v>4182</v>
      </c>
      <c r="D343" s="822" t="s">
        <v>6040</v>
      </c>
      <c r="E343" s="822" t="s">
        <v>6041</v>
      </c>
      <c r="F343" s="831">
        <v>5</v>
      </c>
      <c r="G343" s="831">
        <v>935</v>
      </c>
      <c r="H343" s="831">
        <v>1.6578014184397163</v>
      </c>
      <c r="I343" s="831">
        <v>187</v>
      </c>
      <c r="J343" s="831">
        <v>3</v>
      </c>
      <c r="K343" s="831">
        <v>564</v>
      </c>
      <c r="L343" s="831">
        <v>1</v>
      </c>
      <c r="M343" s="831">
        <v>188</v>
      </c>
      <c r="N343" s="831">
        <v>2</v>
      </c>
      <c r="O343" s="831">
        <v>378</v>
      </c>
      <c r="P343" s="827">
        <v>0.67021276595744683</v>
      </c>
      <c r="Q343" s="832">
        <v>189</v>
      </c>
    </row>
    <row r="344" spans="1:17" ht="14.45" customHeight="1" x14ac:dyDescent="0.2">
      <c r="A344" s="821" t="s">
        <v>5738</v>
      </c>
      <c r="B344" s="822" t="s">
        <v>5405</v>
      </c>
      <c r="C344" s="822" t="s">
        <v>4182</v>
      </c>
      <c r="D344" s="822" t="s">
        <v>6042</v>
      </c>
      <c r="E344" s="822" t="s">
        <v>6043</v>
      </c>
      <c r="F344" s="831">
        <v>10</v>
      </c>
      <c r="G344" s="831">
        <v>1280</v>
      </c>
      <c r="H344" s="831">
        <v>1.9844961240310077</v>
      </c>
      <c r="I344" s="831">
        <v>128</v>
      </c>
      <c r="J344" s="831">
        <v>5</v>
      </c>
      <c r="K344" s="831">
        <v>645</v>
      </c>
      <c r="L344" s="831">
        <v>1</v>
      </c>
      <c r="M344" s="831">
        <v>129</v>
      </c>
      <c r="N344" s="831">
        <v>10</v>
      </c>
      <c r="O344" s="831">
        <v>1300</v>
      </c>
      <c r="P344" s="827">
        <v>2.0155038759689923</v>
      </c>
      <c r="Q344" s="832">
        <v>130</v>
      </c>
    </row>
    <row r="345" spans="1:17" ht="14.45" customHeight="1" x14ac:dyDescent="0.2">
      <c r="A345" s="821" t="s">
        <v>5738</v>
      </c>
      <c r="B345" s="822" t="s">
        <v>5405</v>
      </c>
      <c r="C345" s="822" t="s">
        <v>4182</v>
      </c>
      <c r="D345" s="822" t="s">
        <v>6044</v>
      </c>
      <c r="E345" s="822" t="s">
        <v>6045</v>
      </c>
      <c r="F345" s="831">
        <v>4</v>
      </c>
      <c r="G345" s="831">
        <v>896</v>
      </c>
      <c r="H345" s="831">
        <v>0.49777777777777776</v>
      </c>
      <c r="I345" s="831">
        <v>224</v>
      </c>
      <c r="J345" s="831">
        <v>8</v>
      </c>
      <c r="K345" s="831">
        <v>1800</v>
      </c>
      <c r="L345" s="831">
        <v>1</v>
      </c>
      <c r="M345" s="831">
        <v>225</v>
      </c>
      <c r="N345" s="831">
        <v>5</v>
      </c>
      <c r="O345" s="831">
        <v>1130</v>
      </c>
      <c r="P345" s="827">
        <v>0.62777777777777777</v>
      </c>
      <c r="Q345" s="832">
        <v>226</v>
      </c>
    </row>
    <row r="346" spans="1:17" ht="14.45" customHeight="1" x14ac:dyDescent="0.2">
      <c r="A346" s="821" t="s">
        <v>5738</v>
      </c>
      <c r="B346" s="822" t="s">
        <v>5405</v>
      </c>
      <c r="C346" s="822" t="s">
        <v>4182</v>
      </c>
      <c r="D346" s="822" t="s">
        <v>6046</v>
      </c>
      <c r="E346" s="822" t="s">
        <v>6047</v>
      </c>
      <c r="F346" s="831">
        <v>7</v>
      </c>
      <c r="G346" s="831">
        <v>1582</v>
      </c>
      <c r="H346" s="831">
        <v>0.87114537444933926</v>
      </c>
      <c r="I346" s="831">
        <v>226</v>
      </c>
      <c r="J346" s="831">
        <v>8</v>
      </c>
      <c r="K346" s="831">
        <v>1816</v>
      </c>
      <c r="L346" s="831">
        <v>1</v>
      </c>
      <c r="M346" s="831">
        <v>227</v>
      </c>
      <c r="N346" s="831">
        <v>8</v>
      </c>
      <c r="O346" s="831">
        <v>1824</v>
      </c>
      <c r="P346" s="827">
        <v>1.0044052863436124</v>
      </c>
      <c r="Q346" s="832">
        <v>228</v>
      </c>
    </row>
    <row r="347" spans="1:17" ht="14.45" customHeight="1" x14ac:dyDescent="0.2">
      <c r="A347" s="821" t="s">
        <v>5738</v>
      </c>
      <c r="B347" s="822" t="s">
        <v>5405</v>
      </c>
      <c r="C347" s="822" t="s">
        <v>4182</v>
      </c>
      <c r="D347" s="822" t="s">
        <v>5408</v>
      </c>
      <c r="E347" s="822" t="s">
        <v>5409</v>
      </c>
      <c r="F347" s="831">
        <v>1</v>
      </c>
      <c r="G347" s="831">
        <v>266</v>
      </c>
      <c r="H347" s="831">
        <v>0.49812734082397003</v>
      </c>
      <c r="I347" s="831">
        <v>266</v>
      </c>
      <c r="J347" s="831">
        <v>2</v>
      </c>
      <c r="K347" s="831">
        <v>534</v>
      </c>
      <c r="L347" s="831">
        <v>1</v>
      </c>
      <c r="M347" s="831">
        <v>267</v>
      </c>
      <c r="N347" s="831"/>
      <c r="O347" s="831"/>
      <c r="P347" s="827"/>
      <c r="Q347" s="832"/>
    </row>
    <row r="348" spans="1:17" ht="14.45" customHeight="1" x14ac:dyDescent="0.2">
      <c r="A348" s="821" t="s">
        <v>5738</v>
      </c>
      <c r="B348" s="822" t="s">
        <v>5405</v>
      </c>
      <c r="C348" s="822" t="s">
        <v>4182</v>
      </c>
      <c r="D348" s="822" t="s">
        <v>6048</v>
      </c>
      <c r="E348" s="822" t="s">
        <v>6049</v>
      </c>
      <c r="F348" s="831">
        <v>1</v>
      </c>
      <c r="G348" s="831">
        <v>350</v>
      </c>
      <c r="H348" s="831">
        <v>0.98870056497175141</v>
      </c>
      <c r="I348" s="831">
        <v>350</v>
      </c>
      <c r="J348" s="831">
        <v>1</v>
      </c>
      <c r="K348" s="831">
        <v>354</v>
      </c>
      <c r="L348" s="831">
        <v>1</v>
      </c>
      <c r="M348" s="831">
        <v>354</v>
      </c>
      <c r="N348" s="831"/>
      <c r="O348" s="831"/>
      <c r="P348" s="827"/>
      <c r="Q348" s="832"/>
    </row>
    <row r="349" spans="1:17" ht="14.45" customHeight="1" x14ac:dyDescent="0.2">
      <c r="A349" s="821" t="s">
        <v>5738</v>
      </c>
      <c r="B349" s="822" t="s">
        <v>5405</v>
      </c>
      <c r="C349" s="822" t="s">
        <v>4182</v>
      </c>
      <c r="D349" s="822" t="s">
        <v>6050</v>
      </c>
      <c r="E349" s="822" t="s">
        <v>6051</v>
      </c>
      <c r="F349" s="831">
        <v>4</v>
      </c>
      <c r="G349" s="831">
        <v>55392</v>
      </c>
      <c r="H349" s="831">
        <v>1.9979800894531814</v>
      </c>
      <c r="I349" s="831">
        <v>13848</v>
      </c>
      <c r="J349" s="831">
        <v>2</v>
      </c>
      <c r="K349" s="831">
        <v>27724</v>
      </c>
      <c r="L349" s="831">
        <v>1</v>
      </c>
      <c r="M349" s="831">
        <v>13862</v>
      </c>
      <c r="N349" s="831">
        <v>1</v>
      </c>
      <c r="O349" s="831">
        <v>13874</v>
      </c>
      <c r="P349" s="827">
        <v>0.50043283797431826</v>
      </c>
      <c r="Q349" s="832">
        <v>13874</v>
      </c>
    </row>
    <row r="350" spans="1:17" ht="14.45" customHeight="1" x14ac:dyDescent="0.2">
      <c r="A350" s="821" t="s">
        <v>5738</v>
      </c>
      <c r="B350" s="822" t="s">
        <v>5405</v>
      </c>
      <c r="C350" s="822" t="s">
        <v>4182</v>
      </c>
      <c r="D350" s="822" t="s">
        <v>6052</v>
      </c>
      <c r="E350" s="822" t="s">
        <v>6053</v>
      </c>
      <c r="F350" s="831">
        <v>1</v>
      </c>
      <c r="G350" s="831">
        <v>4578</v>
      </c>
      <c r="H350" s="831"/>
      <c r="I350" s="831">
        <v>4578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5738</v>
      </c>
      <c r="B351" s="822" t="s">
        <v>5405</v>
      </c>
      <c r="C351" s="822" t="s">
        <v>4182</v>
      </c>
      <c r="D351" s="822" t="s">
        <v>6054</v>
      </c>
      <c r="E351" s="822" t="s">
        <v>6055</v>
      </c>
      <c r="F351" s="831">
        <v>308</v>
      </c>
      <c r="G351" s="831">
        <v>1283128</v>
      </c>
      <c r="H351" s="831">
        <v>0.93744922352171045</v>
      </c>
      <c r="I351" s="831">
        <v>4166</v>
      </c>
      <c r="J351" s="831">
        <v>328</v>
      </c>
      <c r="K351" s="831">
        <v>1368744</v>
      </c>
      <c r="L351" s="831">
        <v>1</v>
      </c>
      <c r="M351" s="831">
        <v>4173</v>
      </c>
      <c r="N351" s="831">
        <v>256</v>
      </c>
      <c r="O351" s="831">
        <v>1069824</v>
      </c>
      <c r="P351" s="827">
        <v>0.78161000157808913</v>
      </c>
      <c r="Q351" s="832">
        <v>4179</v>
      </c>
    </row>
    <row r="352" spans="1:17" ht="14.45" customHeight="1" x14ac:dyDescent="0.2">
      <c r="A352" s="821" t="s">
        <v>5738</v>
      </c>
      <c r="B352" s="822" t="s">
        <v>5405</v>
      </c>
      <c r="C352" s="822" t="s">
        <v>4182</v>
      </c>
      <c r="D352" s="822" t="s">
        <v>6056</v>
      </c>
      <c r="E352" s="822" t="s">
        <v>6057</v>
      </c>
      <c r="F352" s="831">
        <v>2</v>
      </c>
      <c r="G352" s="831">
        <v>12644</v>
      </c>
      <c r="H352" s="831"/>
      <c r="I352" s="831">
        <v>6322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5738</v>
      </c>
      <c r="B353" s="822" t="s">
        <v>5405</v>
      </c>
      <c r="C353" s="822" t="s">
        <v>4182</v>
      </c>
      <c r="D353" s="822" t="s">
        <v>6058</v>
      </c>
      <c r="E353" s="822" t="s">
        <v>6059</v>
      </c>
      <c r="F353" s="831">
        <v>62</v>
      </c>
      <c r="G353" s="831">
        <v>946430</v>
      </c>
      <c r="H353" s="831">
        <v>0.91086964890668309</v>
      </c>
      <c r="I353" s="831">
        <v>15265</v>
      </c>
      <c r="J353" s="831">
        <v>68</v>
      </c>
      <c r="K353" s="831">
        <v>1039040</v>
      </c>
      <c r="L353" s="831">
        <v>1</v>
      </c>
      <c r="M353" s="831">
        <v>15280</v>
      </c>
      <c r="N353" s="831">
        <v>58</v>
      </c>
      <c r="O353" s="831">
        <v>886936</v>
      </c>
      <c r="P353" s="827">
        <v>0.85361102556205726</v>
      </c>
      <c r="Q353" s="832">
        <v>15292</v>
      </c>
    </row>
    <row r="354" spans="1:17" ht="14.45" customHeight="1" x14ac:dyDescent="0.2">
      <c r="A354" s="821" t="s">
        <v>5738</v>
      </c>
      <c r="B354" s="822" t="s">
        <v>5405</v>
      </c>
      <c r="C354" s="822" t="s">
        <v>4182</v>
      </c>
      <c r="D354" s="822" t="s">
        <v>6060</v>
      </c>
      <c r="E354" s="822" t="s">
        <v>6061</v>
      </c>
      <c r="F354" s="831">
        <v>836</v>
      </c>
      <c r="G354" s="831">
        <v>3228632</v>
      </c>
      <c r="H354" s="831">
        <v>1.0704090496177385</v>
      </c>
      <c r="I354" s="831">
        <v>3862</v>
      </c>
      <c r="J354" s="831">
        <v>780</v>
      </c>
      <c r="K354" s="831">
        <v>3016260</v>
      </c>
      <c r="L354" s="831">
        <v>1</v>
      </c>
      <c r="M354" s="831">
        <v>3867</v>
      </c>
      <c r="N354" s="831">
        <v>628</v>
      </c>
      <c r="O354" s="831">
        <v>2430988</v>
      </c>
      <c r="P354" s="827">
        <v>0.8059610245801091</v>
      </c>
      <c r="Q354" s="832">
        <v>3871</v>
      </c>
    </row>
    <row r="355" spans="1:17" ht="14.45" customHeight="1" x14ac:dyDescent="0.2">
      <c r="A355" s="821" t="s">
        <v>5738</v>
      </c>
      <c r="B355" s="822" t="s">
        <v>5405</v>
      </c>
      <c r="C355" s="822" t="s">
        <v>4182</v>
      </c>
      <c r="D355" s="822" t="s">
        <v>6062</v>
      </c>
      <c r="E355" s="822" t="s">
        <v>6063</v>
      </c>
      <c r="F355" s="831">
        <v>14</v>
      </c>
      <c r="G355" s="831">
        <v>72968</v>
      </c>
      <c r="H355" s="831">
        <v>0.58255093568371974</v>
      </c>
      <c r="I355" s="831">
        <v>5212</v>
      </c>
      <c r="J355" s="831">
        <v>24</v>
      </c>
      <c r="K355" s="831">
        <v>125256</v>
      </c>
      <c r="L355" s="831">
        <v>1</v>
      </c>
      <c r="M355" s="831">
        <v>5219</v>
      </c>
      <c r="N355" s="831">
        <v>8</v>
      </c>
      <c r="O355" s="831">
        <v>41800</v>
      </c>
      <c r="P355" s="827">
        <v>0.33371654850865429</v>
      </c>
      <c r="Q355" s="832">
        <v>5225</v>
      </c>
    </row>
    <row r="356" spans="1:17" ht="14.45" customHeight="1" x14ac:dyDescent="0.2">
      <c r="A356" s="821" t="s">
        <v>5738</v>
      </c>
      <c r="B356" s="822" t="s">
        <v>5405</v>
      </c>
      <c r="C356" s="822" t="s">
        <v>4182</v>
      </c>
      <c r="D356" s="822" t="s">
        <v>6064</v>
      </c>
      <c r="E356" s="822" t="s">
        <v>6065</v>
      </c>
      <c r="F356" s="831">
        <v>812</v>
      </c>
      <c r="G356" s="831">
        <v>6437536</v>
      </c>
      <c r="H356" s="831">
        <v>1.1519560686227353</v>
      </c>
      <c r="I356" s="831">
        <v>7928</v>
      </c>
      <c r="J356" s="831">
        <v>704</v>
      </c>
      <c r="K356" s="831">
        <v>5588352</v>
      </c>
      <c r="L356" s="831">
        <v>1</v>
      </c>
      <c r="M356" s="831">
        <v>7938</v>
      </c>
      <c r="N356" s="831">
        <v>571</v>
      </c>
      <c r="O356" s="831">
        <v>4537737</v>
      </c>
      <c r="P356" s="827">
        <v>0.8119991367759225</v>
      </c>
      <c r="Q356" s="832">
        <v>7947</v>
      </c>
    </row>
    <row r="357" spans="1:17" ht="14.45" customHeight="1" x14ac:dyDescent="0.2">
      <c r="A357" s="821" t="s">
        <v>5738</v>
      </c>
      <c r="B357" s="822" t="s">
        <v>5405</v>
      </c>
      <c r="C357" s="822" t="s">
        <v>4182</v>
      </c>
      <c r="D357" s="822" t="s">
        <v>6066</v>
      </c>
      <c r="E357" s="822" t="s">
        <v>6067</v>
      </c>
      <c r="F357" s="831">
        <v>8</v>
      </c>
      <c r="G357" s="831">
        <v>7472</v>
      </c>
      <c r="H357" s="831">
        <v>3.9871931696905016</v>
      </c>
      <c r="I357" s="831">
        <v>934</v>
      </c>
      <c r="J357" s="831">
        <v>2</v>
      </c>
      <c r="K357" s="831">
        <v>1874</v>
      </c>
      <c r="L357" s="831">
        <v>1</v>
      </c>
      <c r="M357" s="831">
        <v>937</v>
      </c>
      <c r="N357" s="831"/>
      <c r="O357" s="831"/>
      <c r="P357" s="827"/>
      <c r="Q357" s="832"/>
    </row>
    <row r="358" spans="1:17" ht="14.45" customHeight="1" x14ac:dyDescent="0.2">
      <c r="A358" s="821" t="s">
        <v>5738</v>
      </c>
      <c r="B358" s="822" t="s">
        <v>5405</v>
      </c>
      <c r="C358" s="822" t="s">
        <v>4182</v>
      </c>
      <c r="D358" s="822" t="s">
        <v>6068</v>
      </c>
      <c r="E358" s="822" t="s">
        <v>6069</v>
      </c>
      <c r="F358" s="831"/>
      <c r="G358" s="831"/>
      <c r="H358" s="831"/>
      <c r="I358" s="831"/>
      <c r="J358" s="831">
        <v>1</v>
      </c>
      <c r="K358" s="831">
        <v>1056</v>
      </c>
      <c r="L358" s="831">
        <v>1</v>
      </c>
      <c r="M358" s="831">
        <v>1056</v>
      </c>
      <c r="N358" s="831"/>
      <c r="O358" s="831"/>
      <c r="P358" s="827"/>
      <c r="Q358" s="832"/>
    </row>
    <row r="359" spans="1:17" ht="14.45" customHeight="1" x14ac:dyDescent="0.2">
      <c r="A359" s="821" t="s">
        <v>5738</v>
      </c>
      <c r="B359" s="822" t="s">
        <v>5405</v>
      </c>
      <c r="C359" s="822" t="s">
        <v>4182</v>
      </c>
      <c r="D359" s="822" t="s">
        <v>6070</v>
      </c>
      <c r="E359" s="822" t="s">
        <v>6071</v>
      </c>
      <c r="F359" s="831">
        <v>2</v>
      </c>
      <c r="G359" s="831">
        <v>2588</v>
      </c>
      <c r="H359" s="831">
        <v>0.66512464662040605</v>
      </c>
      <c r="I359" s="831">
        <v>1294</v>
      </c>
      <c r="J359" s="831">
        <v>3</v>
      </c>
      <c r="K359" s="831">
        <v>3891</v>
      </c>
      <c r="L359" s="831">
        <v>1</v>
      </c>
      <c r="M359" s="831">
        <v>1297</v>
      </c>
      <c r="N359" s="831">
        <v>5</v>
      </c>
      <c r="O359" s="831">
        <v>6495</v>
      </c>
      <c r="P359" s="827">
        <v>1.6692367000771009</v>
      </c>
      <c r="Q359" s="832">
        <v>1299</v>
      </c>
    </row>
    <row r="360" spans="1:17" ht="14.45" customHeight="1" x14ac:dyDescent="0.2">
      <c r="A360" s="821" t="s">
        <v>5738</v>
      </c>
      <c r="B360" s="822" t="s">
        <v>5405</v>
      </c>
      <c r="C360" s="822" t="s">
        <v>4182</v>
      </c>
      <c r="D360" s="822" t="s">
        <v>6072</v>
      </c>
      <c r="E360" s="822" t="s">
        <v>6073</v>
      </c>
      <c r="F360" s="831">
        <v>1</v>
      </c>
      <c r="G360" s="831">
        <v>1178</v>
      </c>
      <c r="H360" s="831">
        <v>0.99830508474576274</v>
      </c>
      <c r="I360" s="831">
        <v>1178</v>
      </c>
      <c r="J360" s="831">
        <v>1</v>
      </c>
      <c r="K360" s="831">
        <v>1180</v>
      </c>
      <c r="L360" s="831">
        <v>1</v>
      </c>
      <c r="M360" s="831">
        <v>1180</v>
      </c>
      <c r="N360" s="831">
        <v>3</v>
      </c>
      <c r="O360" s="831">
        <v>3546</v>
      </c>
      <c r="P360" s="827">
        <v>3.0050847457627117</v>
      </c>
      <c r="Q360" s="832">
        <v>1182</v>
      </c>
    </row>
    <row r="361" spans="1:17" ht="14.45" customHeight="1" x14ac:dyDescent="0.2">
      <c r="A361" s="821" t="s">
        <v>5738</v>
      </c>
      <c r="B361" s="822" t="s">
        <v>5405</v>
      </c>
      <c r="C361" s="822" t="s">
        <v>4182</v>
      </c>
      <c r="D361" s="822" t="s">
        <v>6074</v>
      </c>
      <c r="E361" s="822" t="s">
        <v>6075</v>
      </c>
      <c r="F361" s="831">
        <v>25</v>
      </c>
      <c r="G361" s="831">
        <v>128939</v>
      </c>
      <c r="H361" s="831">
        <v>2.0815413922252355</v>
      </c>
      <c r="I361" s="831">
        <v>5157.5600000000004</v>
      </c>
      <c r="J361" s="831">
        <v>12</v>
      </c>
      <c r="K361" s="831">
        <v>61944</v>
      </c>
      <c r="L361" s="831">
        <v>1</v>
      </c>
      <c r="M361" s="831">
        <v>5162</v>
      </c>
      <c r="N361" s="831">
        <v>5</v>
      </c>
      <c r="O361" s="831">
        <v>25830</v>
      </c>
      <c r="P361" s="827">
        <v>0.41698953893839596</v>
      </c>
      <c r="Q361" s="832">
        <v>5166</v>
      </c>
    </row>
    <row r="362" spans="1:17" ht="14.45" customHeight="1" x14ac:dyDescent="0.2">
      <c r="A362" s="821" t="s">
        <v>5738</v>
      </c>
      <c r="B362" s="822" t="s">
        <v>5405</v>
      </c>
      <c r="C362" s="822" t="s">
        <v>4182</v>
      </c>
      <c r="D362" s="822" t="s">
        <v>6076</v>
      </c>
      <c r="E362" s="822" t="s">
        <v>6077</v>
      </c>
      <c r="F362" s="831">
        <v>1</v>
      </c>
      <c r="G362" s="831">
        <v>5621</v>
      </c>
      <c r="H362" s="831">
        <v>0.99911126910771419</v>
      </c>
      <c r="I362" s="831">
        <v>5621</v>
      </c>
      <c r="J362" s="831">
        <v>1</v>
      </c>
      <c r="K362" s="831">
        <v>5626</v>
      </c>
      <c r="L362" s="831">
        <v>1</v>
      </c>
      <c r="M362" s="831">
        <v>5626</v>
      </c>
      <c r="N362" s="831"/>
      <c r="O362" s="831"/>
      <c r="P362" s="827"/>
      <c r="Q362" s="832"/>
    </row>
    <row r="363" spans="1:17" ht="14.45" customHeight="1" x14ac:dyDescent="0.2">
      <c r="A363" s="821" t="s">
        <v>5738</v>
      </c>
      <c r="B363" s="822" t="s">
        <v>5405</v>
      </c>
      <c r="C363" s="822" t="s">
        <v>4182</v>
      </c>
      <c r="D363" s="822" t="s">
        <v>6078</v>
      </c>
      <c r="E363" s="822" t="s">
        <v>6079</v>
      </c>
      <c r="F363" s="831">
        <v>30</v>
      </c>
      <c r="G363" s="831">
        <v>24052</v>
      </c>
      <c r="H363" s="831">
        <v>0.38163239400863164</v>
      </c>
      <c r="I363" s="831">
        <v>801.73333333333335</v>
      </c>
      <c r="J363" s="831">
        <v>78</v>
      </c>
      <c r="K363" s="831">
        <v>63024</v>
      </c>
      <c r="L363" s="831">
        <v>1</v>
      </c>
      <c r="M363" s="831">
        <v>808</v>
      </c>
      <c r="N363" s="831">
        <v>35</v>
      </c>
      <c r="O363" s="831">
        <v>28455</v>
      </c>
      <c r="P363" s="827">
        <v>0.45149466869763899</v>
      </c>
      <c r="Q363" s="832">
        <v>813</v>
      </c>
    </row>
    <row r="364" spans="1:17" ht="14.45" customHeight="1" x14ac:dyDescent="0.2">
      <c r="A364" s="821" t="s">
        <v>5738</v>
      </c>
      <c r="B364" s="822" t="s">
        <v>5405</v>
      </c>
      <c r="C364" s="822" t="s">
        <v>4182</v>
      </c>
      <c r="D364" s="822" t="s">
        <v>6080</v>
      </c>
      <c r="E364" s="822" t="s">
        <v>6081</v>
      </c>
      <c r="F364" s="831">
        <v>272</v>
      </c>
      <c r="G364" s="831">
        <v>48416</v>
      </c>
      <c r="H364" s="831">
        <v>1.0206809318014125</v>
      </c>
      <c r="I364" s="831">
        <v>178</v>
      </c>
      <c r="J364" s="831">
        <v>265</v>
      </c>
      <c r="K364" s="831">
        <v>47435</v>
      </c>
      <c r="L364" s="831">
        <v>1</v>
      </c>
      <c r="M364" s="831">
        <v>179</v>
      </c>
      <c r="N364" s="831">
        <v>254</v>
      </c>
      <c r="O364" s="831">
        <v>45720</v>
      </c>
      <c r="P364" s="827">
        <v>0.96384526193738795</v>
      </c>
      <c r="Q364" s="832">
        <v>180</v>
      </c>
    </row>
    <row r="365" spans="1:17" ht="14.45" customHeight="1" x14ac:dyDescent="0.2">
      <c r="A365" s="821" t="s">
        <v>5738</v>
      </c>
      <c r="B365" s="822" t="s">
        <v>5405</v>
      </c>
      <c r="C365" s="822" t="s">
        <v>4182</v>
      </c>
      <c r="D365" s="822" t="s">
        <v>6082</v>
      </c>
      <c r="E365" s="822" t="s">
        <v>6083</v>
      </c>
      <c r="F365" s="831">
        <v>7</v>
      </c>
      <c r="G365" s="831">
        <v>14350</v>
      </c>
      <c r="H365" s="831">
        <v>0.69897710667316126</v>
      </c>
      <c r="I365" s="831">
        <v>2050</v>
      </c>
      <c r="J365" s="831">
        <v>10</v>
      </c>
      <c r="K365" s="831">
        <v>20530</v>
      </c>
      <c r="L365" s="831">
        <v>1</v>
      </c>
      <c r="M365" s="831">
        <v>2053</v>
      </c>
      <c r="N365" s="831">
        <v>16</v>
      </c>
      <c r="O365" s="831">
        <v>32896</v>
      </c>
      <c r="P365" s="827">
        <v>1.6023380418899171</v>
      </c>
      <c r="Q365" s="832">
        <v>2056</v>
      </c>
    </row>
    <row r="366" spans="1:17" ht="14.45" customHeight="1" x14ac:dyDescent="0.2">
      <c r="A366" s="821" t="s">
        <v>5738</v>
      </c>
      <c r="B366" s="822" t="s">
        <v>5405</v>
      </c>
      <c r="C366" s="822" t="s">
        <v>4182</v>
      </c>
      <c r="D366" s="822" t="s">
        <v>6084</v>
      </c>
      <c r="E366" s="822" t="s">
        <v>6085</v>
      </c>
      <c r="F366" s="831">
        <v>21</v>
      </c>
      <c r="G366" s="831">
        <v>57477</v>
      </c>
      <c r="H366" s="831">
        <v>2.3307785888077861</v>
      </c>
      <c r="I366" s="831">
        <v>2737</v>
      </c>
      <c r="J366" s="831">
        <v>9</v>
      </c>
      <c r="K366" s="831">
        <v>24660</v>
      </c>
      <c r="L366" s="831">
        <v>1</v>
      </c>
      <c r="M366" s="831">
        <v>2740</v>
      </c>
      <c r="N366" s="831">
        <v>2</v>
      </c>
      <c r="O366" s="831">
        <v>5484</v>
      </c>
      <c r="P366" s="827">
        <v>0.22238442822384427</v>
      </c>
      <c r="Q366" s="832">
        <v>2742</v>
      </c>
    </row>
    <row r="367" spans="1:17" ht="14.45" customHeight="1" x14ac:dyDescent="0.2">
      <c r="A367" s="821" t="s">
        <v>5738</v>
      </c>
      <c r="B367" s="822" t="s">
        <v>5405</v>
      </c>
      <c r="C367" s="822" t="s">
        <v>4182</v>
      </c>
      <c r="D367" s="822" t="s">
        <v>6086</v>
      </c>
      <c r="E367" s="822" t="s">
        <v>6087</v>
      </c>
      <c r="F367" s="831">
        <v>2</v>
      </c>
      <c r="G367" s="831">
        <v>10538</v>
      </c>
      <c r="H367" s="831"/>
      <c r="I367" s="831">
        <v>5269</v>
      </c>
      <c r="J367" s="831"/>
      <c r="K367" s="831"/>
      <c r="L367" s="831"/>
      <c r="M367" s="831"/>
      <c r="N367" s="831"/>
      <c r="O367" s="831"/>
      <c r="P367" s="827"/>
      <c r="Q367" s="832"/>
    </row>
    <row r="368" spans="1:17" ht="14.45" customHeight="1" x14ac:dyDescent="0.2">
      <c r="A368" s="821" t="s">
        <v>5738</v>
      </c>
      <c r="B368" s="822" t="s">
        <v>5405</v>
      </c>
      <c r="C368" s="822" t="s">
        <v>4182</v>
      </c>
      <c r="D368" s="822" t="s">
        <v>6088</v>
      </c>
      <c r="E368" s="822" t="s">
        <v>6089</v>
      </c>
      <c r="F368" s="831">
        <v>136</v>
      </c>
      <c r="G368" s="831">
        <v>287504</v>
      </c>
      <c r="H368" s="831">
        <v>1.0609943316013226</v>
      </c>
      <c r="I368" s="831">
        <v>2114</v>
      </c>
      <c r="J368" s="831">
        <v>128</v>
      </c>
      <c r="K368" s="831">
        <v>270976</v>
      </c>
      <c r="L368" s="831">
        <v>1</v>
      </c>
      <c r="M368" s="831">
        <v>2117</v>
      </c>
      <c r="N368" s="831">
        <v>122</v>
      </c>
      <c r="O368" s="831">
        <v>258640</v>
      </c>
      <c r="P368" s="827">
        <v>0.95447567312234294</v>
      </c>
      <c r="Q368" s="832">
        <v>2120</v>
      </c>
    </row>
    <row r="369" spans="1:17" ht="14.45" customHeight="1" x14ac:dyDescent="0.2">
      <c r="A369" s="821" t="s">
        <v>5738</v>
      </c>
      <c r="B369" s="822" t="s">
        <v>5405</v>
      </c>
      <c r="C369" s="822" t="s">
        <v>4182</v>
      </c>
      <c r="D369" s="822" t="s">
        <v>6090</v>
      </c>
      <c r="E369" s="822" t="s">
        <v>6091</v>
      </c>
      <c r="F369" s="831">
        <v>2</v>
      </c>
      <c r="G369" s="831">
        <v>310</v>
      </c>
      <c r="H369" s="831">
        <v>0.66239316239316237</v>
      </c>
      <c r="I369" s="831">
        <v>155</v>
      </c>
      <c r="J369" s="831">
        <v>3</v>
      </c>
      <c r="K369" s="831">
        <v>468</v>
      </c>
      <c r="L369" s="831">
        <v>1</v>
      </c>
      <c r="M369" s="831">
        <v>156</v>
      </c>
      <c r="N369" s="831">
        <v>4</v>
      </c>
      <c r="O369" s="831">
        <v>628</v>
      </c>
      <c r="P369" s="827">
        <v>1.3418803418803418</v>
      </c>
      <c r="Q369" s="832">
        <v>157</v>
      </c>
    </row>
    <row r="370" spans="1:17" ht="14.45" customHeight="1" x14ac:dyDescent="0.2">
      <c r="A370" s="821" t="s">
        <v>5738</v>
      </c>
      <c r="B370" s="822" t="s">
        <v>5405</v>
      </c>
      <c r="C370" s="822" t="s">
        <v>4182</v>
      </c>
      <c r="D370" s="822" t="s">
        <v>6092</v>
      </c>
      <c r="E370" s="822" t="s">
        <v>6093</v>
      </c>
      <c r="F370" s="831">
        <v>1</v>
      </c>
      <c r="G370" s="831">
        <v>200</v>
      </c>
      <c r="H370" s="831"/>
      <c r="I370" s="831">
        <v>200</v>
      </c>
      <c r="J370" s="831"/>
      <c r="K370" s="831"/>
      <c r="L370" s="831"/>
      <c r="M370" s="831"/>
      <c r="N370" s="831">
        <v>1</v>
      </c>
      <c r="O370" s="831">
        <v>202</v>
      </c>
      <c r="P370" s="827"/>
      <c r="Q370" s="832">
        <v>202</v>
      </c>
    </row>
    <row r="371" spans="1:17" ht="14.45" customHeight="1" x14ac:dyDescent="0.2">
      <c r="A371" s="821" t="s">
        <v>5738</v>
      </c>
      <c r="B371" s="822" t="s">
        <v>5405</v>
      </c>
      <c r="C371" s="822" t="s">
        <v>4182</v>
      </c>
      <c r="D371" s="822" t="s">
        <v>6094</v>
      </c>
      <c r="E371" s="822" t="s">
        <v>6095</v>
      </c>
      <c r="F371" s="831">
        <v>19</v>
      </c>
      <c r="G371" s="831">
        <v>3905</v>
      </c>
      <c r="H371" s="831">
        <v>0.438714751151556</v>
      </c>
      <c r="I371" s="831">
        <v>205.52631578947367</v>
      </c>
      <c r="J371" s="831">
        <v>43</v>
      </c>
      <c r="K371" s="831">
        <v>8901</v>
      </c>
      <c r="L371" s="831">
        <v>1</v>
      </c>
      <c r="M371" s="831">
        <v>207</v>
      </c>
      <c r="N371" s="831">
        <v>59</v>
      </c>
      <c r="O371" s="831">
        <v>12272</v>
      </c>
      <c r="P371" s="827">
        <v>1.3787214919671946</v>
      </c>
      <c r="Q371" s="832">
        <v>208</v>
      </c>
    </row>
    <row r="372" spans="1:17" ht="14.45" customHeight="1" x14ac:dyDescent="0.2">
      <c r="A372" s="821" t="s">
        <v>5738</v>
      </c>
      <c r="B372" s="822" t="s">
        <v>5405</v>
      </c>
      <c r="C372" s="822" t="s">
        <v>4182</v>
      </c>
      <c r="D372" s="822" t="s">
        <v>6096</v>
      </c>
      <c r="E372" s="822" t="s">
        <v>6097</v>
      </c>
      <c r="F372" s="831"/>
      <c r="G372" s="831"/>
      <c r="H372" s="831"/>
      <c r="I372" s="831"/>
      <c r="J372" s="831">
        <v>3</v>
      </c>
      <c r="K372" s="831">
        <v>1284</v>
      </c>
      <c r="L372" s="831">
        <v>1</v>
      </c>
      <c r="M372" s="831">
        <v>428</v>
      </c>
      <c r="N372" s="831"/>
      <c r="O372" s="831"/>
      <c r="P372" s="827"/>
      <c r="Q372" s="832"/>
    </row>
    <row r="373" spans="1:17" ht="14.45" customHeight="1" x14ac:dyDescent="0.2">
      <c r="A373" s="821" t="s">
        <v>5738</v>
      </c>
      <c r="B373" s="822" t="s">
        <v>5405</v>
      </c>
      <c r="C373" s="822" t="s">
        <v>4182</v>
      </c>
      <c r="D373" s="822" t="s">
        <v>6098</v>
      </c>
      <c r="E373" s="822" t="s">
        <v>6099</v>
      </c>
      <c r="F373" s="831">
        <v>1</v>
      </c>
      <c r="G373" s="831">
        <v>163</v>
      </c>
      <c r="H373" s="831">
        <v>0.49695121951219512</v>
      </c>
      <c r="I373" s="831">
        <v>163</v>
      </c>
      <c r="J373" s="831">
        <v>2</v>
      </c>
      <c r="K373" s="831">
        <v>328</v>
      </c>
      <c r="L373" s="831">
        <v>1</v>
      </c>
      <c r="M373" s="831">
        <v>164</v>
      </c>
      <c r="N373" s="831">
        <v>1</v>
      </c>
      <c r="O373" s="831">
        <v>165</v>
      </c>
      <c r="P373" s="827">
        <v>0.50304878048780488</v>
      </c>
      <c r="Q373" s="832">
        <v>165</v>
      </c>
    </row>
    <row r="374" spans="1:17" ht="14.45" customHeight="1" x14ac:dyDescent="0.2">
      <c r="A374" s="821" t="s">
        <v>5738</v>
      </c>
      <c r="B374" s="822" t="s">
        <v>5405</v>
      </c>
      <c r="C374" s="822" t="s">
        <v>4182</v>
      </c>
      <c r="D374" s="822" t="s">
        <v>6100</v>
      </c>
      <c r="E374" s="822" t="s">
        <v>6101</v>
      </c>
      <c r="F374" s="831"/>
      <c r="G374" s="831"/>
      <c r="H374" s="831"/>
      <c r="I374" s="831"/>
      <c r="J374" s="831">
        <v>1</v>
      </c>
      <c r="K374" s="831">
        <v>438</v>
      </c>
      <c r="L374" s="831">
        <v>1</v>
      </c>
      <c r="M374" s="831">
        <v>438</v>
      </c>
      <c r="N374" s="831"/>
      <c r="O374" s="831"/>
      <c r="P374" s="827"/>
      <c r="Q374" s="832"/>
    </row>
    <row r="375" spans="1:17" ht="14.45" customHeight="1" x14ac:dyDescent="0.2">
      <c r="A375" s="821" t="s">
        <v>5738</v>
      </c>
      <c r="B375" s="822" t="s">
        <v>5405</v>
      </c>
      <c r="C375" s="822" t="s">
        <v>4182</v>
      </c>
      <c r="D375" s="822" t="s">
        <v>6102</v>
      </c>
      <c r="E375" s="822" t="s">
        <v>6103</v>
      </c>
      <c r="F375" s="831">
        <v>127</v>
      </c>
      <c r="G375" s="831">
        <v>273812</v>
      </c>
      <c r="H375" s="831">
        <v>0.76399716513111271</v>
      </c>
      <c r="I375" s="831">
        <v>2156</v>
      </c>
      <c r="J375" s="831">
        <v>166</v>
      </c>
      <c r="K375" s="831">
        <v>358394</v>
      </c>
      <c r="L375" s="831">
        <v>1</v>
      </c>
      <c r="M375" s="831">
        <v>2159</v>
      </c>
      <c r="N375" s="831">
        <v>116</v>
      </c>
      <c r="O375" s="831">
        <v>250792</v>
      </c>
      <c r="P375" s="827">
        <v>0.69976617912130223</v>
      </c>
      <c r="Q375" s="832">
        <v>2162</v>
      </c>
    </row>
    <row r="376" spans="1:17" ht="14.45" customHeight="1" x14ac:dyDescent="0.2">
      <c r="A376" s="821" t="s">
        <v>5738</v>
      </c>
      <c r="B376" s="822" t="s">
        <v>5405</v>
      </c>
      <c r="C376" s="822" t="s">
        <v>4182</v>
      </c>
      <c r="D376" s="822" t="s">
        <v>6104</v>
      </c>
      <c r="E376" s="822" t="s">
        <v>6061</v>
      </c>
      <c r="F376" s="831">
        <v>994</v>
      </c>
      <c r="G376" s="831">
        <v>1877666</v>
      </c>
      <c r="H376" s="831">
        <v>1.0147483538480828</v>
      </c>
      <c r="I376" s="831">
        <v>1889</v>
      </c>
      <c r="J376" s="831">
        <v>978</v>
      </c>
      <c r="K376" s="831">
        <v>1850376</v>
      </c>
      <c r="L376" s="831">
        <v>1</v>
      </c>
      <c r="M376" s="831">
        <v>1892</v>
      </c>
      <c r="N376" s="831">
        <v>753</v>
      </c>
      <c r="O376" s="831">
        <v>1426935</v>
      </c>
      <c r="P376" s="827">
        <v>0.7711594832617803</v>
      </c>
      <c r="Q376" s="832">
        <v>1895</v>
      </c>
    </row>
    <row r="377" spans="1:17" ht="14.45" customHeight="1" x14ac:dyDescent="0.2">
      <c r="A377" s="821" t="s">
        <v>5738</v>
      </c>
      <c r="B377" s="822" t="s">
        <v>5405</v>
      </c>
      <c r="C377" s="822" t="s">
        <v>4182</v>
      </c>
      <c r="D377" s="822" t="s">
        <v>6105</v>
      </c>
      <c r="E377" s="822" t="s">
        <v>6106</v>
      </c>
      <c r="F377" s="831"/>
      <c r="G377" s="831"/>
      <c r="H377" s="831"/>
      <c r="I377" s="831"/>
      <c r="J377" s="831"/>
      <c r="K377" s="831"/>
      <c r="L377" s="831"/>
      <c r="M377" s="831"/>
      <c r="N377" s="831">
        <v>1</v>
      </c>
      <c r="O377" s="831">
        <v>165</v>
      </c>
      <c r="P377" s="827"/>
      <c r="Q377" s="832">
        <v>165</v>
      </c>
    </row>
    <row r="378" spans="1:17" ht="14.45" customHeight="1" x14ac:dyDescent="0.2">
      <c r="A378" s="821" t="s">
        <v>5738</v>
      </c>
      <c r="B378" s="822" t="s">
        <v>5405</v>
      </c>
      <c r="C378" s="822" t="s">
        <v>4182</v>
      </c>
      <c r="D378" s="822" t="s">
        <v>6107</v>
      </c>
      <c r="E378" s="822" t="s">
        <v>6108</v>
      </c>
      <c r="F378" s="831">
        <v>5</v>
      </c>
      <c r="G378" s="831">
        <v>49200</v>
      </c>
      <c r="H378" s="831"/>
      <c r="I378" s="831">
        <v>9840</v>
      </c>
      <c r="J378" s="831"/>
      <c r="K378" s="831"/>
      <c r="L378" s="831"/>
      <c r="M378" s="831"/>
      <c r="N378" s="831">
        <v>2</v>
      </c>
      <c r="O378" s="831">
        <v>19718</v>
      </c>
      <c r="P378" s="827"/>
      <c r="Q378" s="832">
        <v>9859</v>
      </c>
    </row>
    <row r="379" spans="1:17" ht="14.45" customHeight="1" x14ac:dyDescent="0.2">
      <c r="A379" s="821" t="s">
        <v>5738</v>
      </c>
      <c r="B379" s="822" t="s">
        <v>5405</v>
      </c>
      <c r="C379" s="822" t="s">
        <v>4182</v>
      </c>
      <c r="D379" s="822" t="s">
        <v>6109</v>
      </c>
      <c r="E379" s="822" t="s">
        <v>6110</v>
      </c>
      <c r="F379" s="831">
        <v>573</v>
      </c>
      <c r="G379" s="831">
        <v>4848726</v>
      </c>
      <c r="H379" s="831">
        <v>1.0222478495530443</v>
      </c>
      <c r="I379" s="831">
        <v>8462</v>
      </c>
      <c r="J379" s="831">
        <v>560</v>
      </c>
      <c r="K379" s="831">
        <v>4743200</v>
      </c>
      <c r="L379" s="831">
        <v>1</v>
      </c>
      <c r="M379" s="831">
        <v>8470</v>
      </c>
      <c r="N379" s="831">
        <v>435</v>
      </c>
      <c r="O379" s="831">
        <v>3687930</v>
      </c>
      <c r="P379" s="827">
        <v>0.77751939618822741</v>
      </c>
      <c r="Q379" s="832">
        <v>8478</v>
      </c>
    </row>
    <row r="380" spans="1:17" ht="14.45" customHeight="1" x14ac:dyDescent="0.2">
      <c r="A380" s="821" t="s">
        <v>5738</v>
      </c>
      <c r="B380" s="822" t="s">
        <v>5405</v>
      </c>
      <c r="C380" s="822" t="s">
        <v>4182</v>
      </c>
      <c r="D380" s="822" t="s">
        <v>6111</v>
      </c>
      <c r="E380" s="822" t="s">
        <v>6112</v>
      </c>
      <c r="F380" s="831">
        <v>1</v>
      </c>
      <c r="G380" s="831">
        <v>2055</v>
      </c>
      <c r="H380" s="831"/>
      <c r="I380" s="831">
        <v>2055</v>
      </c>
      <c r="J380" s="831"/>
      <c r="K380" s="831"/>
      <c r="L380" s="831"/>
      <c r="M380" s="831"/>
      <c r="N380" s="831"/>
      <c r="O380" s="831"/>
      <c r="P380" s="827"/>
      <c r="Q380" s="832"/>
    </row>
    <row r="381" spans="1:17" ht="14.45" customHeight="1" x14ac:dyDescent="0.2">
      <c r="A381" s="821" t="s">
        <v>5738</v>
      </c>
      <c r="B381" s="822" t="s">
        <v>5405</v>
      </c>
      <c r="C381" s="822" t="s">
        <v>4182</v>
      </c>
      <c r="D381" s="822" t="s">
        <v>6113</v>
      </c>
      <c r="E381" s="822" t="s">
        <v>6114</v>
      </c>
      <c r="F381" s="831">
        <v>6</v>
      </c>
      <c r="G381" s="831">
        <v>3477</v>
      </c>
      <c r="H381" s="831">
        <v>1.9914089347079038</v>
      </c>
      <c r="I381" s="831">
        <v>579.5</v>
      </c>
      <c r="J381" s="831">
        <v>3</v>
      </c>
      <c r="K381" s="831">
        <v>1746</v>
      </c>
      <c r="L381" s="831">
        <v>1</v>
      </c>
      <c r="M381" s="831">
        <v>582</v>
      </c>
      <c r="N381" s="831">
        <v>2</v>
      </c>
      <c r="O381" s="831">
        <v>1168</v>
      </c>
      <c r="P381" s="827">
        <v>0.66895761741122561</v>
      </c>
      <c r="Q381" s="832">
        <v>584</v>
      </c>
    </row>
    <row r="382" spans="1:17" ht="14.45" customHeight="1" x14ac:dyDescent="0.2">
      <c r="A382" s="821" t="s">
        <v>5738</v>
      </c>
      <c r="B382" s="822" t="s">
        <v>5405</v>
      </c>
      <c r="C382" s="822" t="s">
        <v>4182</v>
      </c>
      <c r="D382" s="822" t="s">
        <v>6115</v>
      </c>
      <c r="E382" s="822" t="s">
        <v>6116</v>
      </c>
      <c r="F382" s="831"/>
      <c r="G382" s="831"/>
      <c r="H382" s="831"/>
      <c r="I382" s="831"/>
      <c r="J382" s="831"/>
      <c r="K382" s="831"/>
      <c r="L382" s="831"/>
      <c r="M382" s="831"/>
      <c r="N382" s="831">
        <v>2</v>
      </c>
      <c r="O382" s="831">
        <v>24992</v>
      </c>
      <c r="P382" s="827"/>
      <c r="Q382" s="832">
        <v>12496</v>
      </c>
    </row>
    <row r="383" spans="1:17" ht="14.45" customHeight="1" x14ac:dyDescent="0.2">
      <c r="A383" s="821" t="s">
        <v>6117</v>
      </c>
      <c r="B383" s="822" t="s">
        <v>6118</v>
      </c>
      <c r="C383" s="822" t="s">
        <v>4182</v>
      </c>
      <c r="D383" s="822" t="s">
        <v>6119</v>
      </c>
      <c r="E383" s="822" t="s">
        <v>6120</v>
      </c>
      <c r="F383" s="831">
        <v>525</v>
      </c>
      <c r="G383" s="831">
        <v>111300</v>
      </c>
      <c r="H383" s="831">
        <v>1.2682893477369068</v>
      </c>
      <c r="I383" s="831">
        <v>212</v>
      </c>
      <c r="J383" s="831">
        <v>412</v>
      </c>
      <c r="K383" s="831">
        <v>87756</v>
      </c>
      <c r="L383" s="831">
        <v>1</v>
      </c>
      <c r="M383" s="831">
        <v>213</v>
      </c>
      <c r="N383" s="831">
        <v>391</v>
      </c>
      <c r="O383" s="831">
        <v>84065</v>
      </c>
      <c r="P383" s="827">
        <v>0.95794019782123163</v>
      </c>
      <c r="Q383" s="832">
        <v>215</v>
      </c>
    </row>
    <row r="384" spans="1:17" ht="14.45" customHeight="1" x14ac:dyDescent="0.2">
      <c r="A384" s="821" t="s">
        <v>6117</v>
      </c>
      <c r="B384" s="822" t="s">
        <v>6118</v>
      </c>
      <c r="C384" s="822" t="s">
        <v>4182</v>
      </c>
      <c r="D384" s="822" t="s">
        <v>6121</v>
      </c>
      <c r="E384" s="822" t="s">
        <v>6120</v>
      </c>
      <c r="F384" s="831"/>
      <c r="G384" s="831"/>
      <c r="H384" s="831"/>
      <c r="I384" s="831"/>
      <c r="J384" s="831"/>
      <c r="K384" s="831"/>
      <c r="L384" s="831"/>
      <c r="M384" s="831"/>
      <c r="N384" s="831">
        <v>3</v>
      </c>
      <c r="O384" s="831">
        <v>267</v>
      </c>
      <c r="P384" s="827"/>
      <c r="Q384" s="832">
        <v>89</v>
      </c>
    </row>
    <row r="385" spans="1:17" ht="14.45" customHeight="1" x14ac:dyDescent="0.2">
      <c r="A385" s="821" t="s">
        <v>6117</v>
      </c>
      <c r="B385" s="822" t="s">
        <v>6118</v>
      </c>
      <c r="C385" s="822" t="s">
        <v>4182</v>
      </c>
      <c r="D385" s="822" t="s">
        <v>6122</v>
      </c>
      <c r="E385" s="822" t="s">
        <v>6123</v>
      </c>
      <c r="F385" s="831">
        <v>727</v>
      </c>
      <c r="G385" s="831">
        <v>219554</v>
      </c>
      <c r="H385" s="831">
        <v>1.1012168086109524</v>
      </c>
      <c r="I385" s="831">
        <v>302</v>
      </c>
      <c r="J385" s="831">
        <v>658</v>
      </c>
      <c r="K385" s="831">
        <v>199374</v>
      </c>
      <c r="L385" s="831">
        <v>1</v>
      </c>
      <c r="M385" s="831">
        <v>303</v>
      </c>
      <c r="N385" s="831">
        <v>678</v>
      </c>
      <c r="O385" s="831">
        <v>206790</v>
      </c>
      <c r="P385" s="827">
        <v>1.0371964248096541</v>
      </c>
      <c r="Q385" s="832">
        <v>305</v>
      </c>
    </row>
    <row r="386" spans="1:17" ht="14.45" customHeight="1" x14ac:dyDescent="0.2">
      <c r="A386" s="821" t="s">
        <v>6117</v>
      </c>
      <c r="B386" s="822" t="s">
        <v>6118</v>
      </c>
      <c r="C386" s="822" t="s">
        <v>4182</v>
      </c>
      <c r="D386" s="822" t="s">
        <v>6124</v>
      </c>
      <c r="E386" s="822" t="s">
        <v>6125</v>
      </c>
      <c r="F386" s="831">
        <v>9</v>
      </c>
      <c r="G386" s="831">
        <v>897</v>
      </c>
      <c r="H386" s="831">
        <v>0.9966666666666667</v>
      </c>
      <c r="I386" s="831">
        <v>99.666666666666671</v>
      </c>
      <c r="J386" s="831">
        <v>9</v>
      </c>
      <c r="K386" s="831">
        <v>900</v>
      </c>
      <c r="L386" s="831">
        <v>1</v>
      </c>
      <c r="M386" s="831">
        <v>100</v>
      </c>
      <c r="N386" s="831">
        <v>9</v>
      </c>
      <c r="O386" s="831">
        <v>909</v>
      </c>
      <c r="P386" s="827">
        <v>1.01</v>
      </c>
      <c r="Q386" s="832">
        <v>101</v>
      </c>
    </row>
    <row r="387" spans="1:17" ht="14.45" customHeight="1" x14ac:dyDescent="0.2">
      <c r="A387" s="821" t="s">
        <v>6117</v>
      </c>
      <c r="B387" s="822" t="s">
        <v>6118</v>
      </c>
      <c r="C387" s="822" t="s">
        <v>4182</v>
      </c>
      <c r="D387" s="822" t="s">
        <v>6126</v>
      </c>
      <c r="E387" s="822" t="s">
        <v>6127</v>
      </c>
      <c r="F387" s="831">
        <v>1</v>
      </c>
      <c r="G387" s="831">
        <v>232</v>
      </c>
      <c r="H387" s="831"/>
      <c r="I387" s="831">
        <v>232</v>
      </c>
      <c r="J387" s="831"/>
      <c r="K387" s="831"/>
      <c r="L387" s="831"/>
      <c r="M387" s="831"/>
      <c r="N387" s="831"/>
      <c r="O387" s="831"/>
      <c r="P387" s="827"/>
      <c r="Q387" s="832"/>
    </row>
    <row r="388" spans="1:17" ht="14.45" customHeight="1" x14ac:dyDescent="0.2">
      <c r="A388" s="821" t="s">
        <v>6117</v>
      </c>
      <c r="B388" s="822" t="s">
        <v>6118</v>
      </c>
      <c r="C388" s="822" t="s">
        <v>4182</v>
      </c>
      <c r="D388" s="822" t="s">
        <v>6128</v>
      </c>
      <c r="E388" s="822" t="s">
        <v>6129</v>
      </c>
      <c r="F388" s="831">
        <v>307</v>
      </c>
      <c r="G388" s="831">
        <v>42059</v>
      </c>
      <c r="H388" s="831">
        <v>0.94650733639391482</v>
      </c>
      <c r="I388" s="831">
        <v>137</v>
      </c>
      <c r="J388" s="831">
        <v>322</v>
      </c>
      <c r="K388" s="831">
        <v>44436</v>
      </c>
      <c r="L388" s="831">
        <v>1</v>
      </c>
      <c r="M388" s="831">
        <v>138</v>
      </c>
      <c r="N388" s="831">
        <v>226</v>
      </c>
      <c r="O388" s="831">
        <v>31414</v>
      </c>
      <c r="P388" s="827">
        <v>0.70694932037087044</v>
      </c>
      <c r="Q388" s="832">
        <v>139</v>
      </c>
    </row>
    <row r="389" spans="1:17" ht="14.45" customHeight="1" x14ac:dyDescent="0.2">
      <c r="A389" s="821" t="s">
        <v>6117</v>
      </c>
      <c r="B389" s="822" t="s">
        <v>6118</v>
      </c>
      <c r="C389" s="822" t="s">
        <v>4182</v>
      </c>
      <c r="D389" s="822" t="s">
        <v>6130</v>
      </c>
      <c r="E389" s="822" t="s">
        <v>6129</v>
      </c>
      <c r="F389" s="831"/>
      <c r="G389" s="831"/>
      <c r="H389" s="831"/>
      <c r="I389" s="831"/>
      <c r="J389" s="831"/>
      <c r="K389" s="831"/>
      <c r="L389" s="831"/>
      <c r="M389" s="831"/>
      <c r="N389" s="831">
        <v>1</v>
      </c>
      <c r="O389" s="831">
        <v>187</v>
      </c>
      <c r="P389" s="827"/>
      <c r="Q389" s="832">
        <v>187</v>
      </c>
    </row>
    <row r="390" spans="1:17" ht="14.45" customHeight="1" x14ac:dyDescent="0.2">
      <c r="A390" s="821" t="s">
        <v>6117</v>
      </c>
      <c r="B390" s="822" t="s">
        <v>6118</v>
      </c>
      <c r="C390" s="822" t="s">
        <v>4182</v>
      </c>
      <c r="D390" s="822" t="s">
        <v>6131</v>
      </c>
      <c r="E390" s="822" t="s">
        <v>6132</v>
      </c>
      <c r="F390" s="831">
        <v>5</v>
      </c>
      <c r="G390" s="831">
        <v>3200</v>
      </c>
      <c r="H390" s="831">
        <v>4.9612403100775193</v>
      </c>
      <c r="I390" s="831">
        <v>640</v>
      </c>
      <c r="J390" s="831">
        <v>1</v>
      </c>
      <c r="K390" s="831">
        <v>645</v>
      </c>
      <c r="L390" s="831">
        <v>1</v>
      </c>
      <c r="M390" s="831">
        <v>645</v>
      </c>
      <c r="N390" s="831">
        <v>3</v>
      </c>
      <c r="O390" s="831">
        <v>1947</v>
      </c>
      <c r="P390" s="827">
        <v>3.0186046511627906</v>
      </c>
      <c r="Q390" s="832">
        <v>649</v>
      </c>
    </row>
    <row r="391" spans="1:17" ht="14.45" customHeight="1" x14ac:dyDescent="0.2">
      <c r="A391" s="821" t="s">
        <v>6117</v>
      </c>
      <c r="B391" s="822" t="s">
        <v>6118</v>
      </c>
      <c r="C391" s="822" t="s">
        <v>4182</v>
      </c>
      <c r="D391" s="822" t="s">
        <v>6133</v>
      </c>
      <c r="E391" s="822" t="s">
        <v>6134</v>
      </c>
      <c r="F391" s="831">
        <v>31</v>
      </c>
      <c r="G391" s="831">
        <v>5394</v>
      </c>
      <c r="H391" s="831">
        <v>1.0628571428571429</v>
      </c>
      <c r="I391" s="831">
        <v>174</v>
      </c>
      <c r="J391" s="831">
        <v>29</v>
      </c>
      <c r="K391" s="831">
        <v>5075</v>
      </c>
      <c r="L391" s="831">
        <v>1</v>
      </c>
      <c r="M391" s="831">
        <v>175</v>
      </c>
      <c r="N391" s="831">
        <v>24</v>
      </c>
      <c r="O391" s="831">
        <v>4224</v>
      </c>
      <c r="P391" s="827">
        <v>0.83231527093596058</v>
      </c>
      <c r="Q391" s="832">
        <v>176</v>
      </c>
    </row>
    <row r="392" spans="1:17" ht="14.45" customHeight="1" x14ac:dyDescent="0.2">
      <c r="A392" s="821" t="s">
        <v>6117</v>
      </c>
      <c r="B392" s="822" t="s">
        <v>6118</v>
      </c>
      <c r="C392" s="822" t="s">
        <v>4182</v>
      </c>
      <c r="D392" s="822" t="s">
        <v>6135</v>
      </c>
      <c r="E392" s="822" t="s">
        <v>6136</v>
      </c>
      <c r="F392" s="831"/>
      <c r="G392" s="831"/>
      <c r="H392" s="831"/>
      <c r="I392" s="831"/>
      <c r="J392" s="831">
        <v>2</v>
      </c>
      <c r="K392" s="831">
        <v>696</v>
      </c>
      <c r="L392" s="831">
        <v>1</v>
      </c>
      <c r="M392" s="831">
        <v>348</v>
      </c>
      <c r="N392" s="831"/>
      <c r="O392" s="831"/>
      <c r="P392" s="827"/>
      <c r="Q392" s="832"/>
    </row>
    <row r="393" spans="1:17" ht="14.45" customHeight="1" x14ac:dyDescent="0.2">
      <c r="A393" s="821" t="s">
        <v>6117</v>
      </c>
      <c r="B393" s="822" t="s">
        <v>6118</v>
      </c>
      <c r="C393" s="822" t="s">
        <v>4182</v>
      </c>
      <c r="D393" s="822" t="s">
        <v>6137</v>
      </c>
      <c r="E393" s="822" t="s">
        <v>6138</v>
      </c>
      <c r="F393" s="831">
        <v>110</v>
      </c>
      <c r="G393" s="831">
        <v>30140</v>
      </c>
      <c r="H393" s="831">
        <v>1.2801019324697387</v>
      </c>
      <c r="I393" s="831">
        <v>274</v>
      </c>
      <c r="J393" s="831">
        <v>85</v>
      </c>
      <c r="K393" s="831">
        <v>23545</v>
      </c>
      <c r="L393" s="831">
        <v>1</v>
      </c>
      <c r="M393" s="831">
        <v>277</v>
      </c>
      <c r="N393" s="831">
        <v>78</v>
      </c>
      <c r="O393" s="831">
        <v>21762</v>
      </c>
      <c r="P393" s="827">
        <v>0.92427266935655128</v>
      </c>
      <c r="Q393" s="832">
        <v>279</v>
      </c>
    </row>
    <row r="394" spans="1:17" ht="14.45" customHeight="1" x14ac:dyDescent="0.2">
      <c r="A394" s="821" t="s">
        <v>6117</v>
      </c>
      <c r="B394" s="822" t="s">
        <v>6118</v>
      </c>
      <c r="C394" s="822" t="s">
        <v>4182</v>
      </c>
      <c r="D394" s="822" t="s">
        <v>6139</v>
      </c>
      <c r="E394" s="822" t="s">
        <v>6140</v>
      </c>
      <c r="F394" s="831">
        <v>128</v>
      </c>
      <c r="G394" s="831">
        <v>18139</v>
      </c>
      <c r="H394" s="831">
        <v>1.2864539007092199</v>
      </c>
      <c r="I394" s="831">
        <v>141.7109375</v>
      </c>
      <c r="J394" s="831">
        <v>100</v>
      </c>
      <c r="K394" s="831">
        <v>14100</v>
      </c>
      <c r="L394" s="831">
        <v>1</v>
      </c>
      <c r="M394" s="831">
        <v>141</v>
      </c>
      <c r="N394" s="831">
        <v>97</v>
      </c>
      <c r="O394" s="831">
        <v>13774</v>
      </c>
      <c r="P394" s="827">
        <v>0.97687943262411348</v>
      </c>
      <c r="Q394" s="832">
        <v>142</v>
      </c>
    </row>
    <row r="395" spans="1:17" ht="14.45" customHeight="1" x14ac:dyDescent="0.2">
      <c r="A395" s="821" t="s">
        <v>6117</v>
      </c>
      <c r="B395" s="822" t="s">
        <v>6118</v>
      </c>
      <c r="C395" s="822" t="s">
        <v>4182</v>
      </c>
      <c r="D395" s="822" t="s">
        <v>6141</v>
      </c>
      <c r="E395" s="822" t="s">
        <v>6140</v>
      </c>
      <c r="F395" s="831">
        <v>307</v>
      </c>
      <c r="G395" s="831">
        <v>24016</v>
      </c>
      <c r="H395" s="831">
        <v>0.94409937888198758</v>
      </c>
      <c r="I395" s="831">
        <v>78.22801302931596</v>
      </c>
      <c r="J395" s="831">
        <v>322</v>
      </c>
      <c r="K395" s="831">
        <v>25438</v>
      </c>
      <c r="L395" s="831">
        <v>1</v>
      </c>
      <c r="M395" s="831">
        <v>79</v>
      </c>
      <c r="N395" s="831">
        <v>226</v>
      </c>
      <c r="O395" s="831">
        <v>17854</v>
      </c>
      <c r="P395" s="827">
        <v>0.70186335403726707</v>
      </c>
      <c r="Q395" s="832">
        <v>79</v>
      </c>
    </row>
    <row r="396" spans="1:17" ht="14.45" customHeight="1" x14ac:dyDescent="0.2">
      <c r="A396" s="821" t="s">
        <v>6117</v>
      </c>
      <c r="B396" s="822" t="s">
        <v>6118</v>
      </c>
      <c r="C396" s="822" t="s">
        <v>4182</v>
      </c>
      <c r="D396" s="822" t="s">
        <v>6142</v>
      </c>
      <c r="E396" s="822" t="s">
        <v>6143</v>
      </c>
      <c r="F396" s="831">
        <v>128</v>
      </c>
      <c r="G396" s="831">
        <v>40192</v>
      </c>
      <c r="H396" s="831">
        <v>1.2718987341772152</v>
      </c>
      <c r="I396" s="831">
        <v>314</v>
      </c>
      <c r="J396" s="831">
        <v>100</v>
      </c>
      <c r="K396" s="831">
        <v>31600</v>
      </c>
      <c r="L396" s="831">
        <v>1</v>
      </c>
      <c r="M396" s="831">
        <v>316</v>
      </c>
      <c r="N396" s="831">
        <v>97</v>
      </c>
      <c r="O396" s="831">
        <v>30846</v>
      </c>
      <c r="P396" s="827">
        <v>0.97613924050632916</v>
      </c>
      <c r="Q396" s="832">
        <v>318</v>
      </c>
    </row>
    <row r="397" spans="1:17" ht="14.45" customHeight="1" x14ac:dyDescent="0.2">
      <c r="A397" s="821" t="s">
        <v>6117</v>
      </c>
      <c r="B397" s="822" t="s">
        <v>6118</v>
      </c>
      <c r="C397" s="822" t="s">
        <v>4182</v>
      </c>
      <c r="D397" s="822" t="s">
        <v>6144</v>
      </c>
      <c r="E397" s="822" t="s">
        <v>6145</v>
      </c>
      <c r="F397" s="831"/>
      <c r="G397" s="831"/>
      <c r="H397" s="831"/>
      <c r="I397" s="831"/>
      <c r="J397" s="831">
        <v>2</v>
      </c>
      <c r="K397" s="831">
        <v>658</v>
      </c>
      <c r="L397" s="831">
        <v>1</v>
      </c>
      <c r="M397" s="831">
        <v>329</v>
      </c>
      <c r="N397" s="831"/>
      <c r="O397" s="831"/>
      <c r="P397" s="827"/>
      <c r="Q397" s="832"/>
    </row>
    <row r="398" spans="1:17" ht="14.45" customHeight="1" x14ac:dyDescent="0.2">
      <c r="A398" s="821" t="s">
        <v>6117</v>
      </c>
      <c r="B398" s="822" t="s">
        <v>6118</v>
      </c>
      <c r="C398" s="822" t="s">
        <v>4182</v>
      </c>
      <c r="D398" s="822" t="s">
        <v>6146</v>
      </c>
      <c r="E398" s="822" t="s">
        <v>6147</v>
      </c>
      <c r="F398" s="831">
        <v>297</v>
      </c>
      <c r="G398" s="831">
        <v>48480</v>
      </c>
      <c r="H398" s="831">
        <v>0.98266950440863488</v>
      </c>
      <c r="I398" s="831">
        <v>163.23232323232324</v>
      </c>
      <c r="J398" s="831">
        <v>299</v>
      </c>
      <c r="K398" s="831">
        <v>49335</v>
      </c>
      <c r="L398" s="831">
        <v>1</v>
      </c>
      <c r="M398" s="831">
        <v>165</v>
      </c>
      <c r="N398" s="831">
        <v>205</v>
      </c>
      <c r="O398" s="831">
        <v>34030</v>
      </c>
      <c r="P398" s="827">
        <v>0.68977399412182017</v>
      </c>
      <c r="Q398" s="832">
        <v>166</v>
      </c>
    </row>
    <row r="399" spans="1:17" ht="14.45" customHeight="1" x14ac:dyDescent="0.2">
      <c r="A399" s="821" t="s">
        <v>6117</v>
      </c>
      <c r="B399" s="822" t="s">
        <v>6118</v>
      </c>
      <c r="C399" s="822" t="s">
        <v>4182</v>
      </c>
      <c r="D399" s="822" t="s">
        <v>6148</v>
      </c>
      <c r="E399" s="822" t="s">
        <v>6120</v>
      </c>
      <c r="F399" s="831">
        <v>806</v>
      </c>
      <c r="G399" s="831">
        <v>58213</v>
      </c>
      <c r="H399" s="831">
        <v>0.98579218316060424</v>
      </c>
      <c r="I399" s="831">
        <v>72.224565756823822</v>
      </c>
      <c r="J399" s="831">
        <v>798</v>
      </c>
      <c r="K399" s="831">
        <v>59052</v>
      </c>
      <c r="L399" s="831">
        <v>1</v>
      </c>
      <c r="M399" s="831">
        <v>74</v>
      </c>
      <c r="N399" s="831">
        <v>616</v>
      </c>
      <c r="O399" s="831">
        <v>45584</v>
      </c>
      <c r="P399" s="827">
        <v>0.77192982456140347</v>
      </c>
      <c r="Q399" s="832">
        <v>74</v>
      </c>
    </row>
    <row r="400" spans="1:17" ht="14.45" customHeight="1" x14ac:dyDescent="0.2">
      <c r="A400" s="821" t="s">
        <v>6117</v>
      </c>
      <c r="B400" s="822" t="s">
        <v>6118</v>
      </c>
      <c r="C400" s="822" t="s">
        <v>4182</v>
      </c>
      <c r="D400" s="822" t="s">
        <v>6149</v>
      </c>
      <c r="E400" s="822" t="s">
        <v>6150</v>
      </c>
      <c r="F400" s="831"/>
      <c r="G400" s="831"/>
      <c r="H400" s="831"/>
      <c r="I400" s="831"/>
      <c r="J400" s="831">
        <v>1</v>
      </c>
      <c r="K400" s="831">
        <v>233</v>
      </c>
      <c r="L400" s="831">
        <v>1</v>
      </c>
      <c r="M400" s="831">
        <v>233</v>
      </c>
      <c r="N400" s="831"/>
      <c r="O400" s="831"/>
      <c r="P400" s="827"/>
      <c r="Q400" s="832"/>
    </row>
    <row r="401" spans="1:17" ht="14.45" customHeight="1" x14ac:dyDescent="0.2">
      <c r="A401" s="821" t="s">
        <v>6117</v>
      </c>
      <c r="B401" s="822" t="s">
        <v>6118</v>
      </c>
      <c r="C401" s="822" t="s">
        <v>4182</v>
      </c>
      <c r="D401" s="822" t="s">
        <v>6151</v>
      </c>
      <c r="E401" s="822" t="s">
        <v>6152</v>
      </c>
      <c r="F401" s="831">
        <v>39</v>
      </c>
      <c r="G401" s="831">
        <v>47268</v>
      </c>
      <c r="H401" s="831">
        <v>0.94809050064184852</v>
      </c>
      <c r="I401" s="831">
        <v>1212</v>
      </c>
      <c r="J401" s="831">
        <v>41</v>
      </c>
      <c r="K401" s="831">
        <v>49856</v>
      </c>
      <c r="L401" s="831">
        <v>1</v>
      </c>
      <c r="M401" s="831">
        <v>1216</v>
      </c>
      <c r="N401" s="831">
        <v>36</v>
      </c>
      <c r="O401" s="831">
        <v>43920</v>
      </c>
      <c r="P401" s="827">
        <v>0.88093709884467264</v>
      </c>
      <c r="Q401" s="832">
        <v>1220</v>
      </c>
    </row>
    <row r="402" spans="1:17" ht="14.45" customHeight="1" x14ac:dyDescent="0.2">
      <c r="A402" s="821" t="s">
        <v>6117</v>
      </c>
      <c r="B402" s="822" t="s">
        <v>6118</v>
      </c>
      <c r="C402" s="822" t="s">
        <v>4182</v>
      </c>
      <c r="D402" s="822" t="s">
        <v>6153</v>
      </c>
      <c r="E402" s="822" t="s">
        <v>6154</v>
      </c>
      <c r="F402" s="831">
        <v>28</v>
      </c>
      <c r="G402" s="831">
        <v>3220</v>
      </c>
      <c r="H402" s="831">
        <v>1.2068965517241379</v>
      </c>
      <c r="I402" s="831">
        <v>115</v>
      </c>
      <c r="J402" s="831">
        <v>23</v>
      </c>
      <c r="K402" s="831">
        <v>2668</v>
      </c>
      <c r="L402" s="831">
        <v>1</v>
      </c>
      <c r="M402" s="831">
        <v>116</v>
      </c>
      <c r="N402" s="831">
        <v>22</v>
      </c>
      <c r="O402" s="831">
        <v>2574</v>
      </c>
      <c r="P402" s="827">
        <v>0.9647676161919041</v>
      </c>
      <c r="Q402" s="832">
        <v>117</v>
      </c>
    </row>
    <row r="403" spans="1:17" ht="14.45" customHeight="1" x14ac:dyDescent="0.2">
      <c r="A403" s="821" t="s">
        <v>6117</v>
      </c>
      <c r="B403" s="822" t="s">
        <v>6118</v>
      </c>
      <c r="C403" s="822" t="s">
        <v>4182</v>
      </c>
      <c r="D403" s="822" t="s">
        <v>6155</v>
      </c>
      <c r="E403" s="822" t="s">
        <v>6156</v>
      </c>
      <c r="F403" s="831"/>
      <c r="G403" s="831"/>
      <c r="H403" s="831"/>
      <c r="I403" s="831"/>
      <c r="J403" s="831">
        <v>2</v>
      </c>
      <c r="K403" s="831">
        <v>700</v>
      </c>
      <c r="L403" s="831">
        <v>1</v>
      </c>
      <c r="M403" s="831">
        <v>350</v>
      </c>
      <c r="N403" s="831">
        <v>1</v>
      </c>
      <c r="O403" s="831">
        <v>352</v>
      </c>
      <c r="P403" s="827">
        <v>0.50285714285714289</v>
      </c>
      <c r="Q403" s="832">
        <v>352</v>
      </c>
    </row>
    <row r="404" spans="1:17" ht="14.45" customHeight="1" x14ac:dyDescent="0.2">
      <c r="A404" s="821" t="s">
        <v>6117</v>
      </c>
      <c r="B404" s="822" t="s">
        <v>6118</v>
      </c>
      <c r="C404" s="822" t="s">
        <v>4182</v>
      </c>
      <c r="D404" s="822" t="s">
        <v>6157</v>
      </c>
      <c r="E404" s="822" t="s">
        <v>6158</v>
      </c>
      <c r="F404" s="831"/>
      <c r="G404" s="831"/>
      <c r="H404" s="831"/>
      <c r="I404" s="831"/>
      <c r="J404" s="831">
        <v>2</v>
      </c>
      <c r="K404" s="831">
        <v>2150</v>
      </c>
      <c r="L404" s="831">
        <v>1</v>
      </c>
      <c r="M404" s="831">
        <v>1075</v>
      </c>
      <c r="N404" s="831"/>
      <c r="O404" s="831"/>
      <c r="P404" s="827"/>
      <c r="Q404" s="832"/>
    </row>
    <row r="405" spans="1:17" ht="14.45" customHeight="1" x14ac:dyDescent="0.2">
      <c r="A405" s="821" t="s">
        <v>6117</v>
      </c>
      <c r="B405" s="822" t="s">
        <v>6118</v>
      </c>
      <c r="C405" s="822" t="s">
        <v>4182</v>
      </c>
      <c r="D405" s="822" t="s">
        <v>6159</v>
      </c>
      <c r="E405" s="822" t="s">
        <v>6160</v>
      </c>
      <c r="F405" s="831"/>
      <c r="G405" s="831"/>
      <c r="H405" s="831"/>
      <c r="I405" s="831"/>
      <c r="J405" s="831"/>
      <c r="K405" s="831"/>
      <c r="L405" s="831"/>
      <c r="M405" s="831"/>
      <c r="N405" s="831">
        <v>1</v>
      </c>
      <c r="O405" s="831">
        <v>306</v>
      </c>
      <c r="P405" s="827"/>
      <c r="Q405" s="832">
        <v>306</v>
      </c>
    </row>
    <row r="406" spans="1:17" ht="14.45" customHeight="1" x14ac:dyDescent="0.2">
      <c r="A406" s="821" t="s">
        <v>6161</v>
      </c>
      <c r="B406" s="822" t="s">
        <v>6162</v>
      </c>
      <c r="C406" s="822" t="s">
        <v>4182</v>
      </c>
      <c r="D406" s="822" t="s">
        <v>6163</v>
      </c>
      <c r="E406" s="822" t="s">
        <v>6164</v>
      </c>
      <c r="F406" s="831">
        <v>132</v>
      </c>
      <c r="G406" s="831">
        <v>7656</v>
      </c>
      <c r="H406" s="831">
        <v>1.5266201395812562</v>
      </c>
      <c r="I406" s="831">
        <v>58</v>
      </c>
      <c r="J406" s="831">
        <v>85</v>
      </c>
      <c r="K406" s="831">
        <v>5015</v>
      </c>
      <c r="L406" s="831">
        <v>1</v>
      </c>
      <c r="M406" s="831">
        <v>59</v>
      </c>
      <c r="N406" s="831">
        <v>94</v>
      </c>
      <c r="O406" s="831">
        <v>5546</v>
      </c>
      <c r="P406" s="827">
        <v>1.1058823529411765</v>
      </c>
      <c r="Q406" s="832">
        <v>59</v>
      </c>
    </row>
    <row r="407" spans="1:17" ht="14.45" customHeight="1" x14ac:dyDescent="0.2">
      <c r="A407" s="821" t="s">
        <v>6161</v>
      </c>
      <c r="B407" s="822" t="s">
        <v>6162</v>
      </c>
      <c r="C407" s="822" t="s">
        <v>4182</v>
      </c>
      <c r="D407" s="822" t="s">
        <v>6165</v>
      </c>
      <c r="E407" s="822" t="s">
        <v>6166</v>
      </c>
      <c r="F407" s="831">
        <v>500</v>
      </c>
      <c r="G407" s="831">
        <v>65868</v>
      </c>
      <c r="H407" s="831">
        <v>1.0708154506437768</v>
      </c>
      <c r="I407" s="831">
        <v>131.73599999999999</v>
      </c>
      <c r="J407" s="831">
        <v>466</v>
      </c>
      <c r="K407" s="831">
        <v>61512</v>
      </c>
      <c r="L407" s="831">
        <v>1</v>
      </c>
      <c r="M407" s="831">
        <v>132</v>
      </c>
      <c r="N407" s="831">
        <v>395</v>
      </c>
      <c r="O407" s="831">
        <v>52535</v>
      </c>
      <c r="P407" s="827">
        <v>0.85406099622837817</v>
      </c>
      <c r="Q407" s="832">
        <v>133</v>
      </c>
    </row>
    <row r="408" spans="1:17" ht="14.45" customHeight="1" x14ac:dyDescent="0.2">
      <c r="A408" s="821" t="s">
        <v>6161</v>
      </c>
      <c r="B408" s="822" t="s">
        <v>6162</v>
      </c>
      <c r="C408" s="822" t="s">
        <v>4182</v>
      </c>
      <c r="D408" s="822" t="s">
        <v>6167</v>
      </c>
      <c r="E408" s="822" t="s">
        <v>6168</v>
      </c>
      <c r="F408" s="831">
        <v>10</v>
      </c>
      <c r="G408" s="831">
        <v>1898</v>
      </c>
      <c r="H408" s="831">
        <v>0.38421052631578945</v>
      </c>
      <c r="I408" s="831">
        <v>189.8</v>
      </c>
      <c r="J408" s="831">
        <v>26</v>
      </c>
      <c r="K408" s="831">
        <v>4940</v>
      </c>
      <c r="L408" s="831">
        <v>1</v>
      </c>
      <c r="M408" s="831">
        <v>190</v>
      </c>
      <c r="N408" s="831">
        <v>13</v>
      </c>
      <c r="O408" s="831">
        <v>2496</v>
      </c>
      <c r="P408" s="827">
        <v>0.50526315789473686</v>
      </c>
      <c r="Q408" s="832">
        <v>192</v>
      </c>
    </row>
    <row r="409" spans="1:17" ht="14.45" customHeight="1" x14ac:dyDescent="0.2">
      <c r="A409" s="821" t="s">
        <v>6161</v>
      </c>
      <c r="B409" s="822" t="s">
        <v>6162</v>
      </c>
      <c r="C409" s="822" t="s">
        <v>4182</v>
      </c>
      <c r="D409" s="822" t="s">
        <v>6169</v>
      </c>
      <c r="E409" s="822" t="s">
        <v>6170</v>
      </c>
      <c r="F409" s="831">
        <v>12</v>
      </c>
      <c r="G409" s="831">
        <v>4896</v>
      </c>
      <c r="H409" s="831"/>
      <c r="I409" s="831">
        <v>408</v>
      </c>
      <c r="J409" s="831"/>
      <c r="K409" s="831"/>
      <c r="L409" s="831"/>
      <c r="M409" s="831"/>
      <c r="N409" s="831">
        <v>3</v>
      </c>
      <c r="O409" s="831">
        <v>1239</v>
      </c>
      <c r="P409" s="827"/>
      <c r="Q409" s="832">
        <v>413</v>
      </c>
    </row>
    <row r="410" spans="1:17" ht="14.45" customHeight="1" x14ac:dyDescent="0.2">
      <c r="A410" s="821" t="s">
        <v>6161</v>
      </c>
      <c r="B410" s="822" t="s">
        <v>6162</v>
      </c>
      <c r="C410" s="822" t="s">
        <v>4182</v>
      </c>
      <c r="D410" s="822" t="s">
        <v>6171</v>
      </c>
      <c r="E410" s="822" t="s">
        <v>6172</v>
      </c>
      <c r="F410" s="831">
        <v>35</v>
      </c>
      <c r="G410" s="831">
        <v>6300</v>
      </c>
      <c r="H410" s="831">
        <v>0.35860655737704916</v>
      </c>
      <c r="I410" s="831">
        <v>180</v>
      </c>
      <c r="J410" s="831">
        <v>96</v>
      </c>
      <c r="K410" s="831">
        <v>17568</v>
      </c>
      <c r="L410" s="831">
        <v>1</v>
      </c>
      <c r="M410" s="831">
        <v>183</v>
      </c>
      <c r="N410" s="831">
        <v>68</v>
      </c>
      <c r="O410" s="831">
        <v>12580</v>
      </c>
      <c r="P410" s="827">
        <v>0.71607468123861562</v>
      </c>
      <c r="Q410" s="832">
        <v>185</v>
      </c>
    </row>
    <row r="411" spans="1:17" ht="14.45" customHeight="1" x14ac:dyDescent="0.2">
      <c r="A411" s="821" t="s">
        <v>6161</v>
      </c>
      <c r="B411" s="822" t="s">
        <v>6162</v>
      </c>
      <c r="C411" s="822" t="s">
        <v>4182</v>
      </c>
      <c r="D411" s="822" t="s">
        <v>6173</v>
      </c>
      <c r="E411" s="822" t="s">
        <v>6174</v>
      </c>
      <c r="F411" s="831">
        <v>46</v>
      </c>
      <c r="G411" s="831">
        <v>15502</v>
      </c>
      <c r="H411" s="831">
        <v>1.7484773291224904</v>
      </c>
      <c r="I411" s="831">
        <v>337</v>
      </c>
      <c r="J411" s="831">
        <v>26</v>
      </c>
      <c r="K411" s="831">
        <v>8866</v>
      </c>
      <c r="L411" s="831">
        <v>1</v>
      </c>
      <c r="M411" s="831">
        <v>341</v>
      </c>
      <c r="N411" s="831">
        <v>18</v>
      </c>
      <c r="O411" s="831">
        <v>6192</v>
      </c>
      <c r="P411" s="827">
        <v>0.69839837581773068</v>
      </c>
      <c r="Q411" s="832">
        <v>344</v>
      </c>
    </row>
    <row r="412" spans="1:17" ht="14.45" customHeight="1" x14ac:dyDescent="0.2">
      <c r="A412" s="821" t="s">
        <v>6161</v>
      </c>
      <c r="B412" s="822" t="s">
        <v>6162</v>
      </c>
      <c r="C412" s="822" t="s">
        <v>4182</v>
      </c>
      <c r="D412" s="822" t="s">
        <v>6175</v>
      </c>
      <c r="E412" s="822" t="s">
        <v>6176</v>
      </c>
      <c r="F412" s="831">
        <v>241</v>
      </c>
      <c r="G412" s="831">
        <v>84350</v>
      </c>
      <c r="H412" s="831">
        <v>0.94240545220937377</v>
      </c>
      <c r="I412" s="831">
        <v>350</v>
      </c>
      <c r="J412" s="831">
        <v>255</v>
      </c>
      <c r="K412" s="831">
        <v>89505</v>
      </c>
      <c r="L412" s="831">
        <v>1</v>
      </c>
      <c r="M412" s="831">
        <v>351</v>
      </c>
      <c r="N412" s="831">
        <v>173</v>
      </c>
      <c r="O412" s="831">
        <v>61069</v>
      </c>
      <c r="P412" s="827">
        <v>0.68229707837550979</v>
      </c>
      <c r="Q412" s="832">
        <v>353</v>
      </c>
    </row>
    <row r="413" spans="1:17" ht="14.45" customHeight="1" x14ac:dyDescent="0.2">
      <c r="A413" s="821" t="s">
        <v>6161</v>
      </c>
      <c r="B413" s="822" t="s">
        <v>6162</v>
      </c>
      <c r="C413" s="822" t="s">
        <v>4182</v>
      </c>
      <c r="D413" s="822" t="s">
        <v>6177</v>
      </c>
      <c r="E413" s="822" t="s">
        <v>6178</v>
      </c>
      <c r="F413" s="831">
        <v>6</v>
      </c>
      <c r="G413" s="831">
        <v>702</v>
      </c>
      <c r="H413" s="831"/>
      <c r="I413" s="831">
        <v>117</v>
      </c>
      <c r="J413" s="831"/>
      <c r="K413" s="831"/>
      <c r="L413" s="831"/>
      <c r="M413" s="831"/>
      <c r="N413" s="831">
        <v>3</v>
      </c>
      <c r="O413" s="831">
        <v>357</v>
      </c>
      <c r="P413" s="827"/>
      <c r="Q413" s="832">
        <v>119</v>
      </c>
    </row>
    <row r="414" spans="1:17" ht="14.45" customHeight="1" x14ac:dyDescent="0.2">
      <c r="A414" s="821" t="s">
        <v>6161</v>
      </c>
      <c r="B414" s="822" t="s">
        <v>6162</v>
      </c>
      <c r="C414" s="822" t="s">
        <v>4182</v>
      </c>
      <c r="D414" s="822" t="s">
        <v>6179</v>
      </c>
      <c r="E414" s="822" t="s">
        <v>6180</v>
      </c>
      <c r="F414" s="831"/>
      <c r="G414" s="831"/>
      <c r="H414" s="831"/>
      <c r="I414" s="831"/>
      <c r="J414" s="831">
        <v>2</v>
      </c>
      <c r="K414" s="831">
        <v>798</v>
      </c>
      <c r="L414" s="831">
        <v>1</v>
      </c>
      <c r="M414" s="831">
        <v>399</v>
      </c>
      <c r="N414" s="831"/>
      <c r="O414" s="831"/>
      <c r="P414" s="827"/>
      <c r="Q414" s="832"/>
    </row>
    <row r="415" spans="1:17" ht="14.45" customHeight="1" x14ac:dyDescent="0.2">
      <c r="A415" s="821" t="s">
        <v>6161</v>
      </c>
      <c r="B415" s="822" t="s">
        <v>6162</v>
      </c>
      <c r="C415" s="822" t="s">
        <v>4182</v>
      </c>
      <c r="D415" s="822" t="s">
        <v>6181</v>
      </c>
      <c r="E415" s="822" t="s">
        <v>6182</v>
      </c>
      <c r="F415" s="831">
        <v>5</v>
      </c>
      <c r="G415" s="831">
        <v>190</v>
      </c>
      <c r="H415" s="831"/>
      <c r="I415" s="831">
        <v>38</v>
      </c>
      <c r="J415" s="831"/>
      <c r="K415" s="831"/>
      <c r="L415" s="831"/>
      <c r="M415" s="831"/>
      <c r="N415" s="831">
        <v>2</v>
      </c>
      <c r="O415" s="831">
        <v>78</v>
      </c>
      <c r="P415" s="827"/>
      <c r="Q415" s="832">
        <v>39</v>
      </c>
    </row>
    <row r="416" spans="1:17" ht="14.45" customHeight="1" x14ac:dyDescent="0.2">
      <c r="A416" s="821" t="s">
        <v>6161</v>
      </c>
      <c r="B416" s="822" t="s">
        <v>6162</v>
      </c>
      <c r="C416" s="822" t="s">
        <v>4182</v>
      </c>
      <c r="D416" s="822" t="s">
        <v>6183</v>
      </c>
      <c r="E416" s="822" t="s">
        <v>6184</v>
      </c>
      <c r="F416" s="831"/>
      <c r="G416" s="831"/>
      <c r="H416" s="831"/>
      <c r="I416" s="831"/>
      <c r="J416" s="831">
        <v>2</v>
      </c>
      <c r="K416" s="831">
        <v>1426</v>
      </c>
      <c r="L416" s="831">
        <v>1</v>
      </c>
      <c r="M416" s="831">
        <v>713</v>
      </c>
      <c r="N416" s="831"/>
      <c r="O416" s="831"/>
      <c r="P416" s="827"/>
      <c r="Q416" s="832"/>
    </row>
    <row r="417" spans="1:17" ht="14.45" customHeight="1" x14ac:dyDescent="0.2">
      <c r="A417" s="821" t="s">
        <v>6161</v>
      </c>
      <c r="B417" s="822" t="s">
        <v>6162</v>
      </c>
      <c r="C417" s="822" t="s">
        <v>4182</v>
      </c>
      <c r="D417" s="822" t="s">
        <v>6185</v>
      </c>
      <c r="E417" s="822" t="s">
        <v>6186</v>
      </c>
      <c r="F417" s="831">
        <v>409</v>
      </c>
      <c r="G417" s="831">
        <v>124745</v>
      </c>
      <c r="H417" s="831">
        <v>1.1705671496133925</v>
      </c>
      <c r="I417" s="831">
        <v>305</v>
      </c>
      <c r="J417" s="831">
        <v>346</v>
      </c>
      <c r="K417" s="831">
        <v>106568</v>
      </c>
      <c r="L417" s="831">
        <v>1</v>
      </c>
      <c r="M417" s="831">
        <v>308</v>
      </c>
      <c r="N417" s="831">
        <v>323</v>
      </c>
      <c r="O417" s="831">
        <v>100130</v>
      </c>
      <c r="P417" s="827">
        <v>0.93958786877862022</v>
      </c>
      <c r="Q417" s="832">
        <v>310</v>
      </c>
    </row>
    <row r="418" spans="1:17" ht="14.45" customHeight="1" x14ac:dyDescent="0.2">
      <c r="A418" s="821" t="s">
        <v>6161</v>
      </c>
      <c r="B418" s="822" t="s">
        <v>6162</v>
      </c>
      <c r="C418" s="822" t="s">
        <v>4182</v>
      </c>
      <c r="D418" s="822" t="s">
        <v>6187</v>
      </c>
      <c r="E418" s="822" t="s">
        <v>6188</v>
      </c>
      <c r="F418" s="831">
        <v>94</v>
      </c>
      <c r="G418" s="831">
        <v>46530</v>
      </c>
      <c r="H418" s="831">
        <v>0.86339345357381425</v>
      </c>
      <c r="I418" s="831">
        <v>495</v>
      </c>
      <c r="J418" s="831">
        <v>108</v>
      </c>
      <c r="K418" s="831">
        <v>53892</v>
      </c>
      <c r="L418" s="831">
        <v>1</v>
      </c>
      <c r="M418" s="831">
        <v>499</v>
      </c>
      <c r="N418" s="831">
        <v>89</v>
      </c>
      <c r="O418" s="831">
        <v>44767</v>
      </c>
      <c r="P418" s="827">
        <v>0.83067987827506862</v>
      </c>
      <c r="Q418" s="832">
        <v>503</v>
      </c>
    </row>
    <row r="419" spans="1:17" ht="14.45" customHeight="1" x14ac:dyDescent="0.2">
      <c r="A419" s="821" t="s">
        <v>6161</v>
      </c>
      <c r="B419" s="822" t="s">
        <v>6162</v>
      </c>
      <c r="C419" s="822" t="s">
        <v>4182</v>
      </c>
      <c r="D419" s="822" t="s">
        <v>6189</v>
      </c>
      <c r="E419" s="822" t="s">
        <v>6190</v>
      </c>
      <c r="F419" s="831">
        <v>405</v>
      </c>
      <c r="G419" s="831">
        <v>150255</v>
      </c>
      <c r="H419" s="831">
        <v>1.1650564481111594</v>
      </c>
      <c r="I419" s="831">
        <v>371</v>
      </c>
      <c r="J419" s="831">
        <v>343</v>
      </c>
      <c r="K419" s="831">
        <v>128968</v>
      </c>
      <c r="L419" s="831">
        <v>1</v>
      </c>
      <c r="M419" s="831">
        <v>376</v>
      </c>
      <c r="N419" s="831">
        <v>355</v>
      </c>
      <c r="O419" s="831">
        <v>134900</v>
      </c>
      <c r="P419" s="827">
        <v>1.0459959059611688</v>
      </c>
      <c r="Q419" s="832">
        <v>380</v>
      </c>
    </row>
    <row r="420" spans="1:17" ht="14.45" customHeight="1" x14ac:dyDescent="0.2">
      <c r="A420" s="821" t="s">
        <v>6161</v>
      </c>
      <c r="B420" s="822" t="s">
        <v>6162</v>
      </c>
      <c r="C420" s="822" t="s">
        <v>4182</v>
      </c>
      <c r="D420" s="822" t="s">
        <v>6191</v>
      </c>
      <c r="E420" s="822" t="s">
        <v>6192</v>
      </c>
      <c r="F420" s="831">
        <v>1</v>
      </c>
      <c r="G420" s="831">
        <v>12</v>
      </c>
      <c r="H420" s="831">
        <v>0.5</v>
      </c>
      <c r="I420" s="831">
        <v>12</v>
      </c>
      <c r="J420" s="831">
        <v>2</v>
      </c>
      <c r="K420" s="831">
        <v>24</v>
      </c>
      <c r="L420" s="831">
        <v>1</v>
      </c>
      <c r="M420" s="831">
        <v>12</v>
      </c>
      <c r="N420" s="831"/>
      <c r="O420" s="831"/>
      <c r="P420" s="827"/>
      <c r="Q420" s="832"/>
    </row>
    <row r="421" spans="1:17" ht="14.45" customHeight="1" x14ac:dyDescent="0.2">
      <c r="A421" s="821" t="s">
        <v>6161</v>
      </c>
      <c r="B421" s="822" t="s">
        <v>6162</v>
      </c>
      <c r="C421" s="822" t="s">
        <v>4182</v>
      </c>
      <c r="D421" s="822" t="s">
        <v>6193</v>
      </c>
      <c r="E421" s="822" t="s">
        <v>6194</v>
      </c>
      <c r="F421" s="831">
        <v>10</v>
      </c>
      <c r="G421" s="831">
        <v>1120</v>
      </c>
      <c r="H421" s="831"/>
      <c r="I421" s="831">
        <v>112</v>
      </c>
      <c r="J421" s="831"/>
      <c r="K421" s="831"/>
      <c r="L421" s="831"/>
      <c r="M421" s="831"/>
      <c r="N421" s="831"/>
      <c r="O421" s="831"/>
      <c r="P421" s="827"/>
      <c r="Q421" s="832"/>
    </row>
    <row r="422" spans="1:17" ht="14.45" customHeight="1" x14ac:dyDescent="0.2">
      <c r="A422" s="821" t="s">
        <v>6161</v>
      </c>
      <c r="B422" s="822" t="s">
        <v>6162</v>
      </c>
      <c r="C422" s="822" t="s">
        <v>4182</v>
      </c>
      <c r="D422" s="822" t="s">
        <v>6195</v>
      </c>
      <c r="E422" s="822" t="s">
        <v>6196</v>
      </c>
      <c r="F422" s="831">
        <v>3</v>
      </c>
      <c r="G422" s="831">
        <v>376</v>
      </c>
      <c r="H422" s="831">
        <v>0.99470899470899465</v>
      </c>
      <c r="I422" s="831">
        <v>125.33333333333333</v>
      </c>
      <c r="J422" s="831">
        <v>3</v>
      </c>
      <c r="K422" s="831">
        <v>378</v>
      </c>
      <c r="L422" s="831">
        <v>1</v>
      </c>
      <c r="M422" s="831">
        <v>126</v>
      </c>
      <c r="N422" s="831">
        <v>4</v>
      </c>
      <c r="O422" s="831">
        <v>504</v>
      </c>
      <c r="P422" s="827">
        <v>1.3333333333333333</v>
      </c>
      <c r="Q422" s="832">
        <v>126</v>
      </c>
    </row>
    <row r="423" spans="1:17" ht="14.45" customHeight="1" x14ac:dyDescent="0.2">
      <c r="A423" s="821" t="s">
        <v>6161</v>
      </c>
      <c r="B423" s="822" t="s">
        <v>6162</v>
      </c>
      <c r="C423" s="822" t="s">
        <v>4182</v>
      </c>
      <c r="D423" s="822" t="s">
        <v>6197</v>
      </c>
      <c r="E423" s="822" t="s">
        <v>6198</v>
      </c>
      <c r="F423" s="831">
        <v>4</v>
      </c>
      <c r="G423" s="831">
        <v>1984</v>
      </c>
      <c r="H423" s="831"/>
      <c r="I423" s="831">
        <v>496</v>
      </c>
      <c r="J423" s="831"/>
      <c r="K423" s="831"/>
      <c r="L423" s="831"/>
      <c r="M423" s="831"/>
      <c r="N423" s="831">
        <v>4</v>
      </c>
      <c r="O423" s="831">
        <v>2016</v>
      </c>
      <c r="P423" s="827"/>
      <c r="Q423" s="832">
        <v>504</v>
      </c>
    </row>
    <row r="424" spans="1:17" ht="14.45" customHeight="1" x14ac:dyDescent="0.2">
      <c r="A424" s="821" t="s">
        <v>6161</v>
      </c>
      <c r="B424" s="822" t="s">
        <v>6162</v>
      </c>
      <c r="C424" s="822" t="s">
        <v>4182</v>
      </c>
      <c r="D424" s="822" t="s">
        <v>6199</v>
      </c>
      <c r="E424" s="822" t="s">
        <v>6200</v>
      </c>
      <c r="F424" s="831">
        <v>16</v>
      </c>
      <c r="G424" s="831">
        <v>7328</v>
      </c>
      <c r="H424" s="831">
        <v>0.98920086393088558</v>
      </c>
      <c r="I424" s="831">
        <v>458</v>
      </c>
      <c r="J424" s="831">
        <v>16</v>
      </c>
      <c r="K424" s="831">
        <v>7408</v>
      </c>
      <c r="L424" s="831">
        <v>1</v>
      </c>
      <c r="M424" s="831">
        <v>463</v>
      </c>
      <c r="N424" s="831">
        <v>17</v>
      </c>
      <c r="O424" s="831">
        <v>7939</v>
      </c>
      <c r="P424" s="827">
        <v>1.0716792656587473</v>
      </c>
      <c r="Q424" s="832">
        <v>467</v>
      </c>
    </row>
    <row r="425" spans="1:17" ht="14.45" customHeight="1" x14ac:dyDescent="0.2">
      <c r="A425" s="821" t="s">
        <v>6161</v>
      </c>
      <c r="B425" s="822" t="s">
        <v>6162</v>
      </c>
      <c r="C425" s="822" t="s">
        <v>4182</v>
      </c>
      <c r="D425" s="822" t="s">
        <v>6201</v>
      </c>
      <c r="E425" s="822" t="s">
        <v>6202</v>
      </c>
      <c r="F425" s="831">
        <v>21</v>
      </c>
      <c r="G425" s="831">
        <v>1218</v>
      </c>
      <c r="H425" s="831">
        <v>1.7203389830508475</v>
      </c>
      <c r="I425" s="831">
        <v>58</v>
      </c>
      <c r="J425" s="831">
        <v>12</v>
      </c>
      <c r="K425" s="831">
        <v>708</v>
      </c>
      <c r="L425" s="831">
        <v>1</v>
      </c>
      <c r="M425" s="831">
        <v>59</v>
      </c>
      <c r="N425" s="831">
        <v>4</v>
      </c>
      <c r="O425" s="831">
        <v>236</v>
      </c>
      <c r="P425" s="827">
        <v>0.33333333333333331</v>
      </c>
      <c r="Q425" s="832">
        <v>59</v>
      </c>
    </row>
    <row r="426" spans="1:17" ht="14.45" customHeight="1" x14ac:dyDescent="0.2">
      <c r="A426" s="821" t="s">
        <v>6161</v>
      </c>
      <c r="B426" s="822" t="s">
        <v>6162</v>
      </c>
      <c r="C426" s="822" t="s">
        <v>4182</v>
      </c>
      <c r="D426" s="822" t="s">
        <v>6203</v>
      </c>
      <c r="E426" s="822" t="s">
        <v>6204</v>
      </c>
      <c r="F426" s="831">
        <v>2278</v>
      </c>
      <c r="G426" s="831">
        <v>400928</v>
      </c>
      <c r="H426" s="831">
        <v>1.065060023323956</v>
      </c>
      <c r="I426" s="831">
        <v>176</v>
      </c>
      <c r="J426" s="831">
        <v>2103</v>
      </c>
      <c r="K426" s="831">
        <v>376437</v>
      </c>
      <c r="L426" s="831">
        <v>1</v>
      </c>
      <c r="M426" s="831">
        <v>179</v>
      </c>
      <c r="N426" s="831">
        <v>1959</v>
      </c>
      <c r="O426" s="831">
        <v>354579</v>
      </c>
      <c r="P426" s="827">
        <v>0.94193450696929371</v>
      </c>
      <c r="Q426" s="832">
        <v>181</v>
      </c>
    </row>
    <row r="427" spans="1:17" ht="14.45" customHeight="1" x14ac:dyDescent="0.2">
      <c r="A427" s="821" t="s">
        <v>6161</v>
      </c>
      <c r="B427" s="822" t="s">
        <v>6162</v>
      </c>
      <c r="C427" s="822" t="s">
        <v>4182</v>
      </c>
      <c r="D427" s="822" t="s">
        <v>6205</v>
      </c>
      <c r="E427" s="822" t="s">
        <v>6206</v>
      </c>
      <c r="F427" s="831"/>
      <c r="G427" s="831"/>
      <c r="H427" s="831"/>
      <c r="I427" s="831"/>
      <c r="J427" s="831">
        <v>4</v>
      </c>
      <c r="K427" s="831">
        <v>348</v>
      </c>
      <c r="L427" s="831">
        <v>1</v>
      </c>
      <c r="M427" s="831">
        <v>87</v>
      </c>
      <c r="N427" s="831"/>
      <c r="O427" s="831"/>
      <c r="P427" s="827"/>
      <c r="Q427" s="832"/>
    </row>
    <row r="428" spans="1:17" ht="14.45" customHeight="1" x14ac:dyDescent="0.2">
      <c r="A428" s="821" t="s">
        <v>6161</v>
      </c>
      <c r="B428" s="822" t="s">
        <v>6162</v>
      </c>
      <c r="C428" s="822" t="s">
        <v>4182</v>
      </c>
      <c r="D428" s="822" t="s">
        <v>6207</v>
      </c>
      <c r="E428" s="822" t="s">
        <v>6208</v>
      </c>
      <c r="F428" s="831">
        <v>20</v>
      </c>
      <c r="G428" s="831">
        <v>3400</v>
      </c>
      <c r="H428" s="831">
        <v>1.0981912144702843</v>
      </c>
      <c r="I428" s="831">
        <v>170</v>
      </c>
      <c r="J428" s="831">
        <v>18</v>
      </c>
      <c r="K428" s="831">
        <v>3096</v>
      </c>
      <c r="L428" s="831">
        <v>1</v>
      </c>
      <c r="M428" s="831">
        <v>172</v>
      </c>
      <c r="N428" s="831">
        <v>12</v>
      </c>
      <c r="O428" s="831">
        <v>2088</v>
      </c>
      <c r="P428" s="827">
        <v>0.67441860465116277</v>
      </c>
      <c r="Q428" s="832">
        <v>174</v>
      </c>
    </row>
    <row r="429" spans="1:17" ht="14.45" customHeight="1" x14ac:dyDescent="0.2">
      <c r="A429" s="821" t="s">
        <v>6161</v>
      </c>
      <c r="B429" s="822" t="s">
        <v>6162</v>
      </c>
      <c r="C429" s="822" t="s">
        <v>4182</v>
      </c>
      <c r="D429" s="822" t="s">
        <v>6209</v>
      </c>
      <c r="E429" s="822" t="s">
        <v>6210</v>
      </c>
      <c r="F429" s="831">
        <v>1</v>
      </c>
      <c r="G429" s="831">
        <v>264</v>
      </c>
      <c r="H429" s="831">
        <v>0.4943820224719101</v>
      </c>
      <c r="I429" s="831">
        <v>264</v>
      </c>
      <c r="J429" s="831">
        <v>2</v>
      </c>
      <c r="K429" s="831">
        <v>534</v>
      </c>
      <c r="L429" s="831">
        <v>1</v>
      </c>
      <c r="M429" s="831">
        <v>267</v>
      </c>
      <c r="N429" s="831"/>
      <c r="O429" s="831"/>
      <c r="P429" s="827"/>
      <c r="Q429" s="832"/>
    </row>
    <row r="430" spans="1:17" ht="14.45" customHeight="1" x14ac:dyDescent="0.2">
      <c r="A430" s="821" t="s">
        <v>6161</v>
      </c>
      <c r="B430" s="822" t="s">
        <v>6162</v>
      </c>
      <c r="C430" s="822" t="s">
        <v>4182</v>
      </c>
      <c r="D430" s="822" t="s">
        <v>6211</v>
      </c>
      <c r="E430" s="822" t="s">
        <v>6212</v>
      </c>
      <c r="F430" s="831"/>
      <c r="G430" s="831"/>
      <c r="H430" s="831"/>
      <c r="I430" s="831"/>
      <c r="J430" s="831"/>
      <c r="K430" s="831"/>
      <c r="L430" s="831"/>
      <c r="M430" s="831"/>
      <c r="N430" s="831">
        <v>1</v>
      </c>
      <c r="O430" s="831">
        <v>2157</v>
      </c>
      <c r="P430" s="827"/>
      <c r="Q430" s="832">
        <v>2157</v>
      </c>
    </row>
    <row r="431" spans="1:17" ht="14.45" customHeight="1" x14ac:dyDescent="0.2">
      <c r="A431" s="821" t="s">
        <v>6161</v>
      </c>
      <c r="B431" s="822" t="s">
        <v>6162</v>
      </c>
      <c r="C431" s="822" t="s">
        <v>4182</v>
      </c>
      <c r="D431" s="822" t="s">
        <v>6213</v>
      </c>
      <c r="E431" s="822" t="s">
        <v>6214</v>
      </c>
      <c r="F431" s="831">
        <v>9</v>
      </c>
      <c r="G431" s="831">
        <v>2187</v>
      </c>
      <c r="H431" s="831"/>
      <c r="I431" s="831">
        <v>243</v>
      </c>
      <c r="J431" s="831"/>
      <c r="K431" s="831"/>
      <c r="L431" s="831"/>
      <c r="M431" s="831"/>
      <c r="N431" s="831">
        <v>4</v>
      </c>
      <c r="O431" s="831">
        <v>984</v>
      </c>
      <c r="P431" s="827"/>
      <c r="Q431" s="832">
        <v>246</v>
      </c>
    </row>
    <row r="432" spans="1:17" ht="14.45" customHeight="1" x14ac:dyDescent="0.2">
      <c r="A432" s="821" t="s">
        <v>6161</v>
      </c>
      <c r="B432" s="822" t="s">
        <v>6162</v>
      </c>
      <c r="C432" s="822" t="s">
        <v>4182</v>
      </c>
      <c r="D432" s="822" t="s">
        <v>6215</v>
      </c>
      <c r="E432" s="822" t="s">
        <v>6216</v>
      </c>
      <c r="F432" s="831">
        <v>3</v>
      </c>
      <c r="G432" s="831">
        <v>1278</v>
      </c>
      <c r="H432" s="831">
        <v>0.73448275862068968</v>
      </c>
      <c r="I432" s="831">
        <v>426</v>
      </c>
      <c r="J432" s="831">
        <v>4</v>
      </c>
      <c r="K432" s="831">
        <v>1740</v>
      </c>
      <c r="L432" s="831">
        <v>1</v>
      </c>
      <c r="M432" s="831">
        <v>435</v>
      </c>
      <c r="N432" s="831">
        <v>1</v>
      </c>
      <c r="O432" s="831">
        <v>442</v>
      </c>
      <c r="P432" s="827">
        <v>0.25402298850574712</v>
      </c>
      <c r="Q432" s="832">
        <v>442</v>
      </c>
    </row>
    <row r="433" spans="1:17" ht="14.45" customHeight="1" x14ac:dyDescent="0.2">
      <c r="A433" s="821" t="s">
        <v>6161</v>
      </c>
      <c r="B433" s="822" t="s">
        <v>6162</v>
      </c>
      <c r="C433" s="822" t="s">
        <v>4182</v>
      </c>
      <c r="D433" s="822" t="s">
        <v>6217</v>
      </c>
      <c r="E433" s="822" t="s">
        <v>6218</v>
      </c>
      <c r="F433" s="831">
        <v>2</v>
      </c>
      <c r="G433" s="831">
        <v>2120</v>
      </c>
      <c r="H433" s="831"/>
      <c r="I433" s="831">
        <v>1060</v>
      </c>
      <c r="J433" s="831"/>
      <c r="K433" s="831"/>
      <c r="L433" s="831"/>
      <c r="M433" s="831"/>
      <c r="N433" s="831"/>
      <c r="O433" s="831"/>
      <c r="P433" s="827"/>
      <c r="Q433" s="832"/>
    </row>
    <row r="434" spans="1:17" ht="14.45" customHeight="1" x14ac:dyDescent="0.2">
      <c r="A434" s="821" t="s">
        <v>6161</v>
      </c>
      <c r="B434" s="822" t="s">
        <v>6162</v>
      </c>
      <c r="C434" s="822" t="s">
        <v>4182</v>
      </c>
      <c r="D434" s="822" t="s">
        <v>6219</v>
      </c>
      <c r="E434" s="822" t="s">
        <v>6220</v>
      </c>
      <c r="F434" s="831">
        <v>1</v>
      </c>
      <c r="G434" s="831">
        <v>289</v>
      </c>
      <c r="H434" s="831"/>
      <c r="I434" s="831">
        <v>289</v>
      </c>
      <c r="J434" s="831"/>
      <c r="K434" s="831"/>
      <c r="L434" s="831"/>
      <c r="M434" s="831"/>
      <c r="N434" s="831">
        <v>1</v>
      </c>
      <c r="O434" s="831">
        <v>293</v>
      </c>
      <c r="P434" s="827"/>
      <c r="Q434" s="832">
        <v>293</v>
      </c>
    </row>
    <row r="435" spans="1:17" ht="14.45" customHeight="1" x14ac:dyDescent="0.2">
      <c r="A435" s="821" t="s">
        <v>6161</v>
      </c>
      <c r="B435" s="822" t="s">
        <v>6162</v>
      </c>
      <c r="C435" s="822" t="s">
        <v>4182</v>
      </c>
      <c r="D435" s="822" t="s">
        <v>6221</v>
      </c>
      <c r="E435" s="822" t="s">
        <v>6222</v>
      </c>
      <c r="F435" s="831">
        <v>7</v>
      </c>
      <c r="G435" s="831">
        <v>33453</v>
      </c>
      <c r="H435" s="831">
        <v>0.63318380557606047</v>
      </c>
      <c r="I435" s="831">
        <v>4779</v>
      </c>
      <c r="J435" s="831">
        <v>11</v>
      </c>
      <c r="K435" s="831">
        <v>52833</v>
      </c>
      <c r="L435" s="831">
        <v>1</v>
      </c>
      <c r="M435" s="831">
        <v>4803</v>
      </c>
      <c r="N435" s="831"/>
      <c r="O435" s="831"/>
      <c r="P435" s="827"/>
      <c r="Q435" s="832"/>
    </row>
    <row r="436" spans="1:17" ht="14.45" customHeight="1" x14ac:dyDescent="0.2">
      <c r="A436" s="821" t="s">
        <v>6161</v>
      </c>
      <c r="B436" s="822" t="s">
        <v>6162</v>
      </c>
      <c r="C436" s="822" t="s">
        <v>4182</v>
      </c>
      <c r="D436" s="822" t="s">
        <v>6223</v>
      </c>
      <c r="E436" s="822" t="s">
        <v>6224</v>
      </c>
      <c r="F436" s="831">
        <v>2</v>
      </c>
      <c r="G436" s="831">
        <v>1218</v>
      </c>
      <c r="H436" s="831">
        <v>0.66339869281045749</v>
      </c>
      <c r="I436" s="831">
        <v>609</v>
      </c>
      <c r="J436" s="831">
        <v>3</v>
      </c>
      <c r="K436" s="831">
        <v>1836</v>
      </c>
      <c r="L436" s="831">
        <v>1</v>
      </c>
      <c r="M436" s="831">
        <v>612</v>
      </c>
      <c r="N436" s="831"/>
      <c r="O436" s="831"/>
      <c r="P436" s="827"/>
      <c r="Q436" s="832"/>
    </row>
    <row r="437" spans="1:17" ht="14.45" customHeight="1" x14ac:dyDescent="0.2">
      <c r="A437" s="821" t="s">
        <v>6225</v>
      </c>
      <c r="B437" s="822" t="s">
        <v>6226</v>
      </c>
      <c r="C437" s="822" t="s">
        <v>4182</v>
      </c>
      <c r="D437" s="822" t="s">
        <v>6227</v>
      </c>
      <c r="E437" s="822" t="s">
        <v>6228</v>
      </c>
      <c r="F437" s="831">
        <v>589</v>
      </c>
      <c r="G437" s="831">
        <v>102486</v>
      </c>
      <c r="H437" s="831">
        <v>1.051408053347012</v>
      </c>
      <c r="I437" s="831">
        <v>174</v>
      </c>
      <c r="J437" s="831">
        <v>557</v>
      </c>
      <c r="K437" s="831">
        <v>97475</v>
      </c>
      <c r="L437" s="831">
        <v>1</v>
      </c>
      <c r="M437" s="831">
        <v>175</v>
      </c>
      <c r="N437" s="831">
        <v>488</v>
      </c>
      <c r="O437" s="831">
        <v>85888</v>
      </c>
      <c r="P437" s="827">
        <v>0.88112849448576558</v>
      </c>
      <c r="Q437" s="832">
        <v>176</v>
      </c>
    </row>
    <row r="438" spans="1:17" ht="14.45" customHeight="1" x14ac:dyDescent="0.2">
      <c r="A438" s="821" t="s">
        <v>6225</v>
      </c>
      <c r="B438" s="822" t="s">
        <v>6226</v>
      </c>
      <c r="C438" s="822" t="s">
        <v>4182</v>
      </c>
      <c r="D438" s="822" t="s">
        <v>6229</v>
      </c>
      <c r="E438" s="822" t="s">
        <v>6230</v>
      </c>
      <c r="F438" s="831">
        <v>1</v>
      </c>
      <c r="G438" s="831">
        <v>193</v>
      </c>
      <c r="H438" s="831"/>
      <c r="I438" s="831">
        <v>193</v>
      </c>
      <c r="J438" s="831"/>
      <c r="K438" s="831"/>
      <c r="L438" s="831"/>
      <c r="M438" s="831"/>
      <c r="N438" s="831"/>
      <c r="O438" s="831"/>
      <c r="P438" s="827"/>
      <c r="Q438" s="832"/>
    </row>
    <row r="439" spans="1:17" ht="14.45" customHeight="1" x14ac:dyDescent="0.2">
      <c r="A439" s="821" t="s">
        <v>6225</v>
      </c>
      <c r="B439" s="822" t="s">
        <v>6226</v>
      </c>
      <c r="C439" s="822" t="s">
        <v>4182</v>
      </c>
      <c r="D439" s="822" t="s">
        <v>6231</v>
      </c>
      <c r="E439" s="822" t="s">
        <v>6232</v>
      </c>
      <c r="F439" s="831">
        <v>1</v>
      </c>
      <c r="G439" s="831">
        <v>256</v>
      </c>
      <c r="H439" s="831"/>
      <c r="I439" s="831">
        <v>256</v>
      </c>
      <c r="J439" s="831"/>
      <c r="K439" s="831"/>
      <c r="L439" s="831"/>
      <c r="M439" s="831"/>
      <c r="N439" s="831"/>
      <c r="O439" s="831"/>
      <c r="P439" s="827"/>
      <c r="Q439" s="832"/>
    </row>
    <row r="440" spans="1:17" ht="14.45" customHeight="1" x14ac:dyDescent="0.2">
      <c r="A440" s="821" t="s">
        <v>6225</v>
      </c>
      <c r="B440" s="822" t="s">
        <v>6226</v>
      </c>
      <c r="C440" s="822" t="s">
        <v>4182</v>
      </c>
      <c r="D440" s="822" t="s">
        <v>6233</v>
      </c>
      <c r="E440" s="822" t="s">
        <v>6234</v>
      </c>
      <c r="F440" s="831">
        <v>8</v>
      </c>
      <c r="G440" s="831">
        <v>8560</v>
      </c>
      <c r="H440" s="831">
        <v>1.5955265610438025</v>
      </c>
      <c r="I440" s="831">
        <v>1070</v>
      </c>
      <c r="J440" s="831">
        <v>5</v>
      </c>
      <c r="K440" s="831">
        <v>5365</v>
      </c>
      <c r="L440" s="831">
        <v>1</v>
      </c>
      <c r="M440" s="831">
        <v>1073</v>
      </c>
      <c r="N440" s="831">
        <v>31</v>
      </c>
      <c r="O440" s="831">
        <v>33325</v>
      </c>
      <c r="P440" s="827">
        <v>6.2115563839701773</v>
      </c>
      <c r="Q440" s="832">
        <v>1075</v>
      </c>
    </row>
    <row r="441" spans="1:17" ht="14.45" customHeight="1" x14ac:dyDescent="0.2">
      <c r="A441" s="821" t="s">
        <v>6225</v>
      </c>
      <c r="B441" s="822" t="s">
        <v>6226</v>
      </c>
      <c r="C441" s="822" t="s">
        <v>4182</v>
      </c>
      <c r="D441" s="822" t="s">
        <v>6235</v>
      </c>
      <c r="E441" s="822" t="s">
        <v>6236</v>
      </c>
      <c r="F441" s="831">
        <v>241</v>
      </c>
      <c r="G441" s="831">
        <v>11086</v>
      </c>
      <c r="H441" s="831">
        <v>0.97872340425531912</v>
      </c>
      <c r="I441" s="831">
        <v>46</v>
      </c>
      <c r="J441" s="831">
        <v>241</v>
      </c>
      <c r="K441" s="831">
        <v>11327</v>
      </c>
      <c r="L441" s="831">
        <v>1</v>
      </c>
      <c r="M441" s="831">
        <v>47</v>
      </c>
      <c r="N441" s="831">
        <v>141</v>
      </c>
      <c r="O441" s="831">
        <v>6627</v>
      </c>
      <c r="P441" s="827">
        <v>0.58506224066390045</v>
      </c>
      <c r="Q441" s="832">
        <v>47</v>
      </c>
    </row>
    <row r="442" spans="1:17" ht="14.45" customHeight="1" x14ac:dyDescent="0.2">
      <c r="A442" s="821" t="s">
        <v>6225</v>
      </c>
      <c r="B442" s="822" t="s">
        <v>6226</v>
      </c>
      <c r="C442" s="822" t="s">
        <v>4182</v>
      </c>
      <c r="D442" s="822" t="s">
        <v>6135</v>
      </c>
      <c r="E442" s="822" t="s">
        <v>6136</v>
      </c>
      <c r="F442" s="831">
        <v>29</v>
      </c>
      <c r="G442" s="831">
        <v>10063</v>
      </c>
      <c r="H442" s="831">
        <v>1.1566666666666667</v>
      </c>
      <c r="I442" s="831">
        <v>347</v>
      </c>
      <c r="J442" s="831">
        <v>25</v>
      </c>
      <c r="K442" s="831">
        <v>8700</v>
      </c>
      <c r="L442" s="831">
        <v>1</v>
      </c>
      <c r="M442" s="831">
        <v>348</v>
      </c>
      <c r="N442" s="831">
        <v>11</v>
      </c>
      <c r="O442" s="831">
        <v>3828</v>
      </c>
      <c r="P442" s="827">
        <v>0.44</v>
      </c>
      <c r="Q442" s="832">
        <v>348</v>
      </c>
    </row>
    <row r="443" spans="1:17" ht="14.45" customHeight="1" x14ac:dyDescent="0.2">
      <c r="A443" s="821" t="s">
        <v>6225</v>
      </c>
      <c r="B443" s="822" t="s">
        <v>6226</v>
      </c>
      <c r="C443" s="822" t="s">
        <v>4182</v>
      </c>
      <c r="D443" s="822" t="s">
        <v>6237</v>
      </c>
      <c r="E443" s="822" t="s">
        <v>6238</v>
      </c>
      <c r="F443" s="831">
        <v>23</v>
      </c>
      <c r="G443" s="831">
        <v>8671</v>
      </c>
      <c r="H443" s="831">
        <v>1.0923406399596876</v>
      </c>
      <c r="I443" s="831">
        <v>377</v>
      </c>
      <c r="J443" s="831">
        <v>21</v>
      </c>
      <c r="K443" s="831">
        <v>7938</v>
      </c>
      <c r="L443" s="831">
        <v>1</v>
      </c>
      <c r="M443" s="831">
        <v>378</v>
      </c>
      <c r="N443" s="831">
        <v>18</v>
      </c>
      <c r="O443" s="831">
        <v>6804</v>
      </c>
      <c r="P443" s="827">
        <v>0.8571428571428571</v>
      </c>
      <c r="Q443" s="832">
        <v>378</v>
      </c>
    </row>
    <row r="444" spans="1:17" ht="14.45" customHeight="1" x14ac:dyDescent="0.2">
      <c r="A444" s="821" t="s">
        <v>6225</v>
      </c>
      <c r="B444" s="822" t="s">
        <v>6226</v>
      </c>
      <c r="C444" s="822" t="s">
        <v>4182</v>
      </c>
      <c r="D444" s="822" t="s">
        <v>6239</v>
      </c>
      <c r="E444" s="822" t="s">
        <v>6240</v>
      </c>
      <c r="F444" s="831">
        <v>7</v>
      </c>
      <c r="G444" s="831">
        <v>238</v>
      </c>
      <c r="H444" s="831">
        <v>3.5</v>
      </c>
      <c r="I444" s="831">
        <v>34</v>
      </c>
      <c r="J444" s="831">
        <v>2</v>
      </c>
      <c r="K444" s="831">
        <v>68</v>
      </c>
      <c r="L444" s="831">
        <v>1</v>
      </c>
      <c r="M444" s="831">
        <v>34</v>
      </c>
      <c r="N444" s="831"/>
      <c r="O444" s="831"/>
      <c r="P444" s="827"/>
      <c r="Q444" s="832"/>
    </row>
    <row r="445" spans="1:17" ht="14.45" customHeight="1" x14ac:dyDescent="0.2">
      <c r="A445" s="821" t="s">
        <v>6225</v>
      </c>
      <c r="B445" s="822" t="s">
        <v>6226</v>
      </c>
      <c r="C445" s="822" t="s">
        <v>4182</v>
      </c>
      <c r="D445" s="822" t="s">
        <v>6241</v>
      </c>
      <c r="E445" s="822" t="s">
        <v>6242</v>
      </c>
      <c r="F445" s="831"/>
      <c r="G445" s="831"/>
      <c r="H445" s="831"/>
      <c r="I445" s="831"/>
      <c r="J445" s="831">
        <v>3</v>
      </c>
      <c r="K445" s="831">
        <v>1575</v>
      </c>
      <c r="L445" s="831">
        <v>1</v>
      </c>
      <c r="M445" s="831">
        <v>525</v>
      </c>
      <c r="N445" s="831">
        <v>1</v>
      </c>
      <c r="O445" s="831">
        <v>525</v>
      </c>
      <c r="P445" s="827">
        <v>0.33333333333333331</v>
      </c>
      <c r="Q445" s="832">
        <v>525</v>
      </c>
    </row>
    <row r="446" spans="1:17" ht="14.45" customHeight="1" x14ac:dyDescent="0.2">
      <c r="A446" s="821" t="s">
        <v>6225</v>
      </c>
      <c r="B446" s="822" t="s">
        <v>6226</v>
      </c>
      <c r="C446" s="822" t="s">
        <v>4182</v>
      </c>
      <c r="D446" s="822" t="s">
        <v>6243</v>
      </c>
      <c r="E446" s="822" t="s">
        <v>6244</v>
      </c>
      <c r="F446" s="831"/>
      <c r="G446" s="831"/>
      <c r="H446" s="831"/>
      <c r="I446" s="831"/>
      <c r="J446" s="831">
        <v>1</v>
      </c>
      <c r="K446" s="831">
        <v>58</v>
      </c>
      <c r="L446" s="831">
        <v>1</v>
      </c>
      <c r="M446" s="831">
        <v>58</v>
      </c>
      <c r="N446" s="831">
        <v>9</v>
      </c>
      <c r="O446" s="831">
        <v>522</v>
      </c>
      <c r="P446" s="827">
        <v>9</v>
      </c>
      <c r="Q446" s="832">
        <v>58</v>
      </c>
    </row>
    <row r="447" spans="1:17" ht="14.45" customHeight="1" x14ac:dyDescent="0.2">
      <c r="A447" s="821" t="s">
        <v>6225</v>
      </c>
      <c r="B447" s="822" t="s">
        <v>6226</v>
      </c>
      <c r="C447" s="822" t="s">
        <v>4182</v>
      </c>
      <c r="D447" s="822" t="s">
        <v>6245</v>
      </c>
      <c r="E447" s="822" t="s">
        <v>6246</v>
      </c>
      <c r="F447" s="831">
        <v>2</v>
      </c>
      <c r="G447" s="831">
        <v>86</v>
      </c>
      <c r="H447" s="831"/>
      <c r="I447" s="831">
        <v>43</v>
      </c>
      <c r="J447" s="831"/>
      <c r="K447" s="831"/>
      <c r="L447" s="831"/>
      <c r="M447" s="831"/>
      <c r="N447" s="831"/>
      <c r="O447" s="831"/>
      <c r="P447" s="827"/>
      <c r="Q447" s="832"/>
    </row>
    <row r="448" spans="1:17" ht="14.45" customHeight="1" x14ac:dyDescent="0.2">
      <c r="A448" s="821" t="s">
        <v>6225</v>
      </c>
      <c r="B448" s="822" t="s">
        <v>6226</v>
      </c>
      <c r="C448" s="822" t="s">
        <v>4182</v>
      </c>
      <c r="D448" s="822" t="s">
        <v>6247</v>
      </c>
      <c r="E448" s="822" t="s">
        <v>6248</v>
      </c>
      <c r="F448" s="831">
        <v>147</v>
      </c>
      <c r="G448" s="831">
        <v>20086</v>
      </c>
      <c r="H448" s="831">
        <v>0.66159420289855075</v>
      </c>
      <c r="I448" s="831">
        <v>136.63945578231292</v>
      </c>
      <c r="J448" s="831">
        <v>220</v>
      </c>
      <c r="K448" s="831">
        <v>30360</v>
      </c>
      <c r="L448" s="831">
        <v>1</v>
      </c>
      <c r="M448" s="831">
        <v>138</v>
      </c>
      <c r="N448" s="831">
        <v>177</v>
      </c>
      <c r="O448" s="831">
        <v>24603</v>
      </c>
      <c r="P448" s="827">
        <v>0.81037549407114629</v>
      </c>
      <c r="Q448" s="832">
        <v>139</v>
      </c>
    </row>
    <row r="449" spans="1:17" ht="14.45" customHeight="1" x14ac:dyDescent="0.2">
      <c r="A449" s="821" t="s">
        <v>6225</v>
      </c>
      <c r="B449" s="822" t="s">
        <v>6226</v>
      </c>
      <c r="C449" s="822" t="s">
        <v>4182</v>
      </c>
      <c r="D449" s="822" t="s">
        <v>6249</v>
      </c>
      <c r="E449" s="822" t="s">
        <v>6250</v>
      </c>
      <c r="F449" s="831">
        <v>15</v>
      </c>
      <c r="G449" s="831">
        <v>1365</v>
      </c>
      <c r="H449" s="831">
        <v>1.1413043478260869</v>
      </c>
      <c r="I449" s="831">
        <v>91</v>
      </c>
      <c r="J449" s="831">
        <v>13</v>
      </c>
      <c r="K449" s="831">
        <v>1196</v>
      </c>
      <c r="L449" s="831">
        <v>1</v>
      </c>
      <c r="M449" s="831">
        <v>92</v>
      </c>
      <c r="N449" s="831">
        <v>42</v>
      </c>
      <c r="O449" s="831">
        <v>3906</v>
      </c>
      <c r="P449" s="827">
        <v>3.2658862876254182</v>
      </c>
      <c r="Q449" s="832">
        <v>93</v>
      </c>
    </row>
    <row r="450" spans="1:17" ht="14.45" customHeight="1" x14ac:dyDescent="0.2">
      <c r="A450" s="821" t="s">
        <v>6225</v>
      </c>
      <c r="B450" s="822" t="s">
        <v>6226</v>
      </c>
      <c r="C450" s="822" t="s">
        <v>4182</v>
      </c>
      <c r="D450" s="822" t="s">
        <v>6251</v>
      </c>
      <c r="E450" s="822" t="s">
        <v>6252</v>
      </c>
      <c r="F450" s="831">
        <v>1</v>
      </c>
      <c r="G450" s="831">
        <v>66</v>
      </c>
      <c r="H450" s="831">
        <v>0.10945273631840796</v>
      </c>
      <c r="I450" s="831">
        <v>66</v>
      </c>
      <c r="J450" s="831">
        <v>9</v>
      </c>
      <c r="K450" s="831">
        <v>603</v>
      </c>
      <c r="L450" s="831">
        <v>1</v>
      </c>
      <c r="M450" s="831">
        <v>67</v>
      </c>
      <c r="N450" s="831">
        <v>11</v>
      </c>
      <c r="O450" s="831">
        <v>737</v>
      </c>
      <c r="P450" s="827">
        <v>1.2222222222222223</v>
      </c>
      <c r="Q450" s="832">
        <v>67</v>
      </c>
    </row>
    <row r="451" spans="1:17" ht="14.45" customHeight="1" x14ac:dyDescent="0.2">
      <c r="A451" s="821" t="s">
        <v>6225</v>
      </c>
      <c r="B451" s="822" t="s">
        <v>6226</v>
      </c>
      <c r="C451" s="822" t="s">
        <v>4182</v>
      </c>
      <c r="D451" s="822" t="s">
        <v>6144</v>
      </c>
      <c r="E451" s="822" t="s">
        <v>6145</v>
      </c>
      <c r="F451" s="831"/>
      <c r="G451" s="831"/>
      <c r="H451" s="831"/>
      <c r="I451" s="831"/>
      <c r="J451" s="831"/>
      <c r="K451" s="831"/>
      <c r="L451" s="831"/>
      <c r="M451" s="831"/>
      <c r="N451" s="831">
        <v>21</v>
      </c>
      <c r="O451" s="831">
        <v>6909</v>
      </c>
      <c r="P451" s="827"/>
      <c r="Q451" s="832">
        <v>329</v>
      </c>
    </row>
    <row r="452" spans="1:17" ht="14.45" customHeight="1" x14ac:dyDescent="0.2">
      <c r="A452" s="821" t="s">
        <v>6225</v>
      </c>
      <c r="B452" s="822" t="s">
        <v>6226</v>
      </c>
      <c r="C452" s="822" t="s">
        <v>4182</v>
      </c>
      <c r="D452" s="822" t="s">
        <v>6253</v>
      </c>
      <c r="E452" s="822" t="s">
        <v>6254</v>
      </c>
      <c r="F452" s="831">
        <v>26</v>
      </c>
      <c r="G452" s="831">
        <v>1326</v>
      </c>
      <c r="H452" s="831">
        <v>0.65384615384615385</v>
      </c>
      <c r="I452" s="831">
        <v>51</v>
      </c>
      <c r="J452" s="831">
        <v>39</v>
      </c>
      <c r="K452" s="831">
        <v>2028</v>
      </c>
      <c r="L452" s="831">
        <v>1</v>
      </c>
      <c r="M452" s="831">
        <v>52</v>
      </c>
      <c r="N452" s="831">
        <v>23</v>
      </c>
      <c r="O452" s="831">
        <v>1196</v>
      </c>
      <c r="P452" s="827">
        <v>0.58974358974358976</v>
      </c>
      <c r="Q452" s="832">
        <v>52</v>
      </c>
    </row>
    <row r="453" spans="1:17" ht="14.45" customHeight="1" x14ac:dyDescent="0.2">
      <c r="A453" s="821" t="s">
        <v>6225</v>
      </c>
      <c r="B453" s="822" t="s">
        <v>6226</v>
      </c>
      <c r="C453" s="822" t="s">
        <v>4182</v>
      </c>
      <c r="D453" s="822" t="s">
        <v>6255</v>
      </c>
      <c r="E453" s="822" t="s">
        <v>6256</v>
      </c>
      <c r="F453" s="831"/>
      <c r="G453" s="831"/>
      <c r="H453" s="831"/>
      <c r="I453" s="831"/>
      <c r="J453" s="831"/>
      <c r="K453" s="831"/>
      <c r="L453" s="831"/>
      <c r="M453" s="831"/>
      <c r="N453" s="831">
        <v>1</v>
      </c>
      <c r="O453" s="831">
        <v>211</v>
      </c>
      <c r="P453" s="827"/>
      <c r="Q453" s="832">
        <v>211</v>
      </c>
    </row>
    <row r="454" spans="1:17" ht="14.45" customHeight="1" x14ac:dyDescent="0.2">
      <c r="A454" s="821" t="s">
        <v>6225</v>
      </c>
      <c r="B454" s="822" t="s">
        <v>6226</v>
      </c>
      <c r="C454" s="822" t="s">
        <v>4182</v>
      </c>
      <c r="D454" s="822" t="s">
        <v>6257</v>
      </c>
      <c r="E454" s="822" t="s">
        <v>6258</v>
      </c>
      <c r="F454" s="831"/>
      <c r="G454" s="831"/>
      <c r="H454" s="831"/>
      <c r="I454" s="831"/>
      <c r="J454" s="831">
        <v>1</v>
      </c>
      <c r="K454" s="831">
        <v>615</v>
      </c>
      <c r="L454" s="831">
        <v>1</v>
      </c>
      <c r="M454" s="831">
        <v>615</v>
      </c>
      <c r="N454" s="831"/>
      <c r="O454" s="831"/>
      <c r="P454" s="827"/>
      <c r="Q454" s="832"/>
    </row>
    <row r="455" spans="1:17" ht="14.45" customHeight="1" x14ac:dyDescent="0.2">
      <c r="A455" s="821" t="s">
        <v>6225</v>
      </c>
      <c r="B455" s="822" t="s">
        <v>6226</v>
      </c>
      <c r="C455" s="822" t="s">
        <v>4182</v>
      </c>
      <c r="D455" s="822" t="s">
        <v>6259</v>
      </c>
      <c r="E455" s="822" t="s">
        <v>6260</v>
      </c>
      <c r="F455" s="831">
        <v>8</v>
      </c>
      <c r="G455" s="831">
        <v>2616</v>
      </c>
      <c r="H455" s="831">
        <v>1.5902735562310031</v>
      </c>
      <c r="I455" s="831">
        <v>327</v>
      </c>
      <c r="J455" s="831">
        <v>5</v>
      </c>
      <c r="K455" s="831">
        <v>1645</v>
      </c>
      <c r="L455" s="831">
        <v>1</v>
      </c>
      <c r="M455" s="831">
        <v>329</v>
      </c>
      <c r="N455" s="831">
        <v>2</v>
      </c>
      <c r="O455" s="831">
        <v>662</v>
      </c>
      <c r="P455" s="827">
        <v>0.40243161094224922</v>
      </c>
      <c r="Q455" s="832">
        <v>331</v>
      </c>
    </row>
    <row r="456" spans="1:17" ht="14.45" customHeight="1" x14ac:dyDescent="0.2">
      <c r="A456" s="821" t="s">
        <v>6225</v>
      </c>
      <c r="B456" s="822" t="s">
        <v>6226</v>
      </c>
      <c r="C456" s="822" t="s">
        <v>4182</v>
      </c>
      <c r="D456" s="822" t="s">
        <v>6261</v>
      </c>
      <c r="E456" s="822" t="s">
        <v>6262</v>
      </c>
      <c r="F456" s="831"/>
      <c r="G456" s="831"/>
      <c r="H456" s="831"/>
      <c r="I456" s="831"/>
      <c r="J456" s="831"/>
      <c r="K456" s="831"/>
      <c r="L456" s="831"/>
      <c r="M456" s="831"/>
      <c r="N456" s="831">
        <v>29</v>
      </c>
      <c r="O456" s="831">
        <v>25926</v>
      </c>
      <c r="P456" s="827"/>
      <c r="Q456" s="832">
        <v>894</v>
      </c>
    </row>
    <row r="457" spans="1:17" ht="14.45" customHeight="1" x14ac:dyDescent="0.2">
      <c r="A457" s="821" t="s">
        <v>6225</v>
      </c>
      <c r="B457" s="822" t="s">
        <v>6226</v>
      </c>
      <c r="C457" s="822" t="s">
        <v>4182</v>
      </c>
      <c r="D457" s="822" t="s">
        <v>6263</v>
      </c>
      <c r="E457" s="822" t="s">
        <v>6264</v>
      </c>
      <c r="F457" s="831">
        <v>95</v>
      </c>
      <c r="G457" s="831">
        <v>24795</v>
      </c>
      <c r="H457" s="831">
        <v>0.60278601643409346</v>
      </c>
      <c r="I457" s="831">
        <v>261</v>
      </c>
      <c r="J457" s="831">
        <v>157</v>
      </c>
      <c r="K457" s="831">
        <v>41134</v>
      </c>
      <c r="L457" s="831">
        <v>1</v>
      </c>
      <c r="M457" s="831">
        <v>262</v>
      </c>
      <c r="N457" s="831">
        <v>124</v>
      </c>
      <c r="O457" s="831">
        <v>32736</v>
      </c>
      <c r="P457" s="827">
        <v>0.79583799290124957</v>
      </c>
      <c r="Q457" s="832">
        <v>264</v>
      </c>
    </row>
    <row r="458" spans="1:17" ht="14.45" customHeight="1" x14ac:dyDescent="0.2">
      <c r="A458" s="821" t="s">
        <v>6225</v>
      </c>
      <c r="B458" s="822" t="s">
        <v>6226</v>
      </c>
      <c r="C458" s="822" t="s">
        <v>4182</v>
      </c>
      <c r="D458" s="822" t="s">
        <v>6265</v>
      </c>
      <c r="E458" s="822" t="s">
        <v>6266</v>
      </c>
      <c r="F458" s="831">
        <v>6</v>
      </c>
      <c r="G458" s="831">
        <v>990</v>
      </c>
      <c r="H458" s="831">
        <v>0.99397590361445787</v>
      </c>
      <c r="I458" s="831">
        <v>165</v>
      </c>
      <c r="J458" s="831">
        <v>6</v>
      </c>
      <c r="K458" s="831">
        <v>996</v>
      </c>
      <c r="L458" s="831">
        <v>1</v>
      </c>
      <c r="M458" s="831">
        <v>166</v>
      </c>
      <c r="N458" s="831">
        <v>17</v>
      </c>
      <c r="O458" s="831">
        <v>2839</v>
      </c>
      <c r="P458" s="827">
        <v>2.8504016064257027</v>
      </c>
      <c r="Q458" s="832">
        <v>167</v>
      </c>
    </row>
    <row r="459" spans="1:17" ht="14.45" customHeight="1" x14ac:dyDescent="0.2">
      <c r="A459" s="821" t="s">
        <v>6267</v>
      </c>
      <c r="B459" s="822" t="s">
        <v>5735</v>
      </c>
      <c r="C459" s="822" t="s">
        <v>4182</v>
      </c>
      <c r="D459" s="822" t="s">
        <v>6268</v>
      </c>
      <c r="E459" s="822" t="s">
        <v>6269</v>
      </c>
      <c r="F459" s="831">
        <v>1</v>
      </c>
      <c r="G459" s="831">
        <v>3916</v>
      </c>
      <c r="H459" s="831"/>
      <c r="I459" s="831">
        <v>3916</v>
      </c>
      <c r="J459" s="831"/>
      <c r="K459" s="831"/>
      <c r="L459" s="831"/>
      <c r="M459" s="831"/>
      <c r="N459" s="831">
        <v>2</v>
      </c>
      <c r="O459" s="831">
        <v>7872</v>
      </c>
      <c r="P459" s="827"/>
      <c r="Q459" s="832">
        <v>3936</v>
      </c>
    </row>
    <row r="460" spans="1:17" ht="14.45" customHeight="1" x14ac:dyDescent="0.2">
      <c r="A460" s="821" t="s">
        <v>6267</v>
      </c>
      <c r="B460" s="822" t="s">
        <v>5735</v>
      </c>
      <c r="C460" s="822" t="s">
        <v>4182</v>
      </c>
      <c r="D460" s="822" t="s">
        <v>6270</v>
      </c>
      <c r="E460" s="822" t="s">
        <v>6271</v>
      </c>
      <c r="F460" s="831">
        <v>14</v>
      </c>
      <c r="G460" s="831">
        <v>14476</v>
      </c>
      <c r="H460" s="831">
        <v>0.81098039215686279</v>
      </c>
      <c r="I460" s="831">
        <v>1034</v>
      </c>
      <c r="J460" s="831">
        <v>17</v>
      </c>
      <c r="K460" s="831">
        <v>17850</v>
      </c>
      <c r="L460" s="831">
        <v>1</v>
      </c>
      <c r="M460" s="831">
        <v>1050</v>
      </c>
      <c r="N460" s="831">
        <v>11</v>
      </c>
      <c r="O460" s="831">
        <v>11704</v>
      </c>
      <c r="P460" s="827">
        <v>0.65568627450980388</v>
      </c>
      <c r="Q460" s="832">
        <v>1064</v>
      </c>
    </row>
    <row r="461" spans="1:17" ht="14.45" customHeight="1" x14ac:dyDescent="0.2">
      <c r="A461" s="821" t="s">
        <v>6267</v>
      </c>
      <c r="B461" s="822" t="s">
        <v>5735</v>
      </c>
      <c r="C461" s="822" t="s">
        <v>4182</v>
      </c>
      <c r="D461" s="822" t="s">
        <v>6272</v>
      </c>
      <c r="E461" s="822" t="s">
        <v>6273</v>
      </c>
      <c r="F461" s="831">
        <v>8</v>
      </c>
      <c r="G461" s="831">
        <v>8712</v>
      </c>
      <c r="H461" s="831">
        <v>0.9882032667876588</v>
      </c>
      <c r="I461" s="831">
        <v>1089</v>
      </c>
      <c r="J461" s="831">
        <v>8</v>
      </c>
      <c r="K461" s="831">
        <v>8816</v>
      </c>
      <c r="L461" s="831">
        <v>1</v>
      </c>
      <c r="M461" s="831">
        <v>1102</v>
      </c>
      <c r="N461" s="831">
        <v>2</v>
      </c>
      <c r="O461" s="831">
        <v>2228</v>
      </c>
      <c r="P461" s="827">
        <v>0.25272232304900183</v>
      </c>
      <c r="Q461" s="832">
        <v>1114</v>
      </c>
    </row>
    <row r="462" spans="1:17" ht="14.45" customHeight="1" x14ac:dyDescent="0.2">
      <c r="A462" s="821" t="s">
        <v>6267</v>
      </c>
      <c r="B462" s="822" t="s">
        <v>5735</v>
      </c>
      <c r="C462" s="822" t="s">
        <v>4182</v>
      </c>
      <c r="D462" s="822" t="s">
        <v>6274</v>
      </c>
      <c r="E462" s="822" t="s">
        <v>6275</v>
      </c>
      <c r="F462" s="831">
        <v>4</v>
      </c>
      <c r="G462" s="831">
        <v>3372</v>
      </c>
      <c r="H462" s="831"/>
      <c r="I462" s="831">
        <v>843</v>
      </c>
      <c r="J462" s="831"/>
      <c r="K462" s="831"/>
      <c r="L462" s="831"/>
      <c r="M462" s="831"/>
      <c r="N462" s="831">
        <v>4</v>
      </c>
      <c r="O462" s="831">
        <v>3396</v>
      </c>
      <c r="P462" s="827"/>
      <c r="Q462" s="832">
        <v>849</v>
      </c>
    </row>
    <row r="463" spans="1:17" ht="14.45" customHeight="1" x14ac:dyDescent="0.2">
      <c r="A463" s="821" t="s">
        <v>6267</v>
      </c>
      <c r="B463" s="822" t="s">
        <v>5735</v>
      </c>
      <c r="C463" s="822" t="s">
        <v>4182</v>
      </c>
      <c r="D463" s="822" t="s">
        <v>6276</v>
      </c>
      <c r="E463" s="822" t="s">
        <v>6277</v>
      </c>
      <c r="F463" s="831"/>
      <c r="G463" s="831"/>
      <c r="H463" s="831"/>
      <c r="I463" s="831"/>
      <c r="J463" s="831">
        <v>2</v>
      </c>
      <c r="K463" s="831">
        <v>1612</v>
      </c>
      <c r="L463" s="831">
        <v>1</v>
      </c>
      <c r="M463" s="831">
        <v>806</v>
      </c>
      <c r="N463" s="831">
        <v>1</v>
      </c>
      <c r="O463" s="831">
        <v>808</v>
      </c>
      <c r="P463" s="827">
        <v>0.50124069478908184</v>
      </c>
      <c r="Q463" s="832">
        <v>808</v>
      </c>
    </row>
    <row r="464" spans="1:17" ht="14.45" customHeight="1" x14ac:dyDescent="0.2">
      <c r="A464" s="821" t="s">
        <v>6267</v>
      </c>
      <c r="B464" s="822" t="s">
        <v>5735</v>
      </c>
      <c r="C464" s="822" t="s">
        <v>4182</v>
      </c>
      <c r="D464" s="822" t="s">
        <v>6278</v>
      </c>
      <c r="E464" s="822" t="s">
        <v>6279</v>
      </c>
      <c r="F464" s="831"/>
      <c r="G464" s="831"/>
      <c r="H464" s="831"/>
      <c r="I464" s="831"/>
      <c r="J464" s="831">
        <v>2</v>
      </c>
      <c r="K464" s="831">
        <v>1612</v>
      </c>
      <c r="L464" s="831">
        <v>1</v>
      </c>
      <c r="M464" s="831">
        <v>806</v>
      </c>
      <c r="N464" s="831">
        <v>1</v>
      </c>
      <c r="O464" s="831">
        <v>808</v>
      </c>
      <c r="P464" s="827">
        <v>0.50124069478908184</v>
      </c>
      <c r="Q464" s="832">
        <v>808</v>
      </c>
    </row>
    <row r="465" spans="1:17" ht="14.45" customHeight="1" x14ac:dyDescent="0.2">
      <c r="A465" s="821" t="s">
        <v>6267</v>
      </c>
      <c r="B465" s="822" t="s">
        <v>5735</v>
      </c>
      <c r="C465" s="822" t="s">
        <v>4182</v>
      </c>
      <c r="D465" s="822" t="s">
        <v>5571</v>
      </c>
      <c r="E465" s="822" t="s">
        <v>5572</v>
      </c>
      <c r="F465" s="831">
        <v>21</v>
      </c>
      <c r="G465" s="831">
        <v>3520</v>
      </c>
      <c r="H465" s="831">
        <v>0.87301587301587302</v>
      </c>
      <c r="I465" s="831">
        <v>167.61904761904762</v>
      </c>
      <c r="J465" s="831">
        <v>24</v>
      </c>
      <c r="K465" s="831">
        <v>4032</v>
      </c>
      <c r="L465" s="831">
        <v>1</v>
      </c>
      <c r="M465" s="831">
        <v>168</v>
      </c>
      <c r="N465" s="831">
        <v>13</v>
      </c>
      <c r="O465" s="831">
        <v>2184</v>
      </c>
      <c r="P465" s="827">
        <v>0.54166666666666663</v>
      </c>
      <c r="Q465" s="832">
        <v>168</v>
      </c>
    </row>
    <row r="466" spans="1:17" ht="14.45" customHeight="1" x14ac:dyDescent="0.2">
      <c r="A466" s="821" t="s">
        <v>6267</v>
      </c>
      <c r="B466" s="822" t="s">
        <v>5735</v>
      </c>
      <c r="C466" s="822" t="s">
        <v>4182</v>
      </c>
      <c r="D466" s="822" t="s">
        <v>6280</v>
      </c>
      <c r="E466" s="822" t="s">
        <v>6281</v>
      </c>
      <c r="F466" s="831">
        <v>20</v>
      </c>
      <c r="G466" s="831">
        <v>3480</v>
      </c>
      <c r="H466" s="831">
        <v>0.82857142857142863</v>
      </c>
      <c r="I466" s="831">
        <v>174</v>
      </c>
      <c r="J466" s="831">
        <v>24</v>
      </c>
      <c r="K466" s="831">
        <v>4200</v>
      </c>
      <c r="L466" s="831">
        <v>1</v>
      </c>
      <c r="M466" s="831">
        <v>175</v>
      </c>
      <c r="N466" s="831">
        <v>13</v>
      </c>
      <c r="O466" s="831">
        <v>2275</v>
      </c>
      <c r="P466" s="827">
        <v>0.54166666666666663</v>
      </c>
      <c r="Q466" s="832">
        <v>175</v>
      </c>
    </row>
    <row r="467" spans="1:17" ht="14.45" customHeight="1" x14ac:dyDescent="0.2">
      <c r="A467" s="821" t="s">
        <v>6267</v>
      </c>
      <c r="B467" s="822" t="s">
        <v>5735</v>
      </c>
      <c r="C467" s="822" t="s">
        <v>4182</v>
      </c>
      <c r="D467" s="822" t="s">
        <v>6282</v>
      </c>
      <c r="E467" s="822" t="s">
        <v>6283</v>
      </c>
      <c r="F467" s="831">
        <v>3</v>
      </c>
      <c r="G467" s="831">
        <v>666</v>
      </c>
      <c r="H467" s="831"/>
      <c r="I467" s="831">
        <v>222</v>
      </c>
      <c r="J467" s="831"/>
      <c r="K467" s="831"/>
      <c r="L467" s="831"/>
      <c r="M467" s="831"/>
      <c r="N467" s="831">
        <v>3</v>
      </c>
      <c r="O467" s="831">
        <v>672</v>
      </c>
      <c r="P467" s="827"/>
      <c r="Q467" s="832">
        <v>224</v>
      </c>
    </row>
    <row r="468" spans="1:17" ht="14.45" customHeight="1" x14ac:dyDescent="0.2">
      <c r="A468" s="821" t="s">
        <v>6267</v>
      </c>
      <c r="B468" s="822" t="s">
        <v>5735</v>
      </c>
      <c r="C468" s="822" t="s">
        <v>4182</v>
      </c>
      <c r="D468" s="822" t="s">
        <v>6191</v>
      </c>
      <c r="E468" s="822" t="s">
        <v>6192</v>
      </c>
      <c r="F468" s="831">
        <v>4</v>
      </c>
      <c r="G468" s="831">
        <v>48</v>
      </c>
      <c r="H468" s="831"/>
      <c r="I468" s="831">
        <v>12</v>
      </c>
      <c r="J468" s="831"/>
      <c r="K468" s="831"/>
      <c r="L468" s="831"/>
      <c r="M468" s="831"/>
      <c r="N468" s="831"/>
      <c r="O468" s="831"/>
      <c r="P468" s="827"/>
      <c r="Q468" s="832"/>
    </row>
    <row r="469" spans="1:17" ht="14.45" customHeight="1" x14ac:dyDescent="0.2">
      <c r="A469" s="821" t="s">
        <v>6267</v>
      </c>
      <c r="B469" s="822" t="s">
        <v>5735</v>
      </c>
      <c r="C469" s="822" t="s">
        <v>4182</v>
      </c>
      <c r="D469" s="822" t="s">
        <v>6284</v>
      </c>
      <c r="E469" s="822" t="s">
        <v>6285</v>
      </c>
      <c r="F469" s="831">
        <v>1</v>
      </c>
      <c r="G469" s="831">
        <v>1556</v>
      </c>
      <c r="H469" s="831">
        <v>0.49649010848755581</v>
      </c>
      <c r="I469" s="831">
        <v>1556</v>
      </c>
      <c r="J469" s="831">
        <v>2</v>
      </c>
      <c r="K469" s="831">
        <v>3134</v>
      </c>
      <c r="L469" s="831">
        <v>1</v>
      </c>
      <c r="M469" s="831">
        <v>1567</v>
      </c>
      <c r="N469" s="831"/>
      <c r="O469" s="831"/>
      <c r="P469" s="827"/>
      <c r="Q469" s="832"/>
    </row>
    <row r="470" spans="1:17" ht="14.45" customHeight="1" x14ac:dyDescent="0.2">
      <c r="A470" s="821" t="s">
        <v>6267</v>
      </c>
      <c r="B470" s="822" t="s">
        <v>5735</v>
      </c>
      <c r="C470" s="822" t="s">
        <v>4182</v>
      </c>
      <c r="D470" s="822" t="s">
        <v>5463</v>
      </c>
      <c r="E470" s="822" t="s">
        <v>5464</v>
      </c>
      <c r="F470" s="831"/>
      <c r="G470" s="831"/>
      <c r="H470" s="831"/>
      <c r="I470" s="831"/>
      <c r="J470" s="831"/>
      <c r="K470" s="831"/>
      <c r="L470" s="831"/>
      <c r="M470" s="831"/>
      <c r="N470" s="831">
        <v>5</v>
      </c>
      <c r="O470" s="831">
        <v>1760</v>
      </c>
      <c r="P470" s="827"/>
      <c r="Q470" s="832">
        <v>352</v>
      </c>
    </row>
    <row r="471" spans="1:17" ht="14.45" customHeight="1" x14ac:dyDescent="0.2">
      <c r="A471" s="821" t="s">
        <v>6267</v>
      </c>
      <c r="B471" s="822" t="s">
        <v>5735</v>
      </c>
      <c r="C471" s="822" t="s">
        <v>4182</v>
      </c>
      <c r="D471" s="822" t="s">
        <v>5607</v>
      </c>
      <c r="E471" s="822" t="s">
        <v>5608</v>
      </c>
      <c r="F471" s="831"/>
      <c r="G471" s="831"/>
      <c r="H471" s="831"/>
      <c r="I471" s="831"/>
      <c r="J471" s="831">
        <v>3</v>
      </c>
      <c r="K471" s="831">
        <v>450</v>
      </c>
      <c r="L471" s="831">
        <v>1</v>
      </c>
      <c r="M471" s="831">
        <v>150</v>
      </c>
      <c r="N471" s="831"/>
      <c r="O471" s="831"/>
      <c r="P471" s="827"/>
      <c r="Q471" s="832"/>
    </row>
    <row r="472" spans="1:17" ht="14.45" customHeight="1" x14ac:dyDescent="0.2">
      <c r="A472" s="821" t="s">
        <v>6267</v>
      </c>
      <c r="B472" s="822" t="s">
        <v>5735</v>
      </c>
      <c r="C472" s="822" t="s">
        <v>4182</v>
      </c>
      <c r="D472" s="822" t="s">
        <v>6286</v>
      </c>
      <c r="E472" s="822" t="s">
        <v>6287</v>
      </c>
      <c r="F472" s="831">
        <v>19</v>
      </c>
      <c r="G472" s="831">
        <v>753</v>
      </c>
      <c r="H472" s="831">
        <v>0.78437500000000004</v>
      </c>
      <c r="I472" s="831">
        <v>39.631578947368418</v>
      </c>
      <c r="J472" s="831">
        <v>24</v>
      </c>
      <c r="K472" s="831">
        <v>960</v>
      </c>
      <c r="L472" s="831">
        <v>1</v>
      </c>
      <c r="M472" s="831">
        <v>40</v>
      </c>
      <c r="N472" s="831">
        <v>12</v>
      </c>
      <c r="O472" s="831">
        <v>480</v>
      </c>
      <c r="P472" s="827">
        <v>0.5</v>
      </c>
      <c r="Q472" s="832">
        <v>40</v>
      </c>
    </row>
    <row r="473" spans="1:17" ht="14.45" customHeight="1" x14ac:dyDescent="0.2">
      <c r="A473" s="821" t="s">
        <v>6267</v>
      </c>
      <c r="B473" s="822" t="s">
        <v>5735</v>
      </c>
      <c r="C473" s="822" t="s">
        <v>4182</v>
      </c>
      <c r="D473" s="822" t="s">
        <v>5645</v>
      </c>
      <c r="E473" s="822" t="s">
        <v>5646</v>
      </c>
      <c r="F473" s="831">
        <v>21</v>
      </c>
      <c r="G473" s="831">
        <v>3583</v>
      </c>
      <c r="H473" s="831">
        <v>0.87305068226120852</v>
      </c>
      <c r="I473" s="831">
        <v>170.61904761904762</v>
      </c>
      <c r="J473" s="831">
        <v>24</v>
      </c>
      <c r="K473" s="831">
        <v>4104</v>
      </c>
      <c r="L473" s="831">
        <v>1</v>
      </c>
      <c r="M473" s="831">
        <v>171</v>
      </c>
      <c r="N473" s="831">
        <v>13</v>
      </c>
      <c r="O473" s="831">
        <v>2223</v>
      </c>
      <c r="P473" s="827">
        <v>0.54166666666666663</v>
      </c>
      <c r="Q473" s="832">
        <v>171</v>
      </c>
    </row>
    <row r="474" spans="1:17" ht="14.45" customHeight="1" x14ac:dyDescent="0.2">
      <c r="A474" s="821" t="s">
        <v>6267</v>
      </c>
      <c r="B474" s="822" t="s">
        <v>5735</v>
      </c>
      <c r="C474" s="822" t="s">
        <v>4182</v>
      </c>
      <c r="D474" s="822" t="s">
        <v>6288</v>
      </c>
      <c r="E474" s="822" t="s">
        <v>6289</v>
      </c>
      <c r="F474" s="831">
        <v>21</v>
      </c>
      <c r="G474" s="831">
        <v>7350</v>
      </c>
      <c r="H474" s="831">
        <v>0.91044221479004084</v>
      </c>
      <c r="I474" s="831">
        <v>350</v>
      </c>
      <c r="J474" s="831">
        <v>23</v>
      </c>
      <c r="K474" s="831">
        <v>8073</v>
      </c>
      <c r="L474" s="831">
        <v>1</v>
      </c>
      <c r="M474" s="831">
        <v>351</v>
      </c>
      <c r="N474" s="831">
        <v>12</v>
      </c>
      <c r="O474" s="831">
        <v>4212</v>
      </c>
      <c r="P474" s="827">
        <v>0.52173913043478259</v>
      </c>
      <c r="Q474" s="832">
        <v>351</v>
      </c>
    </row>
    <row r="475" spans="1:17" ht="14.45" customHeight="1" x14ac:dyDescent="0.2">
      <c r="A475" s="821" t="s">
        <v>6267</v>
      </c>
      <c r="B475" s="822" t="s">
        <v>5735</v>
      </c>
      <c r="C475" s="822" t="s">
        <v>4182</v>
      </c>
      <c r="D475" s="822" t="s">
        <v>5667</v>
      </c>
      <c r="E475" s="822" t="s">
        <v>5668</v>
      </c>
      <c r="F475" s="831">
        <v>21</v>
      </c>
      <c r="G475" s="831">
        <v>3646</v>
      </c>
      <c r="H475" s="831">
        <v>0.91104447776111941</v>
      </c>
      <c r="I475" s="831">
        <v>173.61904761904762</v>
      </c>
      <c r="J475" s="831">
        <v>23</v>
      </c>
      <c r="K475" s="831">
        <v>4002</v>
      </c>
      <c r="L475" s="831">
        <v>1</v>
      </c>
      <c r="M475" s="831">
        <v>174</v>
      </c>
      <c r="N475" s="831">
        <v>13</v>
      </c>
      <c r="O475" s="831">
        <v>2262</v>
      </c>
      <c r="P475" s="827">
        <v>0.56521739130434778</v>
      </c>
      <c r="Q475" s="832">
        <v>174</v>
      </c>
    </row>
    <row r="476" spans="1:17" ht="14.45" customHeight="1" x14ac:dyDescent="0.2">
      <c r="A476" s="821" t="s">
        <v>6267</v>
      </c>
      <c r="B476" s="822" t="s">
        <v>5735</v>
      </c>
      <c r="C476" s="822" t="s">
        <v>4182</v>
      </c>
      <c r="D476" s="822" t="s">
        <v>6290</v>
      </c>
      <c r="E476" s="822" t="s">
        <v>6291</v>
      </c>
      <c r="F476" s="831"/>
      <c r="G476" s="831"/>
      <c r="H476" s="831"/>
      <c r="I476" s="831"/>
      <c r="J476" s="831">
        <v>2</v>
      </c>
      <c r="K476" s="831">
        <v>1612</v>
      </c>
      <c r="L476" s="831">
        <v>1</v>
      </c>
      <c r="M476" s="831">
        <v>806</v>
      </c>
      <c r="N476" s="831">
        <v>1</v>
      </c>
      <c r="O476" s="831">
        <v>808</v>
      </c>
      <c r="P476" s="827">
        <v>0.50124069478908184</v>
      </c>
      <c r="Q476" s="832">
        <v>808</v>
      </c>
    </row>
    <row r="477" spans="1:17" ht="14.45" customHeight="1" x14ac:dyDescent="0.2">
      <c r="A477" s="821" t="s">
        <v>6267</v>
      </c>
      <c r="B477" s="822" t="s">
        <v>5735</v>
      </c>
      <c r="C477" s="822" t="s">
        <v>4182</v>
      </c>
      <c r="D477" s="822" t="s">
        <v>6292</v>
      </c>
      <c r="E477" s="822" t="s">
        <v>6293</v>
      </c>
      <c r="F477" s="831">
        <v>20</v>
      </c>
      <c r="G477" s="831">
        <v>3352</v>
      </c>
      <c r="H477" s="831">
        <v>0.83134920634920639</v>
      </c>
      <c r="I477" s="831">
        <v>167.6</v>
      </c>
      <c r="J477" s="831">
        <v>24</v>
      </c>
      <c r="K477" s="831">
        <v>4032</v>
      </c>
      <c r="L477" s="831">
        <v>1</v>
      </c>
      <c r="M477" s="831">
        <v>168</v>
      </c>
      <c r="N477" s="831">
        <v>13</v>
      </c>
      <c r="O477" s="831">
        <v>2184</v>
      </c>
      <c r="P477" s="827">
        <v>0.54166666666666663</v>
      </c>
      <c r="Q477" s="832">
        <v>168</v>
      </c>
    </row>
    <row r="478" spans="1:17" ht="14.45" customHeight="1" x14ac:dyDescent="0.2">
      <c r="A478" s="821" t="s">
        <v>6267</v>
      </c>
      <c r="B478" s="822" t="s">
        <v>5735</v>
      </c>
      <c r="C478" s="822" t="s">
        <v>4182</v>
      </c>
      <c r="D478" s="822" t="s">
        <v>6294</v>
      </c>
      <c r="E478" s="822" t="s">
        <v>6295</v>
      </c>
      <c r="F478" s="831"/>
      <c r="G478" s="831"/>
      <c r="H478" s="831"/>
      <c r="I478" s="831"/>
      <c r="J478" s="831">
        <v>2</v>
      </c>
      <c r="K478" s="831">
        <v>1612</v>
      </c>
      <c r="L478" s="831">
        <v>1</v>
      </c>
      <c r="M478" s="831">
        <v>806</v>
      </c>
      <c r="N478" s="831">
        <v>1</v>
      </c>
      <c r="O478" s="831">
        <v>808</v>
      </c>
      <c r="P478" s="827">
        <v>0.50124069478908184</v>
      </c>
      <c r="Q478" s="832">
        <v>808</v>
      </c>
    </row>
    <row r="479" spans="1:17" ht="14.45" customHeight="1" x14ac:dyDescent="0.2">
      <c r="A479" s="821" t="s">
        <v>6267</v>
      </c>
      <c r="B479" s="822" t="s">
        <v>5735</v>
      </c>
      <c r="C479" s="822" t="s">
        <v>4182</v>
      </c>
      <c r="D479" s="822" t="s">
        <v>6296</v>
      </c>
      <c r="E479" s="822" t="s">
        <v>6297</v>
      </c>
      <c r="F479" s="831">
        <v>18</v>
      </c>
      <c r="G479" s="831">
        <v>6102</v>
      </c>
      <c r="H479" s="831">
        <v>0.93089244851258579</v>
      </c>
      <c r="I479" s="831">
        <v>339</v>
      </c>
      <c r="J479" s="831">
        <v>19</v>
      </c>
      <c r="K479" s="831">
        <v>6555</v>
      </c>
      <c r="L479" s="831">
        <v>1</v>
      </c>
      <c r="M479" s="831">
        <v>345</v>
      </c>
      <c r="N479" s="831">
        <v>10</v>
      </c>
      <c r="O479" s="831">
        <v>3500</v>
      </c>
      <c r="P479" s="827">
        <v>0.53394355453852016</v>
      </c>
      <c r="Q479" s="832">
        <v>350</v>
      </c>
    </row>
    <row r="480" spans="1:17" ht="14.45" customHeight="1" x14ac:dyDescent="0.2">
      <c r="A480" s="821" t="s">
        <v>6267</v>
      </c>
      <c r="B480" s="822" t="s">
        <v>5735</v>
      </c>
      <c r="C480" s="822" t="s">
        <v>4182</v>
      </c>
      <c r="D480" s="822" t="s">
        <v>6298</v>
      </c>
      <c r="E480" s="822" t="s">
        <v>6299</v>
      </c>
      <c r="F480" s="831">
        <v>1</v>
      </c>
      <c r="G480" s="831">
        <v>4087</v>
      </c>
      <c r="H480" s="831"/>
      <c r="I480" s="831">
        <v>4087</v>
      </c>
      <c r="J480" s="831"/>
      <c r="K480" s="831"/>
      <c r="L480" s="831"/>
      <c r="M480" s="831"/>
      <c r="N480" s="831">
        <v>1</v>
      </c>
      <c r="O480" s="831">
        <v>4114</v>
      </c>
      <c r="P480" s="827"/>
      <c r="Q480" s="832">
        <v>4114</v>
      </c>
    </row>
    <row r="481" spans="1:17" ht="14.45" customHeight="1" x14ac:dyDescent="0.2">
      <c r="A481" s="821" t="s">
        <v>6267</v>
      </c>
      <c r="B481" s="822" t="s">
        <v>5735</v>
      </c>
      <c r="C481" s="822" t="s">
        <v>4182</v>
      </c>
      <c r="D481" s="822" t="s">
        <v>6300</v>
      </c>
      <c r="E481" s="822" t="s">
        <v>6301</v>
      </c>
      <c r="F481" s="831">
        <v>10</v>
      </c>
      <c r="G481" s="831">
        <v>76740</v>
      </c>
      <c r="H481" s="831">
        <v>1.6621182586094867</v>
      </c>
      <c r="I481" s="831">
        <v>7674</v>
      </c>
      <c r="J481" s="831">
        <v>6</v>
      </c>
      <c r="K481" s="831">
        <v>46170</v>
      </c>
      <c r="L481" s="831">
        <v>1</v>
      </c>
      <c r="M481" s="831">
        <v>7695</v>
      </c>
      <c r="N481" s="831">
        <v>12</v>
      </c>
      <c r="O481" s="831">
        <v>92568</v>
      </c>
      <c r="P481" s="827">
        <v>2.0049382716049382</v>
      </c>
      <c r="Q481" s="832">
        <v>7714</v>
      </c>
    </row>
    <row r="482" spans="1:17" ht="14.45" customHeight="1" x14ac:dyDescent="0.2">
      <c r="A482" s="821" t="s">
        <v>6267</v>
      </c>
      <c r="B482" s="822" t="s">
        <v>5735</v>
      </c>
      <c r="C482" s="822" t="s">
        <v>4182</v>
      </c>
      <c r="D482" s="822" t="s">
        <v>6302</v>
      </c>
      <c r="E482" s="822" t="s">
        <v>6303</v>
      </c>
      <c r="F482" s="831">
        <v>2</v>
      </c>
      <c r="G482" s="831">
        <v>4720</v>
      </c>
      <c r="H482" s="831"/>
      <c r="I482" s="831">
        <v>2360</v>
      </c>
      <c r="J482" s="831"/>
      <c r="K482" s="831"/>
      <c r="L482" s="831"/>
      <c r="M482" s="831"/>
      <c r="N482" s="831">
        <v>1</v>
      </c>
      <c r="O482" s="831">
        <v>2387</v>
      </c>
      <c r="P482" s="827"/>
      <c r="Q482" s="832">
        <v>2387</v>
      </c>
    </row>
    <row r="483" spans="1:17" ht="14.45" customHeight="1" x14ac:dyDescent="0.2">
      <c r="A483" s="821" t="s">
        <v>6267</v>
      </c>
      <c r="B483" s="822" t="s">
        <v>5433</v>
      </c>
      <c r="C483" s="822" t="s">
        <v>4182</v>
      </c>
      <c r="D483" s="822" t="s">
        <v>6191</v>
      </c>
      <c r="E483" s="822" t="s">
        <v>6192</v>
      </c>
      <c r="F483" s="831"/>
      <c r="G483" s="831"/>
      <c r="H483" s="831"/>
      <c r="I483" s="831"/>
      <c r="J483" s="831">
        <v>3</v>
      </c>
      <c r="K483" s="831">
        <v>36</v>
      </c>
      <c r="L483" s="831">
        <v>1</v>
      </c>
      <c r="M483" s="831">
        <v>12</v>
      </c>
      <c r="N483" s="831">
        <v>7</v>
      </c>
      <c r="O483" s="831">
        <v>84</v>
      </c>
      <c r="P483" s="827">
        <v>2.3333333333333335</v>
      </c>
      <c r="Q483" s="832">
        <v>12</v>
      </c>
    </row>
    <row r="484" spans="1:17" ht="14.45" customHeight="1" x14ac:dyDescent="0.2">
      <c r="A484" s="821" t="s">
        <v>6304</v>
      </c>
      <c r="B484" s="822" t="s">
        <v>6226</v>
      </c>
      <c r="C484" s="822" t="s">
        <v>4182</v>
      </c>
      <c r="D484" s="822" t="s">
        <v>6227</v>
      </c>
      <c r="E484" s="822" t="s">
        <v>6228</v>
      </c>
      <c r="F484" s="831"/>
      <c r="G484" s="831"/>
      <c r="H484" s="831"/>
      <c r="I484" s="831"/>
      <c r="J484" s="831"/>
      <c r="K484" s="831"/>
      <c r="L484" s="831"/>
      <c r="M484" s="831"/>
      <c r="N484" s="831">
        <v>31</v>
      </c>
      <c r="O484" s="831">
        <v>5456</v>
      </c>
      <c r="P484" s="827"/>
      <c r="Q484" s="832">
        <v>176</v>
      </c>
    </row>
    <row r="485" spans="1:17" ht="14.45" customHeight="1" x14ac:dyDescent="0.2">
      <c r="A485" s="821" t="s">
        <v>6304</v>
      </c>
      <c r="B485" s="822" t="s">
        <v>6226</v>
      </c>
      <c r="C485" s="822" t="s">
        <v>4182</v>
      </c>
      <c r="D485" s="822" t="s">
        <v>6233</v>
      </c>
      <c r="E485" s="822" t="s">
        <v>6234</v>
      </c>
      <c r="F485" s="831"/>
      <c r="G485" s="831"/>
      <c r="H485" s="831"/>
      <c r="I485" s="831"/>
      <c r="J485" s="831"/>
      <c r="K485" s="831"/>
      <c r="L485" s="831"/>
      <c r="M485" s="831"/>
      <c r="N485" s="831">
        <v>2</v>
      </c>
      <c r="O485" s="831">
        <v>2150</v>
      </c>
      <c r="P485" s="827"/>
      <c r="Q485" s="832">
        <v>1075</v>
      </c>
    </row>
    <row r="486" spans="1:17" ht="14.45" customHeight="1" x14ac:dyDescent="0.2">
      <c r="A486" s="821" t="s">
        <v>6304</v>
      </c>
      <c r="B486" s="822" t="s">
        <v>6226</v>
      </c>
      <c r="C486" s="822" t="s">
        <v>4182</v>
      </c>
      <c r="D486" s="822" t="s">
        <v>6235</v>
      </c>
      <c r="E486" s="822" t="s">
        <v>6236</v>
      </c>
      <c r="F486" s="831"/>
      <c r="G486" s="831"/>
      <c r="H486" s="831"/>
      <c r="I486" s="831"/>
      <c r="J486" s="831"/>
      <c r="K486" s="831"/>
      <c r="L486" s="831"/>
      <c r="M486" s="831"/>
      <c r="N486" s="831">
        <v>9</v>
      </c>
      <c r="O486" s="831">
        <v>423</v>
      </c>
      <c r="P486" s="827"/>
      <c r="Q486" s="832">
        <v>47</v>
      </c>
    </row>
    <row r="487" spans="1:17" ht="14.45" customHeight="1" x14ac:dyDescent="0.2">
      <c r="A487" s="821" t="s">
        <v>6304</v>
      </c>
      <c r="B487" s="822" t="s">
        <v>6226</v>
      </c>
      <c r="C487" s="822" t="s">
        <v>4182</v>
      </c>
      <c r="D487" s="822" t="s">
        <v>6247</v>
      </c>
      <c r="E487" s="822" t="s">
        <v>6248</v>
      </c>
      <c r="F487" s="831"/>
      <c r="G487" s="831"/>
      <c r="H487" s="831"/>
      <c r="I487" s="831"/>
      <c r="J487" s="831"/>
      <c r="K487" s="831"/>
      <c r="L487" s="831"/>
      <c r="M487" s="831"/>
      <c r="N487" s="831">
        <v>12</v>
      </c>
      <c r="O487" s="831">
        <v>1668</v>
      </c>
      <c r="P487" s="827"/>
      <c r="Q487" s="832">
        <v>139</v>
      </c>
    </row>
    <row r="488" spans="1:17" ht="14.45" customHeight="1" x14ac:dyDescent="0.2">
      <c r="A488" s="821" t="s">
        <v>6304</v>
      </c>
      <c r="B488" s="822" t="s">
        <v>6226</v>
      </c>
      <c r="C488" s="822" t="s">
        <v>4182</v>
      </c>
      <c r="D488" s="822" t="s">
        <v>6249</v>
      </c>
      <c r="E488" s="822" t="s">
        <v>6250</v>
      </c>
      <c r="F488" s="831"/>
      <c r="G488" s="831"/>
      <c r="H488" s="831"/>
      <c r="I488" s="831"/>
      <c r="J488" s="831"/>
      <c r="K488" s="831"/>
      <c r="L488" s="831"/>
      <c r="M488" s="831"/>
      <c r="N488" s="831">
        <v>2</v>
      </c>
      <c r="O488" s="831">
        <v>186</v>
      </c>
      <c r="P488" s="827"/>
      <c r="Q488" s="832">
        <v>93</v>
      </c>
    </row>
    <row r="489" spans="1:17" ht="14.45" customHeight="1" x14ac:dyDescent="0.2">
      <c r="A489" s="821" t="s">
        <v>6304</v>
      </c>
      <c r="B489" s="822" t="s">
        <v>6226</v>
      </c>
      <c r="C489" s="822" t="s">
        <v>4182</v>
      </c>
      <c r="D489" s="822" t="s">
        <v>6251</v>
      </c>
      <c r="E489" s="822" t="s">
        <v>6252</v>
      </c>
      <c r="F489" s="831"/>
      <c r="G489" s="831"/>
      <c r="H489" s="831"/>
      <c r="I489" s="831"/>
      <c r="J489" s="831"/>
      <c r="K489" s="831"/>
      <c r="L489" s="831"/>
      <c r="M489" s="831"/>
      <c r="N489" s="831">
        <v>3</v>
      </c>
      <c r="O489" s="831">
        <v>201</v>
      </c>
      <c r="P489" s="827"/>
      <c r="Q489" s="832">
        <v>67</v>
      </c>
    </row>
    <row r="490" spans="1:17" ht="14.45" customHeight="1" x14ac:dyDescent="0.2">
      <c r="A490" s="821" t="s">
        <v>6304</v>
      </c>
      <c r="B490" s="822" t="s">
        <v>6226</v>
      </c>
      <c r="C490" s="822" t="s">
        <v>4182</v>
      </c>
      <c r="D490" s="822" t="s">
        <v>6253</v>
      </c>
      <c r="E490" s="822" t="s">
        <v>6254</v>
      </c>
      <c r="F490" s="831"/>
      <c r="G490" s="831"/>
      <c r="H490" s="831"/>
      <c r="I490" s="831"/>
      <c r="J490" s="831"/>
      <c r="K490" s="831"/>
      <c r="L490" s="831"/>
      <c r="M490" s="831"/>
      <c r="N490" s="831">
        <v>1</v>
      </c>
      <c r="O490" s="831">
        <v>52</v>
      </c>
      <c r="P490" s="827"/>
      <c r="Q490" s="832">
        <v>52</v>
      </c>
    </row>
    <row r="491" spans="1:17" ht="14.45" customHeight="1" x14ac:dyDescent="0.2">
      <c r="A491" s="821" t="s">
        <v>6304</v>
      </c>
      <c r="B491" s="822" t="s">
        <v>6226</v>
      </c>
      <c r="C491" s="822" t="s">
        <v>4182</v>
      </c>
      <c r="D491" s="822" t="s">
        <v>6261</v>
      </c>
      <c r="E491" s="822" t="s">
        <v>6262</v>
      </c>
      <c r="F491" s="831"/>
      <c r="G491" s="831"/>
      <c r="H491" s="831"/>
      <c r="I491" s="831"/>
      <c r="J491" s="831"/>
      <c r="K491" s="831"/>
      <c r="L491" s="831"/>
      <c r="M491" s="831"/>
      <c r="N491" s="831">
        <v>2</v>
      </c>
      <c r="O491" s="831">
        <v>1788</v>
      </c>
      <c r="P491" s="827"/>
      <c r="Q491" s="832">
        <v>894</v>
      </c>
    </row>
    <row r="492" spans="1:17" ht="14.45" customHeight="1" x14ac:dyDescent="0.2">
      <c r="A492" s="821" t="s">
        <v>6304</v>
      </c>
      <c r="B492" s="822" t="s">
        <v>6226</v>
      </c>
      <c r="C492" s="822" t="s">
        <v>4182</v>
      </c>
      <c r="D492" s="822" t="s">
        <v>6263</v>
      </c>
      <c r="E492" s="822" t="s">
        <v>6264</v>
      </c>
      <c r="F492" s="831"/>
      <c r="G492" s="831"/>
      <c r="H492" s="831"/>
      <c r="I492" s="831"/>
      <c r="J492" s="831"/>
      <c r="K492" s="831"/>
      <c r="L492" s="831"/>
      <c r="M492" s="831"/>
      <c r="N492" s="831">
        <v>4</v>
      </c>
      <c r="O492" s="831">
        <v>1056</v>
      </c>
      <c r="P492" s="827"/>
      <c r="Q492" s="832">
        <v>264</v>
      </c>
    </row>
    <row r="493" spans="1:17" ht="14.45" customHeight="1" x14ac:dyDescent="0.2">
      <c r="A493" s="821" t="s">
        <v>6304</v>
      </c>
      <c r="B493" s="822" t="s">
        <v>5433</v>
      </c>
      <c r="C493" s="822" t="s">
        <v>4182</v>
      </c>
      <c r="D493" s="822" t="s">
        <v>6305</v>
      </c>
      <c r="E493" s="822" t="s">
        <v>6306</v>
      </c>
      <c r="F493" s="831"/>
      <c r="G493" s="831"/>
      <c r="H493" s="831"/>
      <c r="I493" s="831"/>
      <c r="J493" s="831">
        <v>1</v>
      </c>
      <c r="K493" s="831">
        <v>12804</v>
      </c>
      <c r="L493" s="831">
        <v>1</v>
      </c>
      <c r="M493" s="831">
        <v>12804</v>
      </c>
      <c r="N493" s="831"/>
      <c r="O493" s="831"/>
      <c r="P493" s="827"/>
      <c r="Q493" s="832"/>
    </row>
    <row r="494" spans="1:17" ht="14.45" customHeight="1" x14ac:dyDescent="0.2">
      <c r="A494" s="821" t="s">
        <v>6304</v>
      </c>
      <c r="B494" s="822" t="s">
        <v>5433</v>
      </c>
      <c r="C494" s="822" t="s">
        <v>4182</v>
      </c>
      <c r="D494" s="822" t="s">
        <v>6307</v>
      </c>
      <c r="E494" s="822" t="s">
        <v>6308</v>
      </c>
      <c r="F494" s="831"/>
      <c r="G494" s="831"/>
      <c r="H494" s="831"/>
      <c r="I494" s="831"/>
      <c r="J494" s="831">
        <v>1</v>
      </c>
      <c r="K494" s="831">
        <v>10500</v>
      </c>
      <c r="L494" s="831">
        <v>1</v>
      </c>
      <c r="M494" s="831">
        <v>10500</v>
      </c>
      <c r="N494" s="831"/>
      <c r="O494" s="831"/>
      <c r="P494" s="827"/>
      <c r="Q494" s="832"/>
    </row>
    <row r="495" spans="1:17" ht="14.45" customHeight="1" thickBot="1" x14ac:dyDescent="0.25">
      <c r="A495" s="813" t="s">
        <v>6304</v>
      </c>
      <c r="B495" s="814" t="s">
        <v>5433</v>
      </c>
      <c r="C495" s="814" t="s">
        <v>4182</v>
      </c>
      <c r="D495" s="814" t="s">
        <v>6309</v>
      </c>
      <c r="E495" s="814" t="s">
        <v>6310</v>
      </c>
      <c r="F495" s="833"/>
      <c r="G495" s="833"/>
      <c r="H495" s="833"/>
      <c r="I495" s="833"/>
      <c r="J495" s="833">
        <v>1</v>
      </c>
      <c r="K495" s="833">
        <v>0</v>
      </c>
      <c r="L495" s="833"/>
      <c r="M495" s="833">
        <v>0</v>
      </c>
      <c r="N495" s="833"/>
      <c r="O495" s="833"/>
      <c r="P495" s="819"/>
      <c r="Q495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6D0D797D-3737-4575-BCF8-1ED2702A9E75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6291</v>
      </c>
      <c r="D3" s="193">
        <f>SUBTOTAL(9,D6:D1048576)</f>
        <v>6406</v>
      </c>
      <c r="E3" s="193">
        <f>SUBTOTAL(9,E6:E1048576)</f>
        <v>5224</v>
      </c>
      <c r="F3" s="194">
        <f>IF(OR(E3=0,D3=0),"",E3/D3)</f>
        <v>0.81548548236028728</v>
      </c>
      <c r="G3" s="388">
        <f>SUBTOTAL(9,G6:G1048576)</f>
        <v>11780.845300000001</v>
      </c>
      <c r="H3" s="389">
        <f>SUBTOTAL(9,H6:H1048576)</f>
        <v>11693.99826</v>
      </c>
      <c r="I3" s="389">
        <f>SUBTOTAL(9,I6:I1048576)</f>
        <v>10094.49332</v>
      </c>
      <c r="J3" s="194">
        <f>IF(OR(I3=0,H3=0),"",I3/H3)</f>
        <v>0.86322001214322053</v>
      </c>
      <c r="K3" s="388">
        <f>SUBTOTAL(9,K6:K1048576)</f>
        <v>1499.46</v>
      </c>
      <c r="L3" s="389">
        <f>SUBTOTAL(9,L6:L1048576)</f>
        <v>1457.44</v>
      </c>
      <c r="M3" s="389">
        <f>SUBTOTAL(9,M6:M1048576)</f>
        <v>1261.2</v>
      </c>
      <c r="N3" s="195">
        <f>IF(OR(M3=0,E3=0),"",M3*1000/E3)</f>
        <v>241.42419601837673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0"/>
      <c r="B5" s="971"/>
      <c r="C5" s="978">
        <v>2018</v>
      </c>
      <c r="D5" s="978">
        <v>2019</v>
      </c>
      <c r="E5" s="978">
        <v>2020</v>
      </c>
      <c r="F5" s="979" t="s">
        <v>2</v>
      </c>
      <c r="G5" s="989">
        <v>2018</v>
      </c>
      <c r="H5" s="978">
        <v>2019</v>
      </c>
      <c r="I5" s="978">
        <v>2020</v>
      </c>
      <c r="J5" s="979" t="s">
        <v>2</v>
      </c>
      <c r="K5" s="989">
        <v>2018</v>
      </c>
      <c r="L5" s="978">
        <v>2019</v>
      </c>
      <c r="M5" s="978">
        <v>2020</v>
      </c>
      <c r="N5" s="990" t="s">
        <v>92</v>
      </c>
    </row>
    <row r="6" spans="1:14" ht="14.45" customHeight="1" x14ac:dyDescent="0.2">
      <c r="A6" s="972" t="s">
        <v>4806</v>
      </c>
      <c r="B6" s="975" t="s">
        <v>6312</v>
      </c>
      <c r="C6" s="980">
        <v>5133</v>
      </c>
      <c r="D6" s="981">
        <v>5262</v>
      </c>
      <c r="E6" s="981">
        <v>4160</v>
      </c>
      <c r="F6" s="986"/>
      <c r="G6" s="980">
        <v>5412.9715400000023</v>
      </c>
      <c r="H6" s="981">
        <v>5501.9694600000012</v>
      </c>
      <c r="I6" s="981">
        <v>4344.4527200000002</v>
      </c>
      <c r="J6" s="986"/>
      <c r="K6" s="980">
        <v>615.96</v>
      </c>
      <c r="L6" s="981">
        <v>631.44000000000005</v>
      </c>
      <c r="M6" s="981">
        <v>499.2</v>
      </c>
      <c r="N6" s="991">
        <v>120</v>
      </c>
    </row>
    <row r="7" spans="1:14" ht="14.45" customHeight="1" x14ac:dyDescent="0.2">
      <c r="A7" s="973" t="s">
        <v>5149</v>
      </c>
      <c r="B7" s="976" t="s">
        <v>6313</v>
      </c>
      <c r="C7" s="982">
        <v>609</v>
      </c>
      <c r="D7" s="983">
        <v>508</v>
      </c>
      <c r="E7" s="983">
        <v>460</v>
      </c>
      <c r="F7" s="987"/>
      <c r="G7" s="982">
        <v>3659.1155999999992</v>
      </c>
      <c r="H7" s="983">
        <v>3054.7296000000001</v>
      </c>
      <c r="I7" s="983">
        <v>2767.9607999999998</v>
      </c>
      <c r="J7" s="987"/>
      <c r="K7" s="982">
        <v>609</v>
      </c>
      <c r="L7" s="983">
        <v>508</v>
      </c>
      <c r="M7" s="983">
        <v>460</v>
      </c>
      <c r="N7" s="992">
        <v>1000</v>
      </c>
    </row>
    <row r="8" spans="1:14" ht="14.45" customHeight="1" thickBot="1" x14ac:dyDescent="0.25">
      <c r="A8" s="974" t="s">
        <v>5147</v>
      </c>
      <c r="B8" s="977" t="s">
        <v>6313</v>
      </c>
      <c r="C8" s="984">
        <v>549</v>
      </c>
      <c r="D8" s="985">
        <v>636</v>
      </c>
      <c r="E8" s="985">
        <v>604</v>
      </c>
      <c r="F8" s="988"/>
      <c r="G8" s="984">
        <v>2708.7581599999999</v>
      </c>
      <c r="H8" s="985">
        <v>3137.2991999999999</v>
      </c>
      <c r="I8" s="985">
        <v>2982.0798</v>
      </c>
      <c r="J8" s="988"/>
      <c r="K8" s="984">
        <v>274.5</v>
      </c>
      <c r="L8" s="985">
        <v>318</v>
      </c>
      <c r="M8" s="985">
        <v>302</v>
      </c>
      <c r="N8" s="993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0CCE69B6-D681-4C33-A1DB-8E80273A7E52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2021-02-08T09:07:27Z</dcterms:modified>
</cp:coreProperties>
</file>