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9731469-D41F-48B9-ACEE-B2276F5B954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C10" i="431"/>
  <c r="C18" i="431"/>
  <c r="D16" i="431"/>
  <c r="E14" i="431"/>
  <c r="F12" i="431"/>
  <c r="G10" i="431"/>
  <c r="G18" i="431"/>
  <c r="H16" i="431"/>
  <c r="I14" i="431"/>
  <c r="J12" i="431"/>
  <c r="K10" i="431"/>
  <c r="K18" i="431"/>
  <c r="L16" i="431"/>
  <c r="O10" i="431"/>
  <c r="O18" i="431"/>
  <c r="P16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N15" i="431"/>
  <c r="O13" i="431"/>
  <c r="P11" i="431"/>
  <c r="Q9" i="431"/>
  <c r="Q17" i="431"/>
  <c r="O14" i="431"/>
  <c r="Q18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P12" i="431"/>
  <c r="Q10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M14" i="431"/>
  <c r="Q14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N12" i="431"/>
  <c r="S12" i="431" l="1"/>
  <c r="R12" i="431"/>
  <c r="R14" i="431"/>
  <c r="S14" i="431"/>
  <c r="S11" i="431"/>
  <c r="R11" i="431"/>
  <c r="S10" i="431"/>
  <c r="R10" i="431"/>
  <c r="R18" i="431"/>
  <c r="S18" i="431"/>
  <c r="S17" i="431"/>
  <c r="R17" i="431"/>
  <c r="R9" i="431"/>
  <c r="S9" i="431"/>
  <c r="R16" i="431"/>
  <c r="S16" i="431"/>
  <c r="R15" i="431"/>
  <c r="S15" i="431"/>
  <c r="R13" i="431"/>
  <c r="S13" i="431"/>
  <c r="G8" i="431"/>
  <c r="D8" i="431"/>
  <c r="Q8" i="431"/>
  <c r="M8" i="431"/>
  <c r="C8" i="431"/>
  <c r="O8" i="431"/>
  <c r="I8" i="431"/>
  <c r="P8" i="431"/>
  <c r="K8" i="431"/>
  <c r="H8" i="431"/>
  <c r="F8" i="431"/>
  <c r="L8" i="431"/>
  <c r="N8" i="431"/>
  <c r="E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16" i="414"/>
  <c r="C19" i="414"/>
  <c r="C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4" i="414"/>
  <c r="C24" i="414"/>
  <c r="Q3" i="345" l="1"/>
  <c r="S3" i="347"/>
  <c r="Q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<sst xmlns="http://schemas.openxmlformats.org/spreadsheetml/2006/main" count="5242" uniqueCount="1113">
  <si>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</si>
  <si>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</si>
  <si>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</si>
  <si>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</si>
  <si>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</si>
  <si>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</si>
  <si>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</si>
  <si>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</si>
  <si>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</si>
  <si>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</si>
  <si>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</si>
  <si>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</si>
  <si>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</si>
  <si>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</si>
  <si>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</si>
  <si>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</si>
  <si>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</si>
  <si>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</si>
  <si>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</si>
  <si>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</si>
  <si>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</si>
  <si>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</si>
  <si>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</si>
  <si>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</si>
  <si>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</si>
  <si>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</si>
  <si>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</si>
  <si>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</si>
  <si>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</si>
  <si>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</si>
  <si>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</si>
  <si>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</si>
  <si>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</si>
  <si>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</si>
  <si>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</si>
  <si>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</si>
  <si>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</si>
  <si>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</si>
  <si>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</si>
  <si>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</si>
  <si>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</si>
  <si>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</si>
  <si>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</si>
  <si>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</si>
  <si>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</si>
  <si>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</si>
  <si>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</si>
  <si>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</si>
  <si>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</si>
  <si>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</si>
  <si>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</si>
  <si>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</si>
  <si>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</si>
  <si>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</si>
  <si>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</si>
  <si>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</si>
  <si>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</si>
  <si>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</si>
  <si>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</si>
  <si>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</si>
  <si>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</si>
  <si>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</si>
  <si>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</si>
  <si>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</si>
  <si>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</si>
  <si>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</si>
  <si>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</si>
  <si>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</si>
  <si>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</si>
  <si>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</si>
  <si>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</si>
  <si>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</si>
  <si>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</si>
  <si>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</si>
  <si>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</si>
  <si>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</si>
  <si>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</si>
  <si>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</si>
  <si>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</si>
  <si>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</si>
  <si>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</si>
  <si>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</si>
  <si>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</si>
  <si>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</si>
  <si>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</si>
  <si>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</si>
  <si>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</si>
  <si>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</si>
  <si>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</si>
  <si>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</si>
  <si>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</si>
  <si>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</si>
  <si>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</si>
  <si>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</si>
  <si>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</si>
  <si>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</si>
  <si>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</si>
  <si>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</si>
  <si>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</si>
  <si>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</si>
  <si>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</si>
  <si>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</si>
  <si>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</si>
  <si>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</si>
  <si>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</si>
  <si>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</si>
  <si>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</si>
  <si>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</si>
  <si>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</si>
  <si>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</si>
  <si>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</si>
  <si>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</si>
  <si>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</si>
  <si>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</si>
  <si>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</si>
  <si>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</si>
  <si>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</si>
  <si>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</si>
  <si>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</si>
  <si>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</si>
  <si>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</si>
  <si>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</si>
  <si>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</si>
  <si>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</si>
  <si>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</si>
  <si>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</si>
  <si>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</si>
  <si>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</si>
  <si>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</si>
  <si>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</si>
  <si>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</si>
  <si>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</si>
  <si>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</si>
  <si>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</si>
  <si>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</si>
  <si>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</si>
  <si>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</si>
  <si>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</si>
  <si>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</si>
  <si>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</si>
  <si>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</si>
  <si>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</si>
  <si>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</si>
  <si>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</si>
  <si>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</si>
  <si>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</si>
  <si>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</si>
  <si>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</si>
  <si>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</si>
  <si>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</si>
  <si>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</si>
  <si>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</si>
  <si>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</si>
  <si>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</si>
  <si>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</si>
  <si>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</si>
  <si>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</si>
  <si>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</si>
  <si>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</si>
  <si>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</si>
  <si>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</si>
  <si>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</si>
  <si>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</si>
  <si>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</si>
  <si>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</si>
  <si>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</si>
  <si>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</si>
  <si>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</si>
  <si>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</si>
  <si>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</si>
  <si>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</si>
  <si>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</si>
  <si>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</si>
  <si>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</si>
  <si>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</si>
  <si>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</si>
  <si>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</si>
  <si>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</si>
  <si>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</si>
  <si>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</si>
  <si>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</si>
  <si>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</si>
  <si>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</si>
  <si>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</si>
  <si>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</si>
  <si>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</si>
  <si>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</si>
  <si>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</si>
  <si>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</si>
  <si>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</si>
  <si>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</si>
  <si>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</si>
  <si>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</si>
  <si>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</si>
  <si>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</si>
  <si>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</si>
  <si>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</si>
  <si>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</si>
  <si>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</si>
  <si>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</si>
  <si>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</si>
  <si>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</si>
  <si>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</si>
  <si>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</si>
  <si>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</si>
  <si>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</si>
  <si>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</si>
  <si>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</si>
  <si>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</si>
  <si>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</si>
  <si>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</si>
  <si>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</si>
  <si>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</si>
  <si>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</si>
  <si>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</si>
  <si>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</si>
  <si>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</si>
  <si>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</si>
  <si>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</si>
  <si>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</si>
  <si>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</si>
  <si>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</si>
  <si>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</si>
  <si>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</si>
  <si>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</si>
  <si>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</si>
  <si>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</si>
  <si>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</si>
  <si>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</si>
  <si>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</si>
  <si>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</si>
  <si>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</si>
  <si>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</si>
  <si>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</si>
  <si>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</si>
  <si>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</si>
  <si>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</si>
  <si>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</si>
  <si>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</si>
  <si>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</si>
  <si>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</si>
  <si>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</si>
  <si>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</si>
  <si>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</si>
  <si>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</si>
  <si>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</si>
  <si>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</si>
  <si>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</si>
  <si>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</si>
  <si>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</si>
  <si>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</si>
  <si>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</si>
  <si>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</si>
  <si>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</si>
  <si>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</si>
  <si>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</si>
  <si>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</si>
  <si>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</si>
  <si>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</si>
  <si>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</si>
  <si>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</si>
  <si>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</si>
  <si>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</si>
  <si>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</si>
  <si>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</si>
  <si>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</si>
  <si>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</si>
  <si>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</si>
  <si>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</si>
  <si>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</si>
  <si>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</si>
  <si>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</si>
  <si>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</si>
  <si>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</si>
  <si>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</si>
  <si>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</si>
  <si>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</si>
  <si>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</si>
  <si>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</si>
  <si>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</si>
  <si>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</si>
  <si>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</si>
  <si>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</si>
  <si>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</si>
  <si>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</si>
  <si>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</si>
  <si>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</si>
  <si>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</si>
  <si>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</si>
  <si>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</si>
  <si>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</si>
  <si>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</si>
  <si>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</si>
  <si>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</si>
  <si>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</si>
  <si>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</si>
  <si>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</si>
  <si>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</si>
  <si>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</si>
  <si>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</si>
  <si>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</si>
  <si>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</si>
  <si>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</si>
  <si>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</si>
  <si>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</si>
  <si>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</si>
  <si>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</si>
  <si>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</si>
  <si>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</si>
  <si>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</si>
  <si>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</si>
  <si>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</si>
  <si>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</si>
  <si>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</si>
  <si>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</si>
  <si>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</si>
  <si>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</si>
  <si>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</si>
  <si>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</si>
  <si>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</si>
  <si>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</si>
  <si>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</si>
  <si>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</si>
  <si>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</si>
  <si>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</si>
  <si>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</si>
  <si>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</si>
  <si>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</si>
  <si>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</si>
  <si>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</si>
  <si>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</si>
  <si>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</si>
  <si>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</si>
  <si>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</si>
  <si>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</si>
  <si>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</si>
  <si>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</si>
  <si>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</si>
  <si>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</si>
  <si>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</si>
  <si>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</si>
  <si>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</si>
  <si>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</si>
  <si>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</si>
  <si>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</si>
  <si>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</si>
  <si>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</si>
  <si>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</si>
  <si>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</si>
  <si>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</si>
  <si>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</si>
  <si>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</si>
  <si>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</si>
  <si>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</si>
  <si>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</si>
  <si>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</si>
  <si>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</si>
  <si>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</si>
  <si>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</si>
  <si>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</si>
  <si>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</si>
  <si>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</si>
  <si>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</si>
  <si>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</si>
  <si>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</si>
  <si>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</si>
  <si>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</si>
  <si>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</si>
  <si>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</si>
  <si>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</si>
  <si>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</si>
  <si>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</si>
  <si>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</si>
  <si>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</si>
  <si>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</si>
  <si>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</si>
  <si>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</si>
  <si>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</si>
  <si>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</si>
  <si>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</si>
  <si>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</si>
  <si>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</si>
  <si>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</si>
  <si>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</si>
  <si>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</si>
  <si>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</si>
  <si>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</si>
  <si>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</si>
  <si>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</si>
  <si>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</si>
  <si>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</si>
  <si>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</si>
  <si>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</si>
  <si>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</si>
  <si>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</si>
  <si>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</si>
  <si>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</si>
  <si>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</si>
  <si>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</si>
  <si>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</si>
  <si>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</si>
  <si>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</si>
  <si>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</si>
  <si>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</si>
  <si>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</si>
  <si>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</si>
  <si>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</si>
  <si>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</si>
  <si>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</si>
  <si>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</si>
  <si>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</si>
  <si>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</si>
  <si>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</si>
  <si>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</si>
  <si>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</si>
  <si>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</si>
  <si>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</si>
  <si>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</si>
  <si>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</si>
  <si>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</si>
  <si>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</si>
  <si>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</si>
  <si>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</si>
  <si>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</si>
  <si>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</si>
  <si>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</si>
  <si>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</si>
  <si>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</si>
  <si>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          64824046     Čerpání FKSP - rehab. a prev. péče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</si>
  <si>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</si>
  <si>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</si>
  <si>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</si>
  <si>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</si>
  <si>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</si>
  <si>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</si>
  <si>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</si>
  <si>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</si>
  <si>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</si>
  <si>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</si>
  <si>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</si>
  <si>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</si>
  <si>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</si>
  <si>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</si>
  <si>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</si>
  <si>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</si>
  <si>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</si>
  <si>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</si>
  <si>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</si>
  <si>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</si>
  <si>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</si>
  <si>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</si>
  <si>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</si>
  <si>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</si>
  <si>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</si>
  <si>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</si>
  <si>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</si>
  <si>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</si>
  <si>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</si>
  <si>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</si>
  <si>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</si>
  <si>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</si>
  <si>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</si>
  <si>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</si>
  <si>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</si>
  <si>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</si>
  <si>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</si>
  <si>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</si>
  <si>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</si>
  <si>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</si>
  <si>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</si>
  <si>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</si>
  <si>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</si>
  <si>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</si>
  <si>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</si>
  <si>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</si>
  <si>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</si>
  <si>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</si>
  <si>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</si>
  <si>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1924</t>
  </si>
  <si>
    <t>PRAC: ambulance - COVID-19 vakcinační centrum</t>
  </si>
  <si>
    <t>PRAC: ambulance - COVID-19 vakcinační centrum Celkem</t>
  </si>
  <si>
    <t>léky - paušál (LEK)</t>
  </si>
  <si>
    <t>O</t>
  </si>
  <si>
    <t>ADRENALIN LECIVA</t>
  </si>
  <si>
    <t>INJ 5X1ML/1MG</t>
  </si>
  <si>
    <t>ARDEANUTRISOL G 40</t>
  </si>
  <si>
    <t>400G/L INF SOL 20X80ML</t>
  </si>
  <si>
    <t>ATROPIN BIOTIKA 1MG</t>
  </si>
  <si>
    <t>INJ 10X1ML/1MG</t>
  </si>
  <si>
    <t>AVAXIM</t>
  </si>
  <si>
    <t>INJ SUS 1X0.5ML-STŘ</t>
  </si>
  <si>
    <t>BERODUAL</t>
  </si>
  <si>
    <t>INH LIQ 1X20ML</t>
  </si>
  <si>
    <t>DITHIADEN</t>
  </si>
  <si>
    <t>TBL 20X2MG</t>
  </si>
  <si>
    <t>FSME-IMMUN 0,5 ML</t>
  </si>
  <si>
    <t>INJ SUS ISP 1X0,5ML+JX0,5ML</t>
  </si>
  <si>
    <t>GUAJACURAN « 5 % INJ</t>
  </si>
  <si>
    <t>HYDROCORTISON VUAB 100 MG</t>
  </si>
  <si>
    <t>INJ PLV SOL 1X100MG</t>
  </si>
  <si>
    <t>CHLORID SODNÝ 0,9% BRAUN</t>
  </si>
  <si>
    <t>INF SOL 20X100MLPELAH</t>
  </si>
  <si>
    <t>INF SOL 10X250MLPELAH</t>
  </si>
  <si>
    <t>INJ PROCAINII CHLORATI 0,2% ARD 10x200ml</t>
  </si>
  <si>
    <t>2MG/ML INJ SOL 10X200ML</t>
  </si>
  <si>
    <t>KL EKG GEL 100G</t>
  </si>
  <si>
    <t>KL GLUCOSUM 75g</t>
  </si>
  <si>
    <t>KL PRIPRAVEK</t>
  </si>
  <si>
    <t>KL ROZTOK</t>
  </si>
  <si>
    <t>KL SOL.AC.ACETICI 2% 1000g</t>
  </si>
  <si>
    <t>MAGNESIUM SULFATE KALCEKS</t>
  </si>
  <si>
    <t>100MG/ML INJ/INF SOL 5X10ML</t>
  </si>
  <si>
    <t>MAGNESIUM SULFURICUM BBP 10%</t>
  </si>
  <si>
    <t>INJ 5X10ML 10%</t>
  </si>
  <si>
    <t>NATRIUM SALICYLICUM BBP</t>
  </si>
  <si>
    <t>100MG/ML INJ SOL 10X10ML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</si>
  <si>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</si>
  <si>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</si>
  <si>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</si>
  <si>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</si>
  <si>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</si>
  <si>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</si>
  <si>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</si>
  <si>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STAMARIL</t>
  </si>
  <si>
    <t>INJ PLQ SUS ISP 1+0,5ML ISP+PJ</t>
  </si>
  <si>
    <t>VAXIGRIP TETRA</t>
  </si>
  <si>
    <t>INJ SUS ISP 1X0,5ML+J</t>
  </si>
  <si>
    <t>VENTOLIN INHALER N</t>
  </si>
  <si>
    <t>100MCG/DÁV INH SUS PSS 200DÁV</t>
  </si>
  <si>
    <t>INFLUVAC TETRA</t>
  </si>
  <si>
    <t>BOOSTRIX INJ. STŘÍKAČKA</t>
  </si>
  <si>
    <t>INJ SUS 1X1DÁV</t>
  </si>
  <si>
    <t>BOOSTRIX POLIO INJ. STŘÍKAČKA</t>
  </si>
  <si>
    <t>INJ SUS ISP 1X1DÁV</t>
  </si>
  <si>
    <t>ENCEPUR PRO DOSPĚLÉ</t>
  </si>
  <si>
    <t>INJ SUS 1X0.5ML+JEH</t>
  </si>
  <si>
    <t>FSME-IMMUN</t>
  </si>
  <si>
    <t>0,25ML INJ SUS ISP 1X0,25ML+J</t>
  </si>
  <si>
    <t>GARDASIL 9</t>
  </si>
  <si>
    <t>INJ SUS ISP 1X0,5ML+2J</t>
  </si>
  <si>
    <t>HAVRIX 720 JUNIOR MONODOSE</t>
  </si>
  <si>
    <t>INJSUS1X0.5ML STŘ</t>
  </si>
  <si>
    <t>NIMENRIX 5 MCG</t>
  </si>
  <si>
    <t>INJ PSO LQF 1+1X1.25ML</t>
  </si>
  <si>
    <t>TWINRIX ADULT</t>
  </si>
  <si>
    <t>INJSUS 1X1ML+STŘ+SJ</t>
  </si>
  <si>
    <t>TYPHIM VI(TYPHOIDE POLYS.VACC.)-výpadek do 8/20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</si>
  <si>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</si>
  <si>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</si>
  <si>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</si>
  <si>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</si>
  <si>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</si>
  <si>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</si>
  <si>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1923 - PRAC: ambulance - Centrum očkování</t>
  </si>
  <si>
    <t>1924 - PRAC: ambulance - COVID-19 vakcinační centrum</t>
  </si>
  <si>
    <t>N02BB02 - SODNÁ SŮL METAMIZOLU</t>
  </si>
  <si>
    <t>R03AC02 - SALBUTAMOL</t>
  </si>
  <si>
    <t>N02BB02</t>
  </si>
  <si>
    <t>7981</t>
  </si>
  <si>
    <t>500MG/ML INJ SOL 10X2ML</t>
  </si>
  <si>
    <t>R03AC02</t>
  </si>
  <si>
    <t>31934</t>
  </si>
  <si>
    <t>231956</t>
  </si>
  <si>
    <t>Přehled plnění pozitivního listu - spotřeba léčivých přípravků - orientační přehled</t>
  </si>
  <si>
    <t>19 - PRAC: Klinika pracovního lékařství</t>
  </si>
  <si>
    <t>1922 - PRAC: ambulance - péče o zaměstnance FNO</t>
  </si>
  <si>
    <t>Klinika pracovního lékařství</t>
  </si>
  <si>
    <t>HVLP</t>
  </si>
  <si>
    <t>IPLP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</si>
  <si>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</si>
  <si>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</si>
  <si>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</si>
  <si>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</si>
  <si>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</si>
  <si>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</si>
  <si>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</si>
  <si>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Janošíková Magdaléna</t>
  </si>
  <si>
    <t>Martincová Mirka</t>
  </si>
  <si>
    <t>Nakládalová Marie</t>
  </si>
  <si>
    <t>Vildová Helena</t>
  </si>
  <si>
    <t>ATORVASTATIN</t>
  </si>
  <si>
    <t>50316</t>
  </si>
  <si>
    <t>TULIP</t>
  </si>
  <si>
    <t>20MG TBL FLM 30X1</t>
  </si>
  <si>
    <t>BETAHISTIN</t>
  </si>
  <si>
    <t>215708</t>
  </si>
  <si>
    <t>BETASERC 24</t>
  </si>
  <si>
    <t>24MG TBL NOB 50</t>
  </si>
  <si>
    <t>BILASTIN</t>
  </si>
  <si>
    <t>148673</t>
  </si>
  <si>
    <t>XADOS</t>
  </si>
  <si>
    <t>20MG TBL NOB 30</t>
  </si>
  <si>
    <t>CETIRIZIN</t>
  </si>
  <si>
    <t>5496</t>
  </si>
  <si>
    <t>ZODAC</t>
  </si>
  <si>
    <t>10MG TBL FLM 60</t>
  </si>
  <si>
    <t>DIOSMIN, KOMBINACE</t>
  </si>
  <si>
    <t>14075</t>
  </si>
  <si>
    <t>DETRALEX</t>
  </si>
  <si>
    <t>500MG TBL FLM 60</t>
  </si>
  <si>
    <t>ERDOSTEIN</t>
  </si>
  <si>
    <t>87076</t>
  </si>
  <si>
    <t>ERDOMED</t>
  </si>
  <si>
    <t>300MG CPS DUR 20</t>
  </si>
  <si>
    <t>CHOLEKALCIFEROL</t>
  </si>
  <si>
    <t>12023</t>
  </si>
  <si>
    <t>VIGANTOL</t>
  </si>
  <si>
    <t>0,5MG/ML POR GTT SOL 1X10ML</t>
  </si>
  <si>
    <t>INOSIN PRANOBEX</t>
  </si>
  <si>
    <t>162748</t>
  </si>
  <si>
    <t>ISOPRINOSINE</t>
  </si>
  <si>
    <t>500MG TBL NOB 100</t>
  </si>
  <si>
    <t>KYANOKOBALAMIN</t>
  </si>
  <si>
    <t>643</t>
  </si>
  <si>
    <t>VITAMIN B12 LÉČIVA</t>
  </si>
  <si>
    <t>1000MCG INJ SOL 5X1ML</t>
  </si>
  <si>
    <t>KYSELINA ACETYLSALICYLOVÁ</t>
  </si>
  <si>
    <t>188848</t>
  </si>
  <si>
    <t>STACYL</t>
  </si>
  <si>
    <t>100MG TBL ENT 60</t>
  </si>
  <si>
    <t>LEVOCETIRIZIN</t>
  </si>
  <si>
    <t>42953</t>
  </si>
  <si>
    <t>XYZAL</t>
  </si>
  <si>
    <t>5MG TBL FLM 28</t>
  </si>
  <si>
    <t>LOSARTAN</t>
  </si>
  <si>
    <t>114065</t>
  </si>
  <si>
    <t>LOZAP</t>
  </si>
  <si>
    <t>50MG TBL FLM 30 II</t>
  </si>
  <si>
    <t>MEFENOXALON</t>
  </si>
  <si>
    <t>85656</t>
  </si>
  <si>
    <t>DORSIFLEX</t>
  </si>
  <si>
    <t>200MG TBL NOB 30</t>
  </si>
  <si>
    <t>MOMETASON</t>
  </si>
  <si>
    <t>192204</t>
  </si>
  <si>
    <t>ELOCOM</t>
  </si>
  <si>
    <t>1MG/G UNG 1X15G</t>
  </si>
  <si>
    <t>PENTOXIFYLIN</t>
  </si>
  <si>
    <t>53200</t>
  </si>
  <si>
    <t>AGAPURIN</t>
  </si>
  <si>
    <t>20MG/ML INJ SOL 5X5ML</t>
  </si>
  <si>
    <t>PITOFENON A ANALGETIKA</t>
  </si>
  <si>
    <t>176954</t>
  </si>
  <si>
    <t>ALGIFEN NEO</t>
  </si>
  <si>
    <t>500MG/ML+5MG/ML POR GTT SOL 1X50ML</t>
  </si>
  <si>
    <t>PROGVANIL, KOMBINACE</t>
  </si>
  <si>
    <t>30690</t>
  </si>
  <si>
    <t>MALARONE</t>
  </si>
  <si>
    <t>250MG/100MG TBL FLM 12</t>
  </si>
  <si>
    <t>RŮZNÉ JINÉ KOMBINACE ŽELEZA</t>
  </si>
  <si>
    <t>119654</t>
  </si>
  <si>
    <t>SORBIFER DURULES</t>
  </si>
  <si>
    <t>320MG/60MG TBL RET 100</t>
  </si>
  <si>
    <t>SÍRAN ŽELEZNATÝ</t>
  </si>
  <si>
    <t>14712</t>
  </si>
  <si>
    <t>TARDYFERON</t>
  </si>
  <si>
    <t>80MG TBL RET 100 I</t>
  </si>
  <si>
    <t>SODNÁ SŮL METAMIZOLU</t>
  </si>
  <si>
    <t>55823</t>
  </si>
  <si>
    <t>500MG TBL FLM 20</t>
  </si>
  <si>
    <t>VINPOCETIN</t>
  </si>
  <si>
    <t>4062</t>
  </si>
  <si>
    <t>CAVINTON</t>
  </si>
  <si>
    <t>5MG/ML INJ SOL 10X2ML</t>
  </si>
  <si>
    <t>VITAMIN B1 V KOMBINACI S VITAMINEM B6 A/NEBO B12</t>
  </si>
  <si>
    <t>207808</t>
  </si>
  <si>
    <t>NEUROMULTIVIT</t>
  </si>
  <si>
    <t>100MG/200MG/0,2MG TBL FLM 100 II</t>
  </si>
  <si>
    <t>CHOLERA, INAKTIVOVANÁ CELOBUNĚČNÁ VAKCÍNA</t>
  </si>
  <si>
    <t>28144</t>
  </si>
  <si>
    <t>DUKORAL</t>
  </si>
  <si>
    <t>POR SGE SUS 2X3ML+2X5,6G</t>
  </si>
  <si>
    <t>BŘIŠNÍ TYFUS, PERORÁLNÍ ŽIVÁ ATENUOVANÁ VAKCÍNA</t>
  </si>
  <si>
    <t>243181</t>
  </si>
  <si>
    <t>VIVOTIF</t>
  </si>
  <si>
    <t>CPS ETD 3</t>
  </si>
  <si>
    <t>Jiná</t>
  </si>
  <si>
    <t>*2008</t>
  </si>
  <si>
    <t>Jiný</t>
  </si>
  <si>
    <t>*5008</t>
  </si>
  <si>
    <t>AMLODIPIN</t>
  </si>
  <si>
    <t>15378</t>
  </si>
  <si>
    <t>AGEN</t>
  </si>
  <si>
    <t>5MG TBL NOB 90</t>
  </si>
  <si>
    <t>2945</t>
  </si>
  <si>
    <t>5MG TBL NOB 30</t>
  </si>
  <si>
    <t>BETAMETHASON</t>
  </si>
  <si>
    <t>19757</t>
  </si>
  <si>
    <t>BELODERM</t>
  </si>
  <si>
    <t>0,5MG/G UNG 30G</t>
  </si>
  <si>
    <t>66030</t>
  </si>
  <si>
    <t>10MG TBL FLM 30</t>
  </si>
  <si>
    <t>DIKLOFENAK</t>
  </si>
  <si>
    <t>89024</t>
  </si>
  <si>
    <t>DICLOFENAC AL</t>
  </si>
  <si>
    <t>50MG TBL ENT 20</t>
  </si>
  <si>
    <t>PERINDOPRIL</t>
  </si>
  <si>
    <t>101211</t>
  </si>
  <si>
    <t>PRESTARIUM NEO</t>
  </si>
  <si>
    <t>5MG TBL FLM 90(3X30)</t>
  </si>
  <si>
    <t>225688</t>
  </si>
  <si>
    <t>320MG/60MG TBL RET 30</t>
  </si>
  <si>
    <t>ZOLPIDEM</t>
  </si>
  <si>
    <t>198058</t>
  </si>
  <si>
    <t>SANVAL</t>
  </si>
  <si>
    <t>10MG TBL FLM 100</t>
  </si>
  <si>
    <t>233366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</si>
  <si>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</si>
  <si>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</si>
  <si>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</si>
  <si>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</si>
  <si>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</si>
  <si>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</si>
  <si>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NATRIUM-PIKOSULFÁT, KOMBINACE</t>
  </si>
  <si>
    <t>207229</t>
  </si>
  <si>
    <t>CITRAFLEET</t>
  </si>
  <si>
    <t>10MG/3,5G/10,97G POR PLV SOL SCC 2</t>
  </si>
  <si>
    <t>ALOPURINOL</t>
  </si>
  <si>
    <t>136505</t>
  </si>
  <si>
    <t>ALLOPURINOL APOTEX</t>
  </si>
  <si>
    <t>100MG TBL NOB 100</t>
  </si>
  <si>
    <t>ANTIBIOTIKA V KOMBINACI S OSTATNÍMI LÉČIVY</t>
  </si>
  <si>
    <t>1077</t>
  </si>
  <si>
    <t>OPHTHALMO-FRAMYKOIN COMP.</t>
  </si>
  <si>
    <t>OPH UNG 5G</t>
  </si>
  <si>
    <t>50318</t>
  </si>
  <si>
    <t>20MG TBL FLM 90X1</t>
  </si>
  <si>
    <t>BETAXOLOL</t>
  </si>
  <si>
    <t>49910</t>
  </si>
  <si>
    <t>LOKREN</t>
  </si>
  <si>
    <t>20MG TBL FLM 98</t>
  </si>
  <si>
    <t>99600</t>
  </si>
  <si>
    <t>10MG TBL FLM 90</t>
  </si>
  <si>
    <t>225549</t>
  </si>
  <si>
    <t>500MG TBL FLM 180(2X90)</t>
  </si>
  <si>
    <t>230583</t>
  </si>
  <si>
    <t>500MG TBL FLM 180</t>
  </si>
  <si>
    <t>107676</t>
  </si>
  <si>
    <t>500MG TBL NOB 50</t>
  </si>
  <si>
    <t>KLOPIDOGREL</t>
  </si>
  <si>
    <t>149483</t>
  </si>
  <si>
    <t>ZYLLT</t>
  </si>
  <si>
    <t>75MG TBL FLM 56</t>
  </si>
  <si>
    <t>MUPIROCIN</t>
  </si>
  <si>
    <t>90778</t>
  </si>
  <si>
    <t>BACTROBAN</t>
  </si>
  <si>
    <t>20MG/G UNG 15G</t>
  </si>
  <si>
    <t>ROSUVASTATIN</t>
  </si>
  <si>
    <t>145558</t>
  </si>
  <si>
    <t>ROSUMOP</t>
  </si>
  <si>
    <t>TELMISARTAN</t>
  </si>
  <si>
    <t>152957</t>
  </si>
  <si>
    <t>TEZEO</t>
  </si>
  <si>
    <t>40MG TBL NOB 90</t>
  </si>
  <si>
    <t>TIZANIDIN</t>
  </si>
  <si>
    <t>16051</t>
  </si>
  <si>
    <t>SIRDALUD</t>
  </si>
  <si>
    <t>2MG TBL NOB 30</t>
  </si>
  <si>
    <t>SODNÁ SŮL LEVOTHYROXINU</t>
  </si>
  <si>
    <t>184245</t>
  </si>
  <si>
    <t>LETROX</t>
  </si>
  <si>
    <t>75MCG TBL NOB 100</t>
  </si>
  <si>
    <t>187425</t>
  </si>
  <si>
    <t>50MCG TBL NOB 100</t>
  </si>
  <si>
    <t>*3006</t>
  </si>
  <si>
    <t>HEPATITIDA A, INAKTIVOVANÝ CELÝ VIRUS</t>
  </si>
  <si>
    <t>107133</t>
  </si>
  <si>
    <t>160U INJ SUS ISP 1X0,5ML</t>
  </si>
  <si>
    <t>JINÁ ANTIBIOTIKA PRO LOKÁLNÍ APLIKACI</t>
  </si>
  <si>
    <t>1066</t>
  </si>
  <si>
    <t>FRAMYKOIN</t>
  </si>
  <si>
    <t>250IU/G+5,2MG/G UNG 10G</t>
  </si>
  <si>
    <t>124343</t>
  </si>
  <si>
    <t>CEZERA</t>
  </si>
  <si>
    <t>5MG TBL FLM 30 I</t>
  </si>
  <si>
    <t>NIFUROXAZID</t>
  </si>
  <si>
    <t>214593</t>
  </si>
  <si>
    <t>ERCEFURYL</t>
  </si>
  <si>
    <t>200MG CPS DUR 14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</si>
  <si>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</si>
  <si>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</si>
  <si>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</si>
  <si>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</si>
  <si>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</si>
  <si>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</si>
  <si>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</si>
  <si>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16285</t>
  </si>
  <si>
    <t>STILNOX</t>
  </si>
  <si>
    <t>10MG TBL FLM 10</t>
  </si>
  <si>
    <t>PERINDOPRIL A BISOPROLOL</t>
  </si>
  <si>
    <t>213255</t>
  </si>
  <si>
    <t>COSYREL</t>
  </si>
  <si>
    <t>5MG/5MG TBL FLM 30</t>
  </si>
  <si>
    <t>STŘÍBRNÁ SŮL SULFADIAZINU, KOMBINACE</t>
  </si>
  <si>
    <t>14875</t>
  </si>
  <si>
    <t>IALUGEN PLUS</t>
  </si>
  <si>
    <t>2MG/G+10MG/G CRM 20G</t>
  </si>
  <si>
    <t>ACIKLOVIR</t>
  </si>
  <si>
    <t>155936</t>
  </si>
  <si>
    <t>HERPESIN</t>
  </si>
  <si>
    <t>400MG TBL NOB 25</t>
  </si>
  <si>
    <t>KETOKONAZOL</t>
  </si>
  <si>
    <t>221092</t>
  </si>
  <si>
    <t>NIZORAL</t>
  </si>
  <si>
    <t>20MG/G SAT 120ML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</si>
  <si>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</si>
  <si>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</si>
  <si>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</si>
  <si>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J05AB01 - ACIKLOVIR</t>
  </si>
  <si>
    <t>C07AB05 - BETAXOLOL</t>
  </si>
  <si>
    <t>N06BX18 - VINPOCETIN</t>
  </si>
  <si>
    <t>C08CA01 - AMLODIPIN</t>
  </si>
  <si>
    <t>R06AE07 - CETIRIZIN</t>
  </si>
  <si>
    <t>C09AA04 - PERINDOPRIL</t>
  </si>
  <si>
    <t>N05CF02 - ZOLPIDEM</t>
  </si>
  <si>
    <t>C09CA01 - LOSARTAN</t>
  </si>
  <si>
    <t>N07CA01 - BETAHISTIN</t>
  </si>
  <si>
    <t>C10AA05 - ATORVASTATIN</t>
  </si>
  <si>
    <t>J01CR02 - AMOXICILIN A  INHIBITOR BETA-LAKTAMASY</t>
  </si>
  <si>
    <t>H03AA01 - SODNÁ SŮL LEVOTHYROXINU</t>
  </si>
  <si>
    <t>B01AC04 - KLOPIDOGREL</t>
  </si>
  <si>
    <t>J05AX05 - INOSIN PRANOBEX</t>
  </si>
  <si>
    <t>C09CA01</t>
  </si>
  <si>
    <t>C10AA05</t>
  </si>
  <si>
    <t>J05AX05</t>
  </si>
  <si>
    <t>N06BX18</t>
  </si>
  <si>
    <t>N07CA01</t>
  </si>
  <si>
    <t>R06AE07</t>
  </si>
  <si>
    <t>C08CA01</t>
  </si>
  <si>
    <t>C09AA04</t>
  </si>
  <si>
    <t>J01CR02</t>
  </si>
  <si>
    <t>N05CF02</t>
  </si>
  <si>
    <t>J05AB01</t>
  </si>
  <si>
    <t>B01AC04</t>
  </si>
  <si>
    <t>C07AB05</t>
  </si>
  <si>
    <t>H03AA01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</si>
  <si>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</si>
  <si>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</si>
  <si>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</si>
  <si>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</si>
  <si>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</si>
  <si>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</si>
  <si>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</si>
  <si>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</si>
  <si>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</si>
  <si>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</si>
  <si>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</si>
  <si>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</si>
  <si>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</si>
  <si>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</si>
  <si>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</si>
  <si>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</si>
  <si>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50115050</t>
  </si>
  <si>
    <t>obvazový materiál (Z502)</t>
  </si>
  <si>
    <t>ZA562</t>
  </si>
  <si>
    <t>NĂˇplast cosmopor i. v. 6 x 8 cm bal. Ăˇ 50 ks 9008054</t>
  </si>
  <si>
    <t>ZB404</t>
  </si>
  <si>
    <t>NĂˇplast cosmos 8 cm x 1 m 5403353</t>
  </si>
  <si>
    <t>ZA318</t>
  </si>
  <si>
    <t>NĂˇplast transpore 1,25 cm x 9,14 m 1527-0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</si>
  <si>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</si>
  <si>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</si>
  <si>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</si>
  <si>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</si>
  <si>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ZN473</t>
  </si>
  <si>
    <t>Vata obvazovĂˇ 200 g nesterilnĂ­ sklĂˇdanĂˇ 1321900103</t>
  </si>
  <si>
    <t>50115060</t>
  </si>
  <si>
    <t>ZPr - ostatní (Z503)</t>
  </si>
  <si>
    <t>ZB771</t>
  </si>
  <si>
    <t>DrĹľĂˇk jehly Vacuette zĂˇkladnĂ­ 450201</t>
  </si>
  <si>
    <t>DrĹľĂˇk jehly zĂˇkladnĂ­ 450201</t>
  </si>
  <si>
    <t>ZP511</t>
  </si>
  <si>
    <t>Elektroda k EMG nalepovacĂ­ jednorĂˇzovĂˇ  Deymed s konektorem TouchProof 1,5 x 0,7mm dĂ©lka kabelu 8 cm bal. Ăˇ 12 ks 97-153</t>
  </si>
  <si>
    <t>ZO054</t>
  </si>
  <si>
    <t>Filtr antibakteriĂˇlnĂ­ a virovĂ˝ jednorĂˇzovĂ˝ PULMOSAFE II vÄŤetnÄ› nĂˇĂşstku a nosnĂ­ svorky bal. Ăˇ 100 ks LM4022(2021,2022)</t>
  </si>
  <si>
    <t>ZA738</t>
  </si>
  <si>
    <t>Filtr mini spike zelenĂ˝ 4550242</t>
  </si>
  <si>
    <t>ZQ248</t>
  </si>
  <si>
    <t>HadiÄŤka spojovacĂ­ HS 1,8 x 450 mm LL DEPH free 2200 045 ND</t>
  </si>
  <si>
    <t>ZA808</t>
  </si>
  <si>
    <t>Kanyla venofix safety 23G modrĂˇ 4056353</t>
  </si>
  <si>
    <t>ZB724</t>
  </si>
  <si>
    <t>KapilĂˇra sedimentaÄŤnĂ­ kalibrovanĂˇ 727111</t>
  </si>
  <si>
    <t>KapilĂˇra sedimentaÄŤnĂ­ Vacuette kalibrovanĂˇ 727111</t>
  </si>
  <si>
    <t>ZK884</t>
  </si>
  <si>
    <t>Kohout trojcestnĂ˝ discofix modrĂ˝ 4095111</t>
  </si>
  <si>
    <t>ZF159</t>
  </si>
  <si>
    <t>NĂˇdoba na kontaminovanĂ˝ odpad 1 l 15-0002/2</t>
  </si>
  <si>
    <t>ZE159</t>
  </si>
  <si>
    <t>NĂˇdoba na kontaminovanĂ˝ odpad 2 l 15-0003</t>
  </si>
  <si>
    <t>ZL105</t>
  </si>
  <si>
    <t>NĂˇstavec pro odbÄ›r moÄŤe ke zkumavce vacuete 450251</t>
  </si>
  <si>
    <t>NĂˇstavec Vacuette pro odbÄ›r moÄŤe ke zkumavce vacuete 450251</t>
  </si>
  <si>
    <t>ZR398</t>
  </si>
  <si>
    <t>StĹ™Ă­kaÄŤka injekÄŤnĂ­ 2-dĂ­lnĂˇ 20 ml L DISCARDIT LE bal. Ăˇ 80 ks 300296</t>
  </si>
  <si>
    <t>ZB756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</si>
  <si>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</si>
  <si>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</si>
  <si>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</si>
  <si>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</si>
  <si>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</si>
  <si>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</si>
  <si>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</si>
  <si>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</si>
  <si>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</si>
  <si>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</si>
  <si>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</si>
  <si>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</si>
  <si>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</si>
  <si>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ZB763</t>
  </si>
  <si>
    <t>Zkumavka ÄŤervenĂˇ 9 ml 455092</t>
  </si>
  <si>
    <t>ZB775</t>
  </si>
  <si>
    <t>Zkumavka koagulace modrĂˇ Quick 4,5 ml modrĂˇ 454329</t>
  </si>
  <si>
    <t>ZB773</t>
  </si>
  <si>
    <t>Zkumavka ĹˇedĂˇ-glykemie 454085</t>
  </si>
  <si>
    <t>ZG515</t>
  </si>
  <si>
    <t>Zkumavka moÄŤovĂˇ vacuette 10,5 ml bal. Ăˇ 50 ks 455007</t>
  </si>
  <si>
    <t>ZB533</t>
  </si>
  <si>
    <t>Zkumavka na kovy 6 ml 456080</t>
  </si>
  <si>
    <t>Zkumavka odbÄ›rovĂˇ Vacuette ÄŤernĂˇ 2 ml sedimentace polouzavĹ™enĂˇ 454073</t>
  </si>
  <si>
    <t>Zkumavka odbÄ›rovĂˇ Vacuette ÄŤervenĂˇ 3,5 ml gel 454071</t>
  </si>
  <si>
    <t>Zkumavka odbÄ›rovĂˇ Vacuette ÄŤervenĂˇ 4 ml sĂ©rum 454092</t>
  </si>
  <si>
    <t>Zkumavka odbÄ›rovĂˇ Vacuette ÄŤervenĂˇ 5 ml gel 456071</t>
  </si>
  <si>
    <t>Zkumavka odbÄ›rovĂˇ Vacuette fialovĂˇ 3 ml K3 edta 454086</t>
  </si>
  <si>
    <t>Zkumavka odbÄ›rovĂˇ Vacuette moÄŤovĂˇ 10,5 ml bal. Ăˇ 50 ks 455007</t>
  </si>
  <si>
    <t>Zkumavka odbÄ›rovĂˇ Vacuette modrĂˇ 6 ml stopovĂ© prvky natrium - heparin na kovy 456080</t>
  </si>
  <si>
    <t>ZI179</t>
  </si>
  <si>
    <t>Zkumavka s mediem+ flovakovanĂ˝ tampon eSwab rĹŻĹľovĂ˝ (nos,krk,vagina,koneÄŤnĂ­k,rĂˇny,fekĂˇlnĂ­ vzo) 490CE.A</t>
  </si>
  <si>
    <t>ZB764</t>
  </si>
  <si>
    <t>Zkumavka zelenĂˇ 4 ml 454051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</si>
  <si>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</si>
  <si>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</si>
  <si>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</si>
  <si>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</si>
  <si>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</si>
  <si>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</si>
  <si>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</si>
  <si>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</si>
  <si>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ZA360</t>
  </si>
  <si>
    <t>Jehla sterican 0,5 x 25 mm oranĹľovĂˇ 9186158</t>
  </si>
  <si>
    <t>ZB768</t>
  </si>
  <si>
    <t>Jehla vakuovĂˇ 216/38 mm zelenĂˇ 450076</t>
  </si>
  <si>
    <t>Jehla vakuovĂˇ Vacuette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</si>
  <si>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</si>
  <si>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</si>
  <si>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</si>
  <si>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</si>
  <si>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</si>
  <si>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</si>
  <si>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ZT078</t>
  </si>
  <si>
    <t>Rukavice vyĹˇetĹ™ovacĂ­ nitril GLOVE nesterilnĂ­ svÄ›tle modrĂ© L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</si>
  <si>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</si>
  <si>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</si>
  <si>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50115040</t>
  </si>
  <si>
    <t>laboratorní materiál (Z505)</t>
  </si>
  <si>
    <t>ZC039</t>
  </si>
  <si>
    <t>KĂˇdinka vysokĂˇ sklo 250 ml (213-1064) VTRB632417012250</t>
  </si>
  <si>
    <t>ZA547</t>
  </si>
  <si>
    <t>KrytĂ­ inadine nepĹ™ilnavĂ© 9,5 x 9,5 cm 1/10 SYS01512EE</t>
  </si>
  <si>
    <t>ZF352</t>
  </si>
  <si>
    <t>NĂˇplast transpore bĂ­lĂˇ 2,50 cm x 9,14 m bal. Ăˇ 12 ks 1534-1</t>
  </si>
  <si>
    <t>ZN475</t>
  </si>
  <si>
    <t>Obinadlo elastickĂ© universal   8 cm x 5 m 1323100312</t>
  </si>
  <si>
    <t>ZL997</t>
  </si>
  <si>
    <t>Obinadlo hyrofilnĂ­ sterilnĂ­ 10 cm x 5 m  004310174</t>
  </si>
  <si>
    <t>ZL789</t>
  </si>
  <si>
    <t>Obvaz sterilnĂ­ hotovĂ˝ ÄŤ. 2 A4091360</t>
  </si>
  <si>
    <t>ZD808</t>
  </si>
  <si>
    <t>Kanyla vasofix 22G modrĂˇ safety 4269098S-01</t>
  </si>
  <si>
    <t>ZD903</t>
  </si>
  <si>
    <t>Kontejner+ lopatka 30 ml nesterilnĂ­ FLME25133</t>
  </si>
  <si>
    <t>ZO930</t>
  </si>
  <si>
    <t>NĂˇdoba 100 ml PP 72/62 mm s pĹ™iloĹľenĂ˝m uzĂˇvÄ›rem bĂ­lĂ© vĂ­ÄŤko sterilnĂ­ na tekutĂ˝ materiĂˇl 75.562.105</t>
  </si>
  <si>
    <t>NĂˇdoba na kontaminovanĂ˝ odpad 1 l 15-0002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</si>
  <si>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</si>
  <si>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</si>
  <si>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</si>
  <si>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</si>
  <si>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ZS016</t>
  </si>
  <si>
    <t>StĹ™Ă­kaÄŤka injekÄŤnĂ­ 3-dĂ­lnĂˇ 1 ml L tuberculin bez jehly, centrickĂˇ ĹˇpiÄŤka, bezzbytkovĂˇ, bal. Ăˇ 100 ks KD1301B</t>
  </si>
  <si>
    <t>ZI182</t>
  </si>
  <si>
    <t>Zkumavka moÄŤovĂˇ + aplikĂˇtor s chem.stabilizĂˇtorem UriSwab ĹľlutĂˇ 802CE.A</t>
  </si>
  <si>
    <t>ZB776</t>
  </si>
  <si>
    <t>Zkumavka zelenĂˇ 3 ml 454082</t>
  </si>
  <si>
    <t>ZA835</t>
  </si>
  <si>
    <t>Jehla injekÄŤnĂ­ 0,6 x 25 mm modrĂˇ 4657667</t>
  </si>
  <si>
    <t>ZA833</t>
  </si>
  <si>
    <t>Jehla injekÄŤnĂ­ 0,8 x 40 mm zelenĂˇ 4657527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</si>
  <si>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</si>
  <si>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</si>
  <si>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</si>
  <si>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</si>
  <si>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</si>
  <si>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</si>
  <si>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</si>
  <si>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</si>
  <si>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</si>
  <si>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</si>
  <si>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</si>
  <si>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</si>
  <si>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</si>
  <si>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</si>
  <si>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</si>
  <si>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</si>
  <si>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</si>
  <si>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</si>
  <si>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</si>
  <si>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</si>
  <si>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</si>
  <si>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</si>
  <si>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</si>
  <si>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</si>
  <si>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</si>
  <si>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</si>
  <si>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</si>
  <si>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</si>
  <si>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</si>
  <si>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</si>
  <si>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</si>
  <si>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</si>
  <si>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Doležalová Jana</t>
  </si>
  <si>
    <t>Radiměřská Dagmar</t>
  </si>
  <si>
    <t>Rážková Ludmila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</si>
  <si>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</si>
  <si>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</si>
  <si>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</si>
  <si>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</si>
  <si>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</si>
  <si>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</si>
  <si>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</t>
  </si>
  <si>
    <t>0000499</t>
  </si>
  <si>
    <t>0000527</t>
  </si>
  <si>
    <t>0007981</t>
  </si>
  <si>
    <t>0058249</t>
  </si>
  <si>
    <t>GUAJACURAN</t>
  </si>
  <si>
    <t>0107298</t>
  </si>
  <si>
    <t>0096886</t>
  </si>
  <si>
    <t>0207313</t>
  </si>
  <si>
    <t>INJECTIO PROCAINII CHLORATI ARDEAPHARMA</t>
  </si>
  <si>
    <t>0208466</t>
  </si>
  <si>
    <t>0107297</t>
  </si>
  <si>
    <t>0,9% SODIUM CHLORIDE IN WATER FOR INJECTION FRESEN</t>
  </si>
  <si>
    <t>0107299</t>
  </si>
  <si>
    <t>0237329</t>
  </si>
  <si>
    <t>MAGNESIUM SULFURICUM BBP</t>
  </si>
  <si>
    <t>0231541</t>
  </si>
  <si>
    <t>0234021</t>
  </si>
  <si>
    <t>SODIUM CHLORIDE FRESENIUS KABI 0,9%</t>
  </si>
  <si>
    <t>0244747</t>
  </si>
  <si>
    <t>0131426</t>
  </si>
  <si>
    <t>0231888</t>
  </si>
  <si>
    <t>0051734</t>
  </si>
  <si>
    <t>SUCCICAPTAL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</si>
  <si>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</si>
  <si>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</si>
  <si>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</si>
  <si>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</si>
  <si>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</si>
  <si>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</si>
  <si>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</si>
  <si>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</si>
  <si>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</si>
  <si>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</si>
  <si>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</si>
  <si>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</si>
  <si>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</si>
  <si>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</si>
  <si>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</si>
  <si>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</si>
  <si>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</si>
  <si>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</si>
  <si>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</si>
  <si>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</si>
  <si>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</si>
  <si>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</si>
  <si>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</si>
  <si>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</si>
  <si>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</si>
  <si>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</si>
  <si>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</si>
  <si>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</si>
  <si>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</si>
  <si>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</si>
  <si>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</si>
  <si>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</si>
  <si>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</si>
  <si>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</si>
  <si>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</si>
  <si>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</si>
  <si>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</si>
  <si>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</si>
  <si>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</si>
  <si>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</si>
  <si>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</si>
  <si>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</si>
  <si>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</si>
  <si>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</si>
  <si>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</si>
  <si>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02125</t>
  </si>
  <si>
    <t>OČKOVÁNÍ VČETNĚ OČKOVACÍ LÁTKY, KTERÁ JE HRAZENA Z</t>
  </si>
  <si>
    <t>41050</t>
  </si>
  <si>
    <t>PRSTOVÁ PLETYSMOGRAFIE ZÁTĚŽOVÁ</t>
  </si>
  <si>
    <t>41030</t>
  </si>
  <si>
    <t xml:space="preserve">ŠETŘENÍ NA PRACOVIŠTI PACIENTA  Z HLEDISKA RIZIKA </t>
  </si>
  <si>
    <t>09616</t>
  </si>
  <si>
    <t>(VZP) DISTANČNÍ KONZULTACE ZDRAVOTNÍHO STAVU AMBUL</t>
  </si>
  <si>
    <t>09614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</si>
  <si>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</si>
  <si>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</si>
  <si>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</si>
  <si>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</si>
  <si>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16 - PLIC: Klinika plicních nemocí a tuber.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</si>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</sst>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4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4" xfId="0" applyFont="1" applyBorder="1" applyAlignment="1">
      <alignment horizontal="left" indent="1"/>
    </xf>
    <xf numFmtId="0" fontId="60" fillId="0" borderId="131" xfId="0" applyFont="1" applyBorder="1" applyAlignment="1">
      <alignment horizontal="left" indent="1"/>
    </xf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0" fontId="33" fillId="0" borderId="28" xfId="0" applyFont="1" applyFill="1" applyBorder="1"/>
    <xf numFmtId="0" fontId="40" fillId="0" borderId="2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0.26504884222197655</c:v>
                </c:pt>
                <c:pt idx="1">
                  <c:v>0.25800620219916237</c:v>
                </c:pt>
                <c:pt idx="2">
                  <c:v>0.26413315825321726</c:v>
                </c:pt>
                <c:pt idx="3">
                  <c:v>0.22698968094300051</c:v>
                </c:pt>
                <c:pt idx="4">
                  <c:v>0.21925232103983033</c:v>
                </c:pt>
                <c:pt idx="5">
                  <c:v>0.21277354337464027</c:v>
                </c:pt>
                <c:pt idx="6">
                  <c:v>0.19750525542408948</c:v>
                </c:pt>
                <c:pt idx="7">
                  <c:v>0.19552024877722959</c:v>
                </c:pt>
                <c:pt idx="8">
                  <c:v>0.19860360964932705</c:v>
                </c:pt>
                <c:pt idx="9">
                  <c:v>0.18337406048503466</c:v>
                </c:pt>
                <c:pt idx="10">
                  <c:v>0.18012316138046119</c:v>
                </c:pt>
                <c:pt idx="11">
                  <c:v>0.16244046873988013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4" tableBorderDxfId="93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6" totalsRowShown="0">
  <autoFilter ref="C3:S13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563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805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4" t="s">
        <v>806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835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987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1014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1023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1108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1109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1112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351AF882-10E9-4036-9753-3AD9C3A9D64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563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37</v>
      </c>
      <c r="J3" s="43">
        <f>SUBTOTAL(9,J6:J1048576)</f>
        <v>1613.65</v>
      </c>
      <c r="K3" s="44">
        <f>IF(M3=0,0,J3/M3)</f>
        <v>1</v>
      </c>
      <c r="L3" s="43">
        <f>SUBTOTAL(9,L6:L1048576)</f>
        <v>37</v>
      </c>
      <c r="M3" s="45">
        <f>SUBTOTAL(9,M6:M1048576)</f>
        <v>1613.65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7" t="s">
        <v>130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476" t="s">
        <v>467</v>
      </c>
      <c r="B6" s="477" t="s">
        <v>557</v>
      </c>
      <c r="C6" s="477" t="s">
        <v>558</v>
      </c>
      <c r="D6" s="477" t="s">
        <v>521</v>
      </c>
      <c r="E6" s="477" t="s">
        <v>559</v>
      </c>
      <c r="F6" s="481"/>
      <c r="G6" s="481"/>
      <c r="H6" s="501">
        <v>0</v>
      </c>
      <c r="I6" s="481">
        <v>29</v>
      </c>
      <c r="J6" s="481">
        <v>1215.5700000000002</v>
      </c>
      <c r="K6" s="501">
        <v>1</v>
      </c>
      <c r="L6" s="481">
        <v>29</v>
      </c>
      <c r="M6" s="482">
        <v>1215.5700000000002</v>
      </c>
    </row>
    <row r="7" spans="1:13" ht="14.45" customHeight="1" x14ac:dyDescent="0.2">
      <c r="A7" s="483" t="s">
        <v>467</v>
      </c>
      <c r="B7" s="484" t="s">
        <v>560</v>
      </c>
      <c r="C7" s="484" t="s">
        <v>561</v>
      </c>
      <c r="D7" s="484" t="s">
        <v>527</v>
      </c>
      <c r="E7" s="484" t="s">
        <v>528</v>
      </c>
      <c r="F7" s="488"/>
      <c r="G7" s="488"/>
      <c r="H7" s="502">
        <v>0</v>
      </c>
      <c r="I7" s="488">
        <v>1</v>
      </c>
      <c r="J7" s="488">
        <v>49.759999999999991</v>
      </c>
      <c r="K7" s="502">
        <v>1</v>
      </c>
      <c r="L7" s="488">
        <v>1</v>
      </c>
      <c r="M7" s="489">
        <v>49.759999999999991</v>
      </c>
    </row>
    <row r="8" spans="1:13" ht="14.45" customHeight="1" x14ac:dyDescent="0.2">
      <c r="A8" s="483" t="s">
        <v>472</v>
      </c>
      <c r="B8" s="484" t="s">
        <v>560</v>
      </c>
      <c r="C8" s="484" t="s">
        <v>562</v>
      </c>
      <c r="D8" s="484" t="s">
        <v>527</v>
      </c>
      <c r="E8" s="484" t="s">
        <v>528</v>
      </c>
      <c r="F8" s="488"/>
      <c r="G8" s="488"/>
      <c r="H8" s="502">
        <v>0</v>
      </c>
      <c r="I8" s="488">
        <v>2</v>
      </c>
      <c r="J8" s="488">
        <v>99.52</v>
      </c>
      <c r="K8" s="502">
        <v>1</v>
      </c>
      <c r="L8" s="488">
        <v>2</v>
      </c>
      <c r="M8" s="489">
        <v>99.52</v>
      </c>
    </row>
    <row r="9" spans="1:13" ht="14.45" customHeight="1" thickBot="1" x14ac:dyDescent="0.25">
      <c r="A9" s="490" t="s">
        <v>478</v>
      </c>
      <c r="B9" s="491" t="s">
        <v>560</v>
      </c>
      <c r="C9" s="491" t="s">
        <v>562</v>
      </c>
      <c r="D9" s="491" t="s">
        <v>527</v>
      </c>
      <c r="E9" s="491" t="s">
        <v>528</v>
      </c>
      <c r="F9" s="495"/>
      <c r="G9" s="495"/>
      <c r="H9" s="503">
        <v>0</v>
      </c>
      <c r="I9" s="495">
        <v>5</v>
      </c>
      <c r="J9" s="495">
        <v>248.79999999999998</v>
      </c>
      <c r="K9" s="503">
        <v>1</v>
      </c>
      <c r="L9" s="495">
        <v>5</v>
      </c>
      <c r="M9" s="496">
        <v>248.79999999999998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6A1A0A75-FEE1-4388-BECB-0AF63E566135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335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135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18" t="s">
        <v>197</v>
      </c>
      <c r="B5" s="519" t="s">
        <v>199</v>
      </c>
      <c r="C5" s="519" t="s">
        <v>200</v>
      </c>
      <c r="D5" s="519" t="s">
        <v>201</v>
      </c>
      <c r="E5" s="520" t="s">
        <v>202</v>
      </c>
      <c r="F5" s="521" t="s">
        <v>199</v>
      </c>
      <c r="G5" s="522" t="s">
        <v>200</v>
      </c>
      <c r="H5" s="522" t="s">
        <v>201</v>
      </c>
      <c r="I5" s="523" t="s">
        <v>202</v>
      </c>
      <c r="J5" s="519" t="s">
        <v>199</v>
      </c>
      <c r="K5" s="519" t="s">
        <v>200</v>
      </c>
      <c r="L5" s="519" t="s">
        <v>201</v>
      </c>
      <c r="M5" s="520" t="s">
        <v>202</v>
      </c>
      <c r="N5" s="521" t="s">
        <v>199</v>
      </c>
      <c r="O5" s="522" t="s">
        <v>200</v>
      </c>
      <c r="P5" s="522" t="s">
        <v>201</v>
      </c>
      <c r="Q5" s="523" t="s">
        <v>202</v>
      </c>
    </row>
    <row r="6" spans="1:17" ht="14.45" customHeight="1" x14ac:dyDescent="0.2">
      <c r="A6" s="527" t="s">
        <v>564</v>
      </c>
      <c r="B6" s="533"/>
      <c r="C6" s="481"/>
      <c r="D6" s="481"/>
      <c r="E6" s="482"/>
      <c r="F6" s="530"/>
      <c r="G6" s="501"/>
      <c r="H6" s="501"/>
      <c r="I6" s="536"/>
      <c r="J6" s="533"/>
      <c r="K6" s="481"/>
      <c r="L6" s="481"/>
      <c r="M6" s="482"/>
      <c r="N6" s="530"/>
      <c r="O6" s="501"/>
      <c r="P6" s="501"/>
      <c r="Q6" s="524"/>
    </row>
    <row r="7" spans="1:17" ht="14.45" customHeight="1" x14ac:dyDescent="0.2">
      <c r="A7" s="528" t="s">
        <v>552</v>
      </c>
      <c r="B7" s="534">
        <v>218</v>
      </c>
      <c r="C7" s="488"/>
      <c r="D7" s="488"/>
      <c r="E7" s="489"/>
      <c r="F7" s="531">
        <v>1</v>
      </c>
      <c r="G7" s="502">
        <v>0</v>
      </c>
      <c r="H7" s="502">
        <v>0</v>
      </c>
      <c r="I7" s="537">
        <v>0</v>
      </c>
      <c r="J7" s="534">
        <v>90</v>
      </c>
      <c r="K7" s="488"/>
      <c r="L7" s="488"/>
      <c r="M7" s="489"/>
      <c r="N7" s="531">
        <v>1</v>
      </c>
      <c r="O7" s="502">
        <v>0</v>
      </c>
      <c r="P7" s="502">
        <v>0</v>
      </c>
      <c r="Q7" s="525">
        <v>0</v>
      </c>
    </row>
    <row r="8" spans="1:17" ht="14.45" customHeight="1" x14ac:dyDescent="0.2">
      <c r="A8" s="528" t="s">
        <v>565</v>
      </c>
      <c r="B8" s="534">
        <v>2</v>
      </c>
      <c r="C8" s="488"/>
      <c r="D8" s="488"/>
      <c r="E8" s="489"/>
      <c r="F8" s="531">
        <v>1</v>
      </c>
      <c r="G8" s="502">
        <v>0</v>
      </c>
      <c r="H8" s="502">
        <v>0</v>
      </c>
      <c r="I8" s="537">
        <v>0</v>
      </c>
      <c r="J8" s="534">
        <v>2</v>
      </c>
      <c r="K8" s="488"/>
      <c r="L8" s="488"/>
      <c r="M8" s="489"/>
      <c r="N8" s="531">
        <v>1</v>
      </c>
      <c r="O8" s="502">
        <v>0</v>
      </c>
      <c r="P8" s="502">
        <v>0</v>
      </c>
      <c r="Q8" s="525">
        <v>0</v>
      </c>
    </row>
    <row r="9" spans="1:17" ht="14.45" customHeight="1" x14ac:dyDescent="0.2">
      <c r="A9" s="528" t="s">
        <v>553</v>
      </c>
      <c r="B9" s="534">
        <v>106</v>
      </c>
      <c r="C9" s="488"/>
      <c r="D9" s="488"/>
      <c r="E9" s="489"/>
      <c r="F9" s="531">
        <v>1</v>
      </c>
      <c r="G9" s="502">
        <v>0</v>
      </c>
      <c r="H9" s="502">
        <v>0</v>
      </c>
      <c r="I9" s="537">
        <v>0</v>
      </c>
      <c r="J9" s="534">
        <v>41</v>
      </c>
      <c r="K9" s="488"/>
      <c r="L9" s="488"/>
      <c r="M9" s="489"/>
      <c r="N9" s="531">
        <v>1</v>
      </c>
      <c r="O9" s="502">
        <v>0</v>
      </c>
      <c r="P9" s="502">
        <v>0</v>
      </c>
      <c r="Q9" s="525">
        <v>0</v>
      </c>
    </row>
    <row r="10" spans="1:17" ht="14.45" customHeight="1" thickBot="1" x14ac:dyDescent="0.25">
      <c r="A10" s="529" t="s">
        <v>554</v>
      </c>
      <c r="B10" s="535">
        <v>9</v>
      </c>
      <c r="C10" s="495"/>
      <c r="D10" s="495"/>
      <c r="E10" s="496"/>
      <c r="F10" s="532">
        <v>1</v>
      </c>
      <c r="G10" s="503">
        <v>0</v>
      </c>
      <c r="H10" s="503">
        <v>0</v>
      </c>
      <c r="I10" s="538">
        <v>0</v>
      </c>
      <c r="J10" s="535">
        <v>2</v>
      </c>
      <c r="K10" s="495"/>
      <c r="L10" s="495"/>
      <c r="M10" s="496"/>
      <c r="N10" s="532">
        <v>1</v>
      </c>
      <c r="O10" s="503">
        <v>0</v>
      </c>
      <c r="P10" s="503">
        <v>0</v>
      </c>
      <c r="Q10" s="52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68E80E2D-F2AB-40B6-840A-8A809DB12A7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19</v>
      </c>
      <c r="B5" s="466" t="s">
        <v>566</v>
      </c>
      <c r="C5" s="469">
        <v>37721.589999999989</v>
      </c>
      <c r="D5" s="469">
        <v>280</v>
      </c>
      <c r="E5" s="469">
        <v>32638.399999999987</v>
      </c>
      <c r="F5" s="539">
        <v>0.86524454563023445</v>
      </c>
      <c r="G5" s="469">
        <v>237</v>
      </c>
      <c r="H5" s="539">
        <v>0.84642857142857142</v>
      </c>
      <c r="I5" s="469">
        <v>5083.1900000000005</v>
      </c>
      <c r="J5" s="539">
        <v>0.13475545436976549</v>
      </c>
      <c r="K5" s="469">
        <v>43</v>
      </c>
      <c r="L5" s="539">
        <v>0.15357142857142858</v>
      </c>
      <c r="M5" s="469" t="s">
        <v>68</v>
      </c>
      <c r="N5" s="150"/>
    </row>
    <row r="6" spans="1:14" ht="14.45" customHeight="1" x14ac:dyDescent="0.2">
      <c r="A6" s="465">
        <v>19</v>
      </c>
      <c r="B6" s="466" t="s">
        <v>567</v>
      </c>
      <c r="C6" s="469">
        <v>37721.589999999989</v>
      </c>
      <c r="D6" s="469">
        <v>277</v>
      </c>
      <c r="E6" s="469">
        <v>32638.399999999987</v>
      </c>
      <c r="F6" s="539">
        <v>0.86524454563023445</v>
      </c>
      <c r="G6" s="469">
        <v>234</v>
      </c>
      <c r="H6" s="539">
        <v>0.84476534296028882</v>
      </c>
      <c r="I6" s="469">
        <v>5083.1900000000005</v>
      </c>
      <c r="J6" s="539">
        <v>0.13475545436976549</v>
      </c>
      <c r="K6" s="469">
        <v>43</v>
      </c>
      <c r="L6" s="539">
        <v>0.1552346570397112</v>
      </c>
      <c r="M6" s="469" t="s">
        <v>1</v>
      </c>
      <c r="N6" s="150"/>
    </row>
    <row r="7" spans="1:14" ht="14.45" customHeight="1" x14ac:dyDescent="0.2">
      <c r="A7" s="465">
        <v>19</v>
      </c>
      <c r="B7" s="466" t="s">
        <v>568</v>
      </c>
      <c r="C7" s="469">
        <v>0</v>
      </c>
      <c r="D7" s="469">
        <v>3</v>
      </c>
      <c r="E7" s="469">
        <v>0</v>
      </c>
      <c r="F7" s="539" t="s">
        <v>271</v>
      </c>
      <c r="G7" s="469">
        <v>3</v>
      </c>
      <c r="H7" s="539">
        <v>1</v>
      </c>
      <c r="I7" s="469" t="s">
        <v>271</v>
      </c>
      <c r="J7" s="539" t="s">
        <v>271</v>
      </c>
      <c r="K7" s="469" t="s">
        <v>271</v>
      </c>
      <c r="L7" s="539">
        <v>0</v>
      </c>
      <c r="M7" s="469" t="s">
        <v>1</v>
      </c>
      <c r="N7" s="150"/>
    </row>
    <row r="8" spans="1:14" ht="14.45" customHeight="1" x14ac:dyDescent="0.2">
      <c r="A8" s="465" t="s">
        <v>461</v>
      </c>
      <c r="B8" s="466" t="s">
        <v>3</v>
      </c>
      <c r="C8" s="469">
        <v>37721.589999999989</v>
      </c>
      <c r="D8" s="469">
        <v>280</v>
      </c>
      <c r="E8" s="469">
        <v>32638.399999999987</v>
      </c>
      <c r="F8" s="539">
        <v>0.86524454563023445</v>
      </c>
      <c r="G8" s="469">
        <v>237</v>
      </c>
      <c r="H8" s="539">
        <v>0.84642857142857142</v>
      </c>
      <c r="I8" s="469">
        <v>5083.1900000000005</v>
      </c>
      <c r="J8" s="539">
        <v>0.13475545436976549</v>
      </c>
      <c r="K8" s="469">
        <v>43</v>
      </c>
      <c r="L8" s="539">
        <v>0.15357142857142858</v>
      </c>
      <c r="M8" s="469" t="s">
        <v>466</v>
      </c>
      <c r="N8" s="150"/>
    </row>
    <row r="10" spans="1:14" ht="14.45" customHeight="1" x14ac:dyDescent="0.2">
      <c r="A10" s="465">
        <v>19</v>
      </c>
      <c r="B10" s="466" t="s">
        <v>566</v>
      </c>
      <c r="C10" s="469" t="s">
        <v>271</v>
      </c>
      <c r="D10" s="469" t="s">
        <v>271</v>
      </c>
      <c r="E10" s="469" t="s">
        <v>271</v>
      </c>
      <c r="F10" s="539" t="s">
        <v>271</v>
      </c>
      <c r="G10" s="469" t="s">
        <v>271</v>
      </c>
      <c r="H10" s="539" t="s">
        <v>271</v>
      </c>
      <c r="I10" s="469" t="s">
        <v>271</v>
      </c>
      <c r="J10" s="539" t="s">
        <v>271</v>
      </c>
      <c r="K10" s="469" t="s">
        <v>271</v>
      </c>
      <c r="L10" s="539" t="s">
        <v>271</v>
      </c>
      <c r="M10" s="469" t="s">
        <v>68</v>
      </c>
      <c r="N10" s="150"/>
    </row>
    <row r="11" spans="1:14" ht="14.45" customHeight="1" x14ac:dyDescent="0.2">
      <c r="A11" s="465" t="s">
        <v>569</v>
      </c>
      <c r="B11" s="466" t="s">
        <v>567</v>
      </c>
      <c r="C11" s="469">
        <v>37721.589999999989</v>
      </c>
      <c r="D11" s="469">
        <v>277</v>
      </c>
      <c r="E11" s="469">
        <v>32638.399999999987</v>
      </c>
      <c r="F11" s="539">
        <v>0.86524454563023445</v>
      </c>
      <c r="G11" s="469">
        <v>234</v>
      </c>
      <c r="H11" s="539">
        <v>0.84476534296028882</v>
      </c>
      <c r="I11" s="469">
        <v>5083.1900000000005</v>
      </c>
      <c r="J11" s="539">
        <v>0.13475545436976549</v>
      </c>
      <c r="K11" s="469">
        <v>43</v>
      </c>
      <c r="L11" s="539">
        <v>0.1552346570397112</v>
      </c>
      <c r="M11" s="469" t="s">
        <v>1</v>
      </c>
      <c r="N11" s="150"/>
    </row>
    <row r="12" spans="1:14" ht="14.45" customHeight="1" x14ac:dyDescent="0.2">
      <c r="A12" s="465" t="s">
        <v>569</v>
      </c>
      <c r="B12" s="466" t="s">
        <v>568</v>
      </c>
      <c r="C12" s="469">
        <v>0</v>
      </c>
      <c r="D12" s="469">
        <v>3</v>
      </c>
      <c r="E12" s="469">
        <v>0</v>
      </c>
      <c r="F12" s="539" t="s">
        <v>271</v>
      </c>
      <c r="G12" s="469">
        <v>3</v>
      </c>
      <c r="H12" s="539">
        <v>1</v>
      </c>
      <c r="I12" s="469" t="s">
        <v>271</v>
      </c>
      <c r="J12" s="539" t="s">
        <v>271</v>
      </c>
      <c r="K12" s="469" t="s">
        <v>271</v>
      </c>
      <c r="L12" s="539">
        <v>0</v>
      </c>
      <c r="M12" s="469" t="s">
        <v>1</v>
      </c>
      <c r="N12" s="150"/>
    </row>
    <row r="13" spans="1:14" ht="14.45" customHeight="1" x14ac:dyDescent="0.2">
      <c r="A13" s="465" t="s">
        <v>569</v>
      </c>
      <c r="B13" s="466" t="s">
        <v>570</v>
      </c>
      <c r="C13" s="469">
        <v>37721.589999999989</v>
      </c>
      <c r="D13" s="469">
        <v>280</v>
      </c>
      <c r="E13" s="469">
        <v>32638.399999999987</v>
      </c>
      <c r="F13" s="539">
        <v>0.86524454563023445</v>
      </c>
      <c r="G13" s="469">
        <v>237</v>
      </c>
      <c r="H13" s="539">
        <v>0.84642857142857142</v>
      </c>
      <c r="I13" s="469">
        <v>5083.1900000000005</v>
      </c>
      <c r="J13" s="539">
        <v>0.13475545436976549</v>
      </c>
      <c r="K13" s="469">
        <v>43</v>
      </c>
      <c r="L13" s="539">
        <v>0.15357142857142858</v>
      </c>
      <c r="M13" s="469" t="s">
        <v>470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39" t="s">
        <v>271</v>
      </c>
      <c r="G14" s="469" t="s">
        <v>271</v>
      </c>
      <c r="H14" s="539" t="s">
        <v>271</v>
      </c>
      <c r="I14" s="469" t="s">
        <v>271</v>
      </c>
      <c r="J14" s="539" t="s">
        <v>271</v>
      </c>
      <c r="K14" s="469" t="s">
        <v>271</v>
      </c>
      <c r="L14" s="539" t="s">
        <v>271</v>
      </c>
      <c r="M14" s="469" t="s">
        <v>471</v>
      </c>
      <c r="N14" s="150"/>
    </row>
    <row r="15" spans="1:14" ht="14.45" customHeight="1" x14ac:dyDescent="0.2">
      <c r="A15" s="465" t="s">
        <v>461</v>
      </c>
      <c r="B15" s="466" t="s">
        <v>571</v>
      </c>
      <c r="C15" s="469">
        <v>37721.589999999989</v>
      </c>
      <c r="D15" s="469">
        <v>280</v>
      </c>
      <c r="E15" s="469">
        <v>32638.399999999987</v>
      </c>
      <c r="F15" s="539">
        <v>0.86524454563023445</v>
      </c>
      <c r="G15" s="469">
        <v>237</v>
      </c>
      <c r="H15" s="539">
        <v>0.84642857142857142</v>
      </c>
      <c r="I15" s="469">
        <v>5083.1900000000005</v>
      </c>
      <c r="J15" s="539">
        <v>0.13475545436976549</v>
      </c>
      <c r="K15" s="469">
        <v>43</v>
      </c>
      <c r="L15" s="539">
        <v>0.15357142857142858</v>
      </c>
      <c r="M15" s="469" t="s">
        <v>466</v>
      </c>
      <c r="N15" s="150"/>
    </row>
    <row r="16" spans="1:14" ht="14.45" customHeight="1" x14ac:dyDescent="0.2">
      <c r="A16" s="540" t="s">
        <v>244</v>
      </c>
    </row>
    <row r="17" spans="1:1" ht="14.45" customHeight="1" x14ac:dyDescent="0.2">
      <c r="A17" s="541" t="s">
        <v>572</v>
      </c>
    </row>
    <row r="18" spans="1:1" ht="14.45" customHeight="1" x14ac:dyDescent="0.2">
      <c r="A18" s="540" t="s">
        <v>573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171752CC-305F-4197-935F-1EBEA76A19F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18" t="s">
        <v>135</v>
      </c>
      <c r="B4" s="519" t="s">
        <v>19</v>
      </c>
      <c r="C4" s="545"/>
      <c r="D4" s="519" t="s">
        <v>20</v>
      </c>
      <c r="E4" s="545"/>
      <c r="F4" s="519" t="s">
        <v>19</v>
      </c>
      <c r="G4" s="522" t="s">
        <v>2</v>
      </c>
      <c r="H4" s="519" t="s">
        <v>20</v>
      </c>
      <c r="I4" s="522" t="s">
        <v>2</v>
      </c>
      <c r="J4" s="519" t="s">
        <v>19</v>
      </c>
      <c r="K4" s="522" t="s">
        <v>2</v>
      </c>
      <c r="L4" s="519" t="s">
        <v>20</v>
      </c>
      <c r="M4" s="523" t="s">
        <v>2</v>
      </c>
    </row>
    <row r="5" spans="1:13" ht="14.45" customHeight="1" x14ac:dyDescent="0.2">
      <c r="A5" s="542" t="s">
        <v>574</v>
      </c>
      <c r="B5" s="533">
        <v>16957.359999999986</v>
      </c>
      <c r="C5" s="477">
        <v>1</v>
      </c>
      <c r="D5" s="546">
        <v>150</v>
      </c>
      <c r="E5" s="549" t="s">
        <v>574</v>
      </c>
      <c r="F5" s="533">
        <v>13518.279999999984</v>
      </c>
      <c r="G5" s="501">
        <v>0.79719248750984795</v>
      </c>
      <c r="H5" s="481">
        <v>124</v>
      </c>
      <c r="I5" s="524">
        <v>0.82666666666666666</v>
      </c>
      <c r="J5" s="552">
        <v>3439.0800000000004</v>
      </c>
      <c r="K5" s="501">
        <v>0.20280751249015197</v>
      </c>
      <c r="L5" s="481">
        <v>26</v>
      </c>
      <c r="M5" s="524">
        <v>0.17333333333333334</v>
      </c>
    </row>
    <row r="6" spans="1:13" ht="14.45" customHeight="1" x14ac:dyDescent="0.2">
      <c r="A6" s="543" t="s">
        <v>575</v>
      </c>
      <c r="B6" s="534">
        <v>940.86</v>
      </c>
      <c r="C6" s="484">
        <v>1</v>
      </c>
      <c r="D6" s="547">
        <v>15</v>
      </c>
      <c r="E6" s="550" t="s">
        <v>575</v>
      </c>
      <c r="F6" s="534">
        <v>722.15</v>
      </c>
      <c r="G6" s="502">
        <v>0.76754246115256253</v>
      </c>
      <c r="H6" s="488">
        <v>12</v>
      </c>
      <c r="I6" s="525">
        <v>0.8</v>
      </c>
      <c r="J6" s="553">
        <v>218.71</v>
      </c>
      <c r="K6" s="502">
        <v>0.23245753884743744</v>
      </c>
      <c r="L6" s="488">
        <v>3</v>
      </c>
      <c r="M6" s="525">
        <v>0.2</v>
      </c>
    </row>
    <row r="7" spans="1:13" ht="14.45" customHeight="1" x14ac:dyDescent="0.2">
      <c r="A7" s="543" t="s">
        <v>576</v>
      </c>
      <c r="B7" s="534">
        <v>659.12</v>
      </c>
      <c r="C7" s="484">
        <v>1</v>
      </c>
      <c r="D7" s="547">
        <v>2</v>
      </c>
      <c r="E7" s="550" t="s">
        <v>576</v>
      </c>
      <c r="F7" s="534">
        <v>659.12</v>
      </c>
      <c r="G7" s="502">
        <v>1</v>
      </c>
      <c r="H7" s="488">
        <v>2</v>
      </c>
      <c r="I7" s="525">
        <v>1</v>
      </c>
      <c r="J7" s="553"/>
      <c r="K7" s="502">
        <v>0</v>
      </c>
      <c r="L7" s="488"/>
      <c r="M7" s="525">
        <v>0</v>
      </c>
    </row>
    <row r="8" spans="1:13" ht="14.45" customHeight="1" x14ac:dyDescent="0.2">
      <c r="A8" s="543" t="s">
        <v>577</v>
      </c>
      <c r="B8" s="534">
        <v>88.93</v>
      </c>
      <c r="C8" s="484">
        <v>1</v>
      </c>
      <c r="D8" s="547">
        <v>1</v>
      </c>
      <c r="E8" s="550" t="s">
        <v>577</v>
      </c>
      <c r="F8" s="534"/>
      <c r="G8" s="502">
        <v>0</v>
      </c>
      <c r="H8" s="488"/>
      <c r="I8" s="525">
        <v>0</v>
      </c>
      <c r="J8" s="553">
        <v>88.93</v>
      </c>
      <c r="K8" s="502">
        <v>1</v>
      </c>
      <c r="L8" s="488">
        <v>1</v>
      </c>
      <c r="M8" s="525">
        <v>1</v>
      </c>
    </row>
    <row r="9" spans="1:13" ht="14.45" customHeight="1" x14ac:dyDescent="0.2">
      <c r="A9" s="543" t="s">
        <v>578</v>
      </c>
      <c r="B9" s="534">
        <v>9639.17</v>
      </c>
      <c r="C9" s="484">
        <v>1</v>
      </c>
      <c r="D9" s="547">
        <v>36</v>
      </c>
      <c r="E9" s="550" t="s">
        <v>578</v>
      </c>
      <c r="F9" s="534">
        <v>9452.2999999999993</v>
      </c>
      <c r="G9" s="502">
        <v>0.98061347605654836</v>
      </c>
      <c r="H9" s="488">
        <v>35</v>
      </c>
      <c r="I9" s="525">
        <v>0.97222222222222221</v>
      </c>
      <c r="J9" s="553">
        <v>186.87</v>
      </c>
      <c r="K9" s="502">
        <v>1.9386523943451563E-2</v>
      </c>
      <c r="L9" s="488">
        <v>1</v>
      </c>
      <c r="M9" s="525">
        <v>2.7777777777777776E-2</v>
      </c>
    </row>
    <row r="10" spans="1:13" ht="14.45" customHeight="1" thickBot="1" x14ac:dyDescent="0.25">
      <c r="A10" s="544" t="s">
        <v>579</v>
      </c>
      <c r="B10" s="535">
        <v>9436.1500000000015</v>
      </c>
      <c r="C10" s="491">
        <v>1</v>
      </c>
      <c r="D10" s="548">
        <v>76</v>
      </c>
      <c r="E10" s="551" t="s">
        <v>579</v>
      </c>
      <c r="F10" s="535">
        <v>8286.5500000000011</v>
      </c>
      <c r="G10" s="503">
        <v>0.87817065222574886</v>
      </c>
      <c r="H10" s="495">
        <v>64</v>
      </c>
      <c r="I10" s="526">
        <v>0.84210526315789469</v>
      </c>
      <c r="J10" s="554">
        <v>1149.6000000000001</v>
      </c>
      <c r="K10" s="503">
        <v>0.12182934777425114</v>
      </c>
      <c r="L10" s="495">
        <v>12</v>
      </c>
      <c r="M10" s="526">
        <v>0.15789473684210525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B7AFA64-8F46-43F1-9D5C-14CA4313E34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805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37721.590000000004</v>
      </c>
      <c r="N3" s="66">
        <f>SUBTOTAL(9,N7:N1048576)</f>
        <v>494</v>
      </c>
      <c r="O3" s="66">
        <f>SUBTOTAL(9,O7:O1048576)</f>
        <v>280</v>
      </c>
      <c r="P3" s="66">
        <f>SUBTOTAL(9,P7:P1048576)</f>
        <v>32638.399999999991</v>
      </c>
      <c r="Q3" s="67">
        <f>IF(M3=0,0,P3/M3)</f>
        <v>0.86524454563023423</v>
      </c>
      <c r="R3" s="66">
        <f>SUBTOTAL(9,R7:R1048576)</f>
        <v>420</v>
      </c>
      <c r="S3" s="67">
        <f>IF(N3=0,0,R3/N3)</f>
        <v>0.8502024291497976</v>
      </c>
      <c r="T3" s="66">
        <f>SUBTOTAL(9,T7:T1048576)</f>
        <v>237</v>
      </c>
      <c r="U3" s="68">
        <f>IF(O3=0,0,T3/O3)</f>
        <v>0.84642857142857142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5" t="s">
        <v>23</v>
      </c>
      <c r="B6" s="556" t="s">
        <v>5</v>
      </c>
      <c r="C6" s="555" t="s">
        <v>24</v>
      </c>
      <c r="D6" s="556" t="s">
        <v>6</v>
      </c>
      <c r="E6" s="556" t="s">
        <v>151</v>
      </c>
      <c r="F6" s="556" t="s">
        <v>25</v>
      </c>
      <c r="G6" s="556" t="s">
        <v>26</v>
      </c>
      <c r="H6" s="556" t="s">
        <v>8</v>
      </c>
      <c r="I6" s="556" t="s">
        <v>10</v>
      </c>
      <c r="J6" s="556" t="s">
        <v>11</v>
      </c>
      <c r="K6" s="556" t="s">
        <v>12</v>
      </c>
      <c r="L6" s="556" t="s">
        <v>27</v>
      </c>
      <c r="M6" s="557" t="s">
        <v>14</v>
      </c>
      <c r="N6" s="558" t="s">
        <v>28</v>
      </c>
      <c r="O6" s="558" t="s">
        <v>28</v>
      </c>
      <c r="P6" s="558" t="s">
        <v>14</v>
      </c>
      <c r="Q6" s="558" t="s">
        <v>2</v>
      </c>
      <c r="R6" s="558" t="s">
        <v>28</v>
      </c>
      <c r="S6" s="558" t="s">
        <v>2</v>
      </c>
      <c r="T6" s="558" t="s">
        <v>28</v>
      </c>
      <c r="U6" s="559" t="s">
        <v>2</v>
      </c>
    </row>
    <row r="7" spans="1:21" ht="14.45" customHeight="1" x14ac:dyDescent="0.2">
      <c r="A7" s="560">
        <v>19</v>
      </c>
      <c r="B7" s="561" t="s">
        <v>566</v>
      </c>
      <c r="C7" s="561" t="s">
        <v>569</v>
      </c>
      <c r="D7" s="562" t="s">
        <v>804</v>
      </c>
      <c r="E7" s="563" t="s">
        <v>574</v>
      </c>
      <c r="F7" s="561" t="s">
        <v>567</v>
      </c>
      <c r="G7" s="561" t="s">
        <v>580</v>
      </c>
      <c r="H7" s="561" t="s">
        <v>520</v>
      </c>
      <c r="I7" s="561" t="s">
        <v>581</v>
      </c>
      <c r="J7" s="561" t="s">
        <v>582</v>
      </c>
      <c r="K7" s="561" t="s">
        <v>583</v>
      </c>
      <c r="L7" s="564">
        <v>93.18</v>
      </c>
      <c r="M7" s="564">
        <v>93.18</v>
      </c>
      <c r="N7" s="561">
        <v>1</v>
      </c>
      <c r="O7" s="565">
        <v>0.5</v>
      </c>
      <c r="P7" s="564">
        <v>93.18</v>
      </c>
      <c r="Q7" s="566">
        <v>1</v>
      </c>
      <c r="R7" s="561">
        <v>1</v>
      </c>
      <c r="S7" s="566">
        <v>1</v>
      </c>
      <c r="T7" s="565">
        <v>0.5</v>
      </c>
      <c r="U7" s="122">
        <v>1</v>
      </c>
    </row>
    <row r="8" spans="1:21" ht="14.45" customHeight="1" x14ac:dyDescent="0.2">
      <c r="A8" s="575">
        <v>19</v>
      </c>
      <c r="B8" s="576" t="s">
        <v>566</v>
      </c>
      <c r="C8" s="576" t="s">
        <v>569</v>
      </c>
      <c r="D8" s="577" t="s">
        <v>804</v>
      </c>
      <c r="E8" s="578" t="s">
        <v>574</v>
      </c>
      <c r="F8" s="576" t="s">
        <v>567</v>
      </c>
      <c r="G8" s="576" t="s">
        <v>584</v>
      </c>
      <c r="H8" s="576" t="s">
        <v>520</v>
      </c>
      <c r="I8" s="576" t="s">
        <v>585</v>
      </c>
      <c r="J8" s="576" t="s">
        <v>586</v>
      </c>
      <c r="K8" s="576" t="s">
        <v>587</v>
      </c>
      <c r="L8" s="579">
        <v>129.75</v>
      </c>
      <c r="M8" s="579">
        <v>129.75</v>
      </c>
      <c r="N8" s="576">
        <v>1</v>
      </c>
      <c r="O8" s="580">
        <v>1</v>
      </c>
      <c r="P8" s="579">
        <v>129.75</v>
      </c>
      <c r="Q8" s="581">
        <v>1</v>
      </c>
      <c r="R8" s="576">
        <v>1</v>
      </c>
      <c r="S8" s="581">
        <v>1</v>
      </c>
      <c r="T8" s="580">
        <v>1</v>
      </c>
      <c r="U8" s="582">
        <v>1</v>
      </c>
    </row>
    <row r="9" spans="1:21" ht="14.45" customHeight="1" x14ac:dyDescent="0.2">
      <c r="A9" s="575">
        <v>19</v>
      </c>
      <c r="B9" s="576" t="s">
        <v>566</v>
      </c>
      <c r="C9" s="576" t="s">
        <v>569</v>
      </c>
      <c r="D9" s="577" t="s">
        <v>804</v>
      </c>
      <c r="E9" s="578" t="s">
        <v>574</v>
      </c>
      <c r="F9" s="576" t="s">
        <v>567</v>
      </c>
      <c r="G9" s="576" t="s">
        <v>588</v>
      </c>
      <c r="H9" s="576" t="s">
        <v>271</v>
      </c>
      <c r="I9" s="576" t="s">
        <v>589</v>
      </c>
      <c r="J9" s="576" t="s">
        <v>590</v>
      </c>
      <c r="K9" s="576" t="s">
        <v>591</v>
      </c>
      <c r="L9" s="579">
        <v>58.77</v>
      </c>
      <c r="M9" s="579">
        <v>58.77</v>
      </c>
      <c r="N9" s="576">
        <v>1</v>
      </c>
      <c r="O9" s="580">
        <v>1</v>
      </c>
      <c r="P9" s="579">
        <v>58.77</v>
      </c>
      <c r="Q9" s="581">
        <v>1</v>
      </c>
      <c r="R9" s="576">
        <v>1</v>
      </c>
      <c r="S9" s="581">
        <v>1</v>
      </c>
      <c r="T9" s="580">
        <v>1</v>
      </c>
      <c r="U9" s="582">
        <v>1</v>
      </c>
    </row>
    <row r="10" spans="1:21" ht="14.45" customHeight="1" x14ac:dyDescent="0.2">
      <c r="A10" s="575">
        <v>19</v>
      </c>
      <c r="B10" s="576" t="s">
        <v>566</v>
      </c>
      <c r="C10" s="576" t="s">
        <v>569</v>
      </c>
      <c r="D10" s="577" t="s">
        <v>804</v>
      </c>
      <c r="E10" s="578" t="s">
        <v>574</v>
      </c>
      <c r="F10" s="576" t="s">
        <v>567</v>
      </c>
      <c r="G10" s="576" t="s">
        <v>592</v>
      </c>
      <c r="H10" s="576" t="s">
        <v>520</v>
      </c>
      <c r="I10" s="576" t="s">
        <v>593</v>
      </c>
      <c r="J10" s="576" t="s">
        <v>594</v>
      </c>
      <c r="K10" s="576" t="s">
        <v>595</v>
      </c>
      <c r="L10" s="579">
        <v>117.55</v>
      </c>
      <c r="M10" s="579">
        <v>117.55</v>
      </c>
      <c r="N10" s="576">
        <v>1</v>
      </c>
      <c r="O10" s="580">
        <v>1</v>
      </c>
      <c r="P10" s="579">
        <v>117.55</v>
      </c>
      <c r="Q10" s="581">
        <v>1</v>
      </c>
      <c r="R10" s="576">
        <v>1</v>
      </c>
      <c r="S10" s="581">
        <v>1</v>
      </c>
      <c r="T10" s="580">
        <v>1</v>
      </c>
      <c r="U10" s="582">
        <v>1</v>
      </c>
    </row>
    <row r="11" spans="1:21" ht="14.45" customHeight="1" x14ac:dyDescent="0.2">
      <c r="A11" s="575">
        <v>19</v>
      </c>
      <c r="B11" s="576" t="s">
        <v>566</v>
      </c>
      <c r="C11" s="576" t="s">
        <v>569</v>
      </c>
      <c r="D11" s="577" t="s">
        <v>804</v>
      </c>
      <c r="E11" s="578" t="s">
        <v>574</v>
      </c>
      <c r="F11" s="576" t="s">
        <v>567</v>
      </c>
      <c r="G11" s="576" t="s">
        <v>596</v>
      </c>
      <c r="H11" s="576" t="s">
        <v>271</v>
      </c>
      <c r="I11" s="576" t="s">
        <v>597</v>
      </c>
      <c r="J11" s="576" t="s">
        <v>598</v>
      </c>
      <c r="K11" s="576" t="s">
        <v>599</v>
      </c>
      <c r="L11" s="579">
        <v>91.11</v>
      </c>
      <c r="M11" s="579">
        <v>273.33</v>
      </c>
      <c r="N11" s="576">
        <v>3</v>
      </c>
      <c r="O11" s="580">
        <v>1</v>
      </c>
      <c r="P11" s="579">
        <v>273.33</v>
      </c>
      <c r="Q11" s="581">
        <v>1</v>
      </c>
      <c r="R11" s="576">
        <v>3</v>
      </c>
      <c r="S11" s="581">
        <v>1</v>
      </c>
      <c r="T11" s="580">
        <v>1</v>
      </c>
      <c r="U11" s="582">
        <v>1</v>
      </c>
    </row>
    <row r="12" spans="1:21" ht="14.45" customHeight="1" x14ac:dyDescent="0.2">
      <c r="A12" s="575">
        <v>19</v>
      </c>
      <c r="B12" s="576" t="s">
        <v>566</v>
      </c>
      <c r="C12" s="576" t="s">
        <v>569</v>
      </c>
      <c r="D12" s="577" t="s">
        <v>804</v>
      </c>
      <c r="E12" s="578" t="s">
        <v>574</v>
      </c>
      <c r="F12" s="576" t="s">
        <v>567</v>
      </c>
      <c r="G12" s="576" t="s">
        <v>600</v>
      </c>
      <c r="H12" s="576" t="s">
        <v>271</v>
      </c>
      <c r="I12" s="576" t="s">
        <v>601</v>
      </c>
      <c r="J12" s="576" t="s">
        <v>602</v>
      </c>
      <c r="K12" s="576" t="s">
        <v>603</v>
      </c>
      <c r="L12" s="579">
        <v>159.16999999999999</v>
      </c>
      <c r="M12" s="579">
        <v>159.16999999999999</v>
      </c>
      <c r="N12" s="576">
        <v>1</v>
      </c>
      <c r="O12" s="580">
        <v>1</v>
      </c>
      <c r="P12" s="579">
        <v>159.16999999999999</v>
      </c>
      <c r="Q12" s="581">
        <v>1</v>
      </c>
      <c r="R12" s="576">
        <v>1</v>
      </c>
      <c r="S12" s="581">
        <v>1</v>
      </c>
      <c r="T12" s="580">
        <v>1</v>
      </c>
      <c r="U12" s="582">
        <v>1</v>
      </c>
    </row>
    <row r="13" spans="1:21" ht="14.45" customHeight="1" x14ac:dyDescent="0.2">
      <c r="A13" s="575">
        <v>19</v>
      </c>
      <c r="B13" s="576" t="s">
        <v>566</v>
      </c>
      <c r="C13" s="576" t="s">
        <v>569</v>
      </c>
      <c r="D13" s="577" t="s">
        <v>804</v>
      </c>
      <c r="E13" s="578" t="s">
        <v>574</v>
      </c>
      <c r="F13" s="576" t="s">
        <v>567</v>
      </c>
      <c r="G13" s="576" t="s">
        <v>604</v>
      </c>
      <c r="H13" s="576" t="s">
        <v>271</v>
      </c>
      <c r="I13" s="576" t="s">
        <v>605</v>
      </c>
      <c r="J13" s="576" t="s">
        <v>606</v>
      </c>
      <c r="K13" s="576" t="s">
        <v>607</v>
      </c>
      <c r="L13" s="579">
        <v>94.7</v>
      </c>
      <c r="M13" s="579">
        <v>284.10000000000002</v>
      </c>
      <c r="N13" s="576">
        <v>3</v>
      </c>
      <c r="O13" s="580">
        <v>3</v>
      </c>
      <c r="P13" s="579">
        <v>284.10000000000002</v>
      </c>
      <c r="Q13" s="581">
        <v>1</v>
      </c>
      <c r="R13" s="576">
        <v>3</v>
      </c>
      <c r="S13" s="581">
        <v>1</v>
      </c>
      <c r="T13" s="580">
        <v>3</v>
      </c>
      <c r="U13" s="582">
        <v>1</v>
      </c>
    </row>
    <row r="14" spans="1:21" ht="14.45" customHeight="1" x14ac:dyDescent="0.2">
      <c r="A14" s="575">
        <v>19</v>
      </c>
      <c r="B14" s="576" t="s">
        <v>566</v>
      </c>
      <c r="C14" s="576" t="s">
        <v>569</v>
      </c>
      <c r="D14" s="577" t="s">
        <v>804</v>
      </c>
      <c r="E14" s="578" t="s">
        <v>574</v>
      </c>
      <c r="F14" s="576" t="s">
        <v>567</v>
      </c>
      <c r="G14" s="576" t="s">
        <v>608</v>
      </c>
      <c r="H14" s="576" t="s">
        <v>520</v>
      </c>
      <c r="I14" s="576" t="s">
        <v>609</v>
      </c>
      <c r="J14" s="576" t="s">
        <v>610</v>
      </c>
      <c r="K14" s="576" t="s">
        <v>611</v>
      </c>
      <c r="L14" s="579">
        <v>773.45</v>
      </c>
      <c r="M14" s="579">
        <v>2320.3500000000004</v>
      </c>
      <c r="N14" s="576">
        <v>3</v>
      </c>
      <c r="O14" s="580">
        <v>2</v>
      </c>
      <c r="P14" s="579">
        <v>1546.9</v>
      </c>
      <c r="Q14" s="581">
        <v>0.66666666666666663</v>
      </c>
      <c r="R14" s="576">
        <v>2</v>
      </c>
      <c r="S14" s="581">
        <v>0.66666666666666663</v>
      </c>
      <c r="T14" s="580">
        <v>1</v>
      </c>
      <c r="U14" s="582">
        <v>0.5</v>
      </c>
    </row>
    <row r="15" spans="1:21" ht="14.45" customHeight="1" x14ac:dyDescent="0.2">
      <c r="A15" s="575">
        <v>19</v>
      </c>
      <c r="B15" s="576" t="s">
        <v>566</v>
      </c>
      <c r="C15" s="576" t="s">
        <v>569</v>
      </c>
      <c r="D15" s="577" t="s">
        <v>804</v>
      </c>
      <c r="E15" s="578" t="s">
        <v>574</v>
      </c>
      <c r="F15" s="576" t="s">
        <v>567</v>
      </c>
      <c r="G15" s="576" t="s">
        <v>612</v>
      </c>
      <c r="H15" s="576" t="s">
        <v>271</v>
      </c>
      <c r="I15" s="576" t="s">
        <v>613</v>
      </c>
      <c r="J15" s="576" t="s">
        <v>614</v>
      </c>
      <c r="K15" s="576" t="s">
        <v>615</v>
      </c>
      <c r="L15" s="579">
        <v>57.48</v>
      </c>
      <c r="M15" s="579">
        <v>12703.079999999985</v>
      </c>
      <c r="N15" s="576">
        <v>221</v>
      </c>
      <c r="O15" s="580">
        <v>112.5</v>
      </c>
      <c r="P15" s="579">
        <v>10346.399999999985</v>
      </c>
      <c r="Q15" s="581">
        <v>0.81447963800904954</v>
      </c>
      <c r="R15" s="576">
        <v>180</v>
      </c>
      <c r="S15" s="581">
        <v>0.81447963800904977</v>
      </c>
      <c r="T15" s="580">
        <v>91.5</v>
      </c>
      <c r="U15" s="582">
        <v>0.81333333333333335</v>
      </c>
    </row>
    <row r="16" spans="1:21" ht="14.45" customHeight="1" x14ac:dyDescent="0.2">
      <c r="A16" s="575">
        <v>19</v>
      </c>
      <c r="B16" s="576" t="s">
        <v>566</v>
      </c>
      <c r="C16" s="576" t="s">
        <v>569</v>
      </c>
      <c r="D16" s="577" t="s">
        <v>804</v>
      </c>
      <c r="E16" s="578" t="s">
        <v>574</v>
      </c>
      <c r="F16" s="576" t="s">
        <v>567</v>
      </c>
      <c r="G16" s="576" t="s">
        <v>616</v>
      </c>
      <c r="H16" s="576" t="s">
        <v>271</v>
      </c>
      <c r="I16" s="576" t="s">
        <v>617</v>
      </c>
      <c r="J16" s="576" t="s">
        <v>618</v>
      </c>
      <c r="K16" s="576" t="s">
        <v>619</v>
      </c>
      <c r="L16" s="579">
        <v>31.65</v>
      </c>
      <c r="M16" s="579">
        <v>31.65</v>
      </c>
      <c r="N16" s="576">
        <v>1</v>
      </c>
      <c r="O16" s="580">
        <v>1</v>
      </c>
      <c r="P16" s="579">
        <v>31.65</v>
      </c>
      <c r="Q16" s="581">
        <v>1</v>
      </c>
      <c r="R16" s="576">
        <v>1</v>
      </c>
      <c r="S16" s="581">
        <v>1</v>
      </c>
      <c r="T16" s="580">
        <v>1</v>
      </c>
      <c r="U16" s="582">
        <v>1</v>
      </c>
    </row>
    <row r="17" spans="1:21" ht="14.45" customHeight="1" x14ac:dyDescent="0.2">
      <c r="A17" s="575">
        <v>19</v>
      </c>
      <c r="B17" s="576" t="s">
        <v>566</v>
      </c>
      <c r="C17" s="576" t="s">
        <v>569</v>
      </c>
      <c r="D17" s="577" t="s">
        <v>804</v>
      </c>
      <c r="E17" s="578" t="s">
        <v>574</v>
      </c>
      <c r="F17" s="576" t="s">
        <v>567</v>
      </c>
      <c r="G17" s="576" t="s">
        <v>620</v>
      </c>
      <c r="H17" s="576" t="s">
        <v>271</v>
      </c>
      <c r="I17" s="576" t="s">
        <v>621</v>
      </c>
      <c r="J17" s="576" t="s">
        <v>622</v>
      </c>
      <c r="K17" s="576" t="s">
        <v>623</v>
      </c>
      <c r="L17" s="579">
        <v>54.85</v>
      </c>
      <c r="M17" s="579">
        <v>109.7</v>
      </c>
      <c r="N17" s="576">
        <v>2</v>
      </c>
      <c r="O17" s="580">
        <v>1</v>
      </c>
      <c r="P17" s="579">
        <v>109.7</v>
      </c>
      <c r="Q17" s="581">
        <v>1</v>
      </c>
      <c r="R17" s="576">
        <v>2</v>
      </c>
      <c r="S17" s="581">
        <v>1</v>
      </c>
      <c r="T17" s="580">
        <v>1</v>
      </c>
      <c r="U17" s="582">
        <v>1</v>
      </c>
    </row>
    <row r="18" spans="1:21" ht="14.45" customHeight="1" x14ac:dyDescent="0.2">
      <c r="A18" s="575">
        <v>19</v>
      </c>
      <c r="B18" s="576" t="s">
        <v>566</v>
      </c>
      <c r="C18" s="576" t="s">
        <v>569</v>
      </c>
      <c r="D18" s="577" t="s">
        <v>804</v>
      </c>
      <c r="E18" s="578" t="s">
        <v>574</v>
      </c>
      <c r="F18" s="576" t="s">
        <v>567</v>
      </c>
      <c r="G18" s="576" t="s">
        <v>624</v>
      </c>
      <c r="H18" s="576" t="s">
        <v>520</v>
      </c>
      <c r="I18" s="576" t="s">
        <v>625</v>
      </c>
      <c r="J18" s="576" t="s">
        <v>626</v>
      </c>
      <c r="K18" s="576" t="s">
        <v>627</v>
      </c>
      <c r="L18" s="579">
        <v>39.549999999999997</v>
      </c>
      <c r="M18" s="579">
        <v>39.549999999999997</v>
      </c>
      <c r="N18" s="576">
        <v>1</v>
      </c>
      <c r="O18" s="580">
        <v>0.5</v>
      </c>
      <c r="P18" s="579">
        <v>39.549999999999997</v>
      </c>
      <c r="Q18" s="581">
        <v>1</v>
      </c>
      <c r="R18" s="576">
        <v>1</v>
      </c>
      <c r="S18" s="581">
        <v>1</v>
      </c>
      <c r="T18" s="580">
        <v>0.5</v>
      </c>
      <c r="U18" s="582">
        <v>1</v>
      </c>
    </row>
    <row r="19" spans="1:21" ht="14.45" customHeight="1" x14ac:dyDescent="0.2">
      <c r="A19" s="575">
        <v>19</v>
      </c>
      <c r="B19" s="576" t="s">
        <v>566</v>
      </c>
      <c r="C19" s="576" t="s">
        <v>569</v>
      </c>
      <c r="D19" s="577" t="s">
        <v>804</v>
      </c>
      <c r="E19" s="578" t="s">
        <v>574</v>
      </c>
      <c r="F19" s="576" t="s">
        <v>567</v>
      </c>
      <c r="G19" s="576" t="s">
        <v>628</v>
      </c>
      <c r="H19" s="576" t="s">
        <v>271</v>
      </c>
      <c r="I19" s="576" t="s">
        <v>629</v>
      </c>
      <c r="J19" s="576" t="s">
        <v>630</v>
      </c>
      <c r="K19" s="576" t="s">
        <v>631</v>
      </c>
      <c r="L19" s="579">
        <v>38.56</v>
      </c>
      <c r="M19" s="579">
        <v>38.56</v>
      </c>
      <c r="N19" s="576">
        <v>1</v>
      </c>
      <c r="O19" s="580">
        <v>1</v>
      </c>
      <c r="P19" s="579">
        <v>38.56</v>
      </c>
      <c r="Q19" s="581">
        <v>1</v>
      </c>
      <c r="R19" s="576">
        <v>1</v>
      </c>
      <c r="S19" s="581">
        <v>1</v>
      </c>
      <c r="T19" s="580">
        <v>1</v>
      </c>
      <c r="U19" s="582">
        <v>1</v>
      </c>
    </row>
    <row r="20" spans="1:21" ht="14.45" customHeight="1" x14ac:dyDescent="0.2">
      <c r="A20" s="575">
        <v>19</v>
      </c>
      <c r="B20" s="576" t="s">
        <v>566</v>
      </c>
      <c r="C20" s="576" t="s">
        <v>569</v>
      </c>
      <c r="D20" s="577" t="s">
        <v>804</v>
      </c>
      <c r="E20" s="578" t="s">
        <v>574</v>
      </c>
      <c r="F20" s="576" t="s">
        <v>567</v>
      </c>
      <c r="G20" s="576" t="s">
        <v>632</v>
      </c>
      <c r="H20" s="576" t="s">
        <v>271</v>
      </c>
      <c r="I20" s="576" t="s">
        <v>633</v>
      </c>
      <c r="J20" s="576" t="s">
        <v>634</v>
      </c>
      <c r="K20" s="576" t="s">
        <v>635</v>
      </c>
      <c r="L20" s="579">
        <v>46.03</v>
      </c>
      <c r="M20" s="579">
        <v>46.03</v>
      </c>
      <c r="N20" s="576">
        <v>1</v>
      </c>
      <c r="O20" s="580">
        <v>1</v>
      </c>
      <c r="P20" s="579">
        <v>46.03</v>
      </c>
      <c r="Q20" s="581">
        <v>1</v>
      </c>
      <c r="R20" s="576">
        <v>1</v>
      </c>
      <c r="S20" s="581">
        <v>1</v>
      </c>
      <c r="T20" s="580">
        <v>1</v>
      </c>
      <c r="U20" s="582">
        <v>1</v>
      </c>
    </row>
    <row r="21" spans="1:21" ht="14.45" customHeight="1" x14ac:dyDescent="0.2">
      <c r="A21" s="575">
        <v>19</v>
      </c>
      <c r="B21" s="576" t="s">
        <v>566</v>
      </c>
      <c r="C21" s="576" t="s">
        <v>569</v>
      </c>
      <c r="D21" s="577" t="s">
        <v>804</v>
      </c>
      <c r="E21" s="578" t="s">
        <v>574</v>
      </c>
      <c r="F21" s="576" t="s">
        <v>567</v>
      </c>
      <c r="G21" s="576" t="s">
        <v>636</v>
      </c>
      <c r="H21" s="576" t="s">
        <v>271</v>
      </c>
      <c r="I21" s="576" t="s">
        <v>637</v>
      </c>
      <c r="J21" s="576" t="s">
        <v>638</v>
      </c>
      <c r="K21" s="576" t="s">
        <v>639</v>
      </c>
      <c r="L21" s="579">
        <v>0</v>
      </c>
      <c r="M21" s="579">
        <v>0</v>
      </c>
      <c r="N21" s="576">
        <v>2</v>
      </c>
      <c r="O21" s="580">
        <v>1</v>
      </c>
      <c r="P21" s="579"/>
      <c r="Q21" s="581"/>
      <c r="R21" s="576"/>
      <c r="S21" s="581">
        <v>0</v>
      </c>
      <c r="T21" s="580"/>
      <c r="U21" s="582">
        <v>0</v>
      </c>
    </row>
    <row r="22" spans="1:21" ht="14.45" customHeight="1" x14ac:dyDescent="0.2">
      <c r="A22" s="575">
        <v>19</v>
      </c>
      <c r="B22" s="576" t="s">
        <v>566</v>
      </c>
      <c r="C22" s="576" t="s">
        <v>569</v>
      </c>
      <c r="D22" s="577" t="s">
        <v>804</v>
      </c>
      <c r="E22" s="578" t="s">
        <v>574</v>
      </c>
      <c r="F22" s="576" t="s">
        <v>567</v>
      </c>
      <c r="G22" s="576" t="s">
        <v>640</v>
      </c>
      <c r="H22" s="576" t="s">
        <v>271</v>
      </c>
      <c r="I22" s="576" t="s">
        <v>641</v>
      </c>
      <c r="J22" s="576" t="s">
        <v>642</v>
      </c>
      <c r="K22" s="576" t="s">
        <v>643</v>
      </c>
      <c r="L22" s="579">
        <v>127.91</v>
      </c>
      <c r="M22" s="579">
        <v>127.91</v>
      </c>
      <c r="N22" s="576">
        <v>1</v>
      </c>
      <c r="O22" s="580">
        <v>1</v>
      </c>
      <c r="P22" s="579"/>
      <c r="Q22" s="581">
        <v>0</v>
      </c>
      <c r="R22" s="576"/>
      <c r="S22" s="581">
        <v>0</v>
      </c>
      <c r="T22" s="580"/>
      <c r="U22" s="582">
        <v>0</v>
      </c>
    </row>
    <row r="23" spans="1:21" ht="14.45" customHeight="1" x14ac:dyDescent="0.2">
      <c r="A23" s="575">
        <v>19</v>
      </c>
      <c r="B23" s="576" t="s">
        <v>566</v>
      </c>
      <c r="C23" s="576" t="s">
        <v>569</v>
      </c>
      <c r="D23" s="577" t="s">
        <v>804</v>
      </c>
      <c r="E23" s="578" t="s">
        <v>574</v>
      </c>
      <c r="F23" s="576" t="s">
        <v>567</v>
      </c>
      <c r="G23" s="576" t="s">
        <v>644</v>
      </c>
      <c r="H23" s="576" t="s">
        <v>271</v>
      </c>
      <c r="I23" s="576" t="s">
        <v>645</v>
      </c>
      <c r="J23" s="576" t="s">
        <v>646</v>
      </c>
      <c r="K23" s="576" t="s">
        <v>647</v>
      </c>
      <c r="L23" s="579">
        <v>0</v>
      </c>
      <c r="M23" s="579">
        <v>0</v>
      </c>
      <c r="N23" s="576">
        <v>8</v>
      </c>
      <c r="O23" s="580">
        <v>2</v>
      </c>
      <c r="P23" s="579">
        <v>0</v>
      </c>
      <c r="Q23" s="581"/>
      <c r="R23" s="576">
        <v>8</v>
      </c>
      <c r="S23" s="581">
        <v>1</v>
      </c>
      <c r="T23" s="580">
        <v>2</v>
      </c>
      <c r="U23" s="582">
        <v>1</v>
      </c>
    </row>
    <row r="24" spans="1:21" ht="14.45" customHeight="1" x14ac:dyDescent="0.2">
      <c r="A24" s="575">
        <v>19</v>
      </c>
      <c r="B24" s="576" t="s">
        <v>566</v>
      </c>
      <c r="C24" s="576" t="s">
        <v>569</v>
      </c>
      <c r="D24" s="577" t="s">
        <v>804</v>
      </c>
      <c r="E24" s="578" t="s">
        <v>574</v>
      </c>
      <c r="F24" s="576" t="s">
        <v>567</v>
      </c>
      <c r="G24" s="576" t="s">
        <v>648</v>
      </c>
      <c r="H24" s="576" t="s">
        <v>271</v>
      </c>
      <c r="I24" s="576" t="s">
        <v>649</v>
      </c>
      <c r="J24" s="576" t="s">
        <v>650</v>
      </c>
      <c r="K24" s="576" t="s">
        <v>651</v>
      </c>
      <c r="L24" s="579">
        <v>181.04</v>
      </c>
      <c r="M24" s="579">
        <v>181.04</v>
      </c>
      <c r="N24" s="576">
        <v>1</v>
      </c>
      <c r="O24" s="580">
        <v>1</v>
      </c>
      <c r="P24" s="579"/>
      <c r="Q24" s="581">
        <v>0</v>
      </c>
      <c r="R24" s="576"/>
      <c r="S24" s="581">
        <v>0</v>
      </c>
      <c r="T24" s="580"/>
      <c r="U24" s="582">
        <v>0</v>
      </c>
    </row>
    <row r="25" spans="1:21" ht="14.45" customHeight="1" x14ac:dyDescent="0.2">
      <c r="A25" s="575">
        <v>19</v>
      </c>
      <c r="B25" s="576" t="s">
        <v>566</v>
      </c>
      <c r="C25" s="576" t="s">
        <v>569</v>
      </c>
      <c r="D25" s="577" t="s">
        <v>804</v>
      </c>
      <c r="E25" s="578" t="s">
        <v>574</v>
      </c>
      <c r="F25" s="576" t="s">
        <v>567</v>
      </c>
      <c r="G25" s="576" t="s">
        <v>652</v>
      </c>
      <c r="H25" s="576" t="s">
        <v>271</v>
      </c>
      <c r="I25" s="576" t="s">
        <v>653</v>
      </c>
      <c r="J25" s="576" t="s">
        <v>654</v>
      </c>
      <c r="K25" s="576" t="s">
        <v>655</v>
      </c>
      <c r="L25" s="579">
        <v>243.64</v>
      </c>
      <c r="M25" s="579">
        <v>243.64</v>
      </c>
      <c r="N25" s="576">
        <v>1</v>
      </c>
      <c r="O25" s="580">
        <v>1</v>
      </c>
      <c r="P25" s="579">
        <v>243.64</v>
      </c>
      <c r="Q25" s="581">
        <v>1</v>
      </c>
      <c r="R25" s="576">
        <v>1</v>
      </c>
      <c r="S25" s="581">
        <v>1</v>
      </c>
      <c r="T25" s="580">
        <v>1</v>
      </c>
      <c r="U25" s="582">
        <v>1</v>
      </c>
    </row>
    <row r="26" spans="1:21" ht="14.45" customHeight="1" x14ac:dyDescent="0.2">
      <c r="A26" s="575">
        <v>19</v>
      </c>
      <c r="B26" s="576" t="s">
        <v>566</v>
      </c>
      <c r="C26" s="576" t="s">
        <v>569</v>
      </c>
      <c r="D26" s="577" t="s">
        <v>804</v>
      </c>
      <c r="E26" s="578" t="s">
        <v>574</v>
      </c>
      <c r="F26" s="576" t="s">
        <v>567</v>
      </c>
      <c r="G26" s="576" t="s">
        <v>656</v>
      </c>
      <c r="H26" s="576" t="s">
        <v>520</v>
      </c>
      <c r="I26" s="576" t="s">
        <v>657</v>
      </c>
      <c r="J26" s="576" t="s">
        <v>521</v>
      </c>
      <c r="K26" s="576" t="s">
        <v>658</v>
      </c>
      <c r="L26" s="579">
        <v>0</v>
      </c>
      <c r="M26" s="579">
        <v>0</v>
      </c>
      <c r="N26" s="576">
        <v>1</v>
      </c>
      <c r="O26" s="580">
        <v>1</v>
      </c>
      <c r="P26" s="579">
        <v>0</v>
      </c>
      <c r="Q26" s="581"/>
      <c r="R26" s="576">
        <v>1</v>
      </c>
      <c r="S26" s="581">
        <v>1</v>
      </c>
      <c r="T26" s="580">
        <v>1</v>
      </c>
      <c r="U26" s="582">
        <v>1</v>
      </c>
    </row>
    <row r="27" spans="1:21" ht="14.45" customHeight="1" x14ac:dyDescent="0.2">
      <c r="A27" s="575">
        <v>19</v>
      </c>
      <c r="B27" s="576" t="s">
        <v>566</v>
      </c>
      <c r="C27" s="576" t="s">
        <v>569</v>
      </c>
      <c r="D27" s="577" t="s">
        <v>804</v>
      </c>
      <c r="E27" s="578" t="s">
        <v>574</v>
      </c>
      <c r="F27" s="576" t="s">
        <v>567</v>
      </c>
      <c r="G27" s="576" t="s">
        <v>659</v>
      </c>
      <c r="H27" s="576" t="s">
        <v>520</v>
      </c>
      <c r="I27" s="576" t="s">
        <v>660</v>
      </c>
      <c r="J27" s="576" t="s">
        <v>661</v>
      </c>
      <c r="K27" s="576" t="s">
        <v>662</v>
      </c>
      <c r="L27" s="579">
        <v>0</v>
      </c>
      <c r="M27" s="579">
        <v>0</v>
      </c>
      <c r="N27" s="576">
        <v>11</v>
      </c>
      <c r="O27" s="580">
        <v>9.5</v>
      </c>
      <c r="P27" s="579">
        <v>0</v>
      </c>
      <c r="Q27" s="581"/>
      <c r="R27" s="576">
        <v>10</v>
      </c>
      <c r="S27" s="581">
        <v>0.90909090909090906</v>
      </c>
      <c r="T27" s="580">
        <v>8.5</v>
      </c>
      <c r="U27" s="582">
        <v>0.89473684210526316</v>
      </c>
    </row>
    <row r="28" spans="1:21" ht="14.45" customHeight="1" x14ac:dyDescent="0.2">
      <c r="A28" s="575">
        <v>19</v>
      </c>
      <c r="B28" s="576" t="s">
        <v>566</v>
      </c>
      <c r="C28" s="576" t="s">
        <v>569</v>
      </c>
      <c r="D28" s="577" t="s">
        <v>804</v>
      </c>
      <c r="E28" s="578" t="s">
        <v>574</v>
      </c>
      <c r="F28" s="576" t="s">
        <v>567</v>
      </c>
      <c r="G28" s="576" t="s">
        <v>663</v>
      </c>
      <c r="H28" s="576" t="s">
        <v>271</v>
      </c>
      <c r="I28" s="576" t="s">
        <v>664</v>
      </c>
      <c r="J28" s="576" t="s">
        <v>665</v>
      </c>
      <c r="K28" s="576" t="s">
        <v>666</v>
      </c>
      <c r="L28" s="579">
        <v>0</v>
      </c>
      <c r="M28" s="579">
        <v>0</v>
      </c>
      <c r="N28" s="576">
        <v>1</v>
      </c>
      <c r="O28" s="580">
        <v>1</v>
      </c>
      <c r="P28" s="579">
        <v>0</v>
      </c>
      <c r="Q28" s="581"/>
      <c r="R28" s="576">
        <v>1</v>
      </c>
      <c r="S28" s="581">
        <v>1</v>
      </c>
      <c r="T28" s="580">
        <v>1</v>
      </c>
      <c r="U28" s="582">
        <v>1</v>
      </c>
    </row>
    <row r="29" spans="1:21" ht="14.45" customHeight="1" x14ac:dyDescent="0.2">
      <c r="A29" s="575">
        <v>19</v>
      </c>
      <c r="B29" s="576" t="s">
        <v>566</v>
      </c>
      <c r="C29" s="576" t="s">
        <v>569</v>
      </c>
      <c r="D29" s="577" t="s">
        <v>804</v>
      </c>
      <c r="E29" s="578" t="s">
        <v>574</v>
      </c>
      <c r="F29" s="576" t="s">
        <v>567</v>
      </c>
      <c r="G29" s="576" t="s">
        <v>667</v>
      </c>
      <c r="H29" s="576" t="s">
        <v>271</v>
      </c>
      <c r="I29" s="576" t="s">
        <v>668</v>
      </c>
      <c r="J29" s="576" t="s">
        <v>669</v>
      </c>
      <c r="K29" s="576" t="s">
        <v>670</v>
      </c>
      <c r="L29" s="579">
        <v>0</v>
      </c>
      <c r="M29" s="579">
        <v>0</v>
      </c>
      <c r="N29" s="576">
        <v>2</v>
      </c>
      <c r="O29" s="580">
        <v>2</v>
      </c>
      <c r="P29" s="579">
        <v>0</v>
      </c>
      <c r="Q29" s="581"/>
      <c r="R29" s="576">
        <v>2</v>
      </c>
      <c r="S29" s="581">
        <v>1</v>
      </c>
      <c r="T29" s="580">
        <v>2</v>
      </c>
      <c r="U29" s="582">
        <v>1</v>
      </c>
    </row>
    <row r="30" spans="1:21" ht="14.45" customHeight="1" x14ac:dyDescent="0.2">
      <c r="A30" s="575">
        <v>19</v>
      </c>
      <c r="B30" s="576" t="s">
        <v>566</v>
      </c>
      <c r="C30" s="576" t="s">
        <v>569</v>
      </c>
      <c r="D30" s="577" t="s">
        <v>804</v>
      </c>
      <c r="E30" s="578" t="s">
        <v>574</v>
      </c>
      <c r="F30" s="576" t="s">
        <v>567</v>
      </c>
      <c r="G30" s="576" t="s">
        <v>671</v>
      </c>
      <c r="H30" s="576" t="s">
        <v>271</v>
      </c>
      <c r="I30" s="576" t="s">
        <v>672</v>
      </c>
      <c r="J30" s="576" t="s">
        <v>673</v>
      </c>
      <c r="K30" s="576" t="s">
        <v>674</v>
      </c>
      <c r="L30" s="579">
        <v>0</v>
      </c>
      <c r="M30" s="579">
        <v>0</v>
      </c>
      <c r="N30" s="576">
        <v>1</v>
      </c>
      <c r="O30" s="580">
        <v>1</v>
      </c>
      <c r="P30" s="579">
        <v>0</v>
      </c>
      <c r="Q30" s="581"/>
      <c r="R30" s="576">
        <v>1</v>
      </c>
      <c r="S30" s="581">
        <v>1</v>
      </c>
      <c r="T30" s="580">
        <v>1</v>
      </c>
      <c r="U30" s="582">
        <v>1</v>
      </c>
    </row>
    <row r="31" spans="1:21" ht="14.45" customHeight="1" x14ac:dyDescent="0.2">
      <c r="A31" s="575">
        <v>19</v>
      </c>
      <c r="B31" s="576" t="s">
        <v>566</v>
      </c>
      <c r="C31" s="576" t="s">
        <v>569</v>
      </c>
      <c r="D31" s="577" t="s">
        <v>804</v>
      </c>
      <c r="E31" s="578" t="s">
        <v>574</v>
      </c>
      <c r="F31" s="576" t="s">
        <v>568</v>
      </c>
      <c r="G31" s="576" t="s">
        <v>675</v>
      </c>
      <c r="H31" s="576" t="s">
        <v>271</v>
      </c>
      <c r="I31" s="576" t="s">
        <v>676</v>
      </c>
      <c r="J31" s="576" t="s">
        <v>677</v>
      </c>
      <c r="K31" s="576"/>
      <c r="L31" s="579">
        <v>0</v>
      </c>
      <c r="M31" s="579">
        <v>0</v>
      </c>
      <c r="N31" s="576">
        <v>1</v>
      </c>
      <c r="O31" s="580">
        <v>1</v>
      </c>
      <c r="P31" s="579">
        <v>0</v>
      </c>
      <c r="Q31" s="581"/>
      <c r="R31" s="576">
        <v>1</v>
      </c>
      <c r="S31" s="581">
        <v>1</v>
      </c>
      <c r="T31" s="580">
        <v>1</v>
      </c>
      <c r="U31" s="582">
        <v>1</v>
      </c>
    </row>
    <row r="32" spans="1:21" ht="14.45" customHeight="1" x14ac:dyDescent="0.2">
      <c r="A32" s="575">
        <v>19</v>
      </c>
      <c r="B32" s="576" t="s">
        <v>566</v>
      </c>
      <c r="C32" s="576" t="s">
        <v>569</v>
      </c>
      <c r="D32" s="577" t="s">
        <v>804</v>
      </c>
      <c r="E32" s="578" t="s">
        <v>574</v>
      </c>
      <c r="F32" s="576" t="s">
        <v>568</v>
      </c>
      <c r="G32" s="576" t="s">
        <v>675</v>
      </c>
      <c r="H32" s="576" t="s">
        <v>271</v>
      </c>
      <c r="I32" s="576" t="s">
        <v>678</v>
      </c>
      <c r="J32" s="576" t="s">
        <v>677</v>
      </c>
      <c r="K32" s="576"/>
      <c r="L32" s="579">
        <v>0</v>
      </c>
      <c r="M32" s="579">
        <v>0</v>
      </c>
      <c r="N32" s="576">
        <v>1</v>
      </c>
      <c r="O32" s="580">
        <v>1</v>
      </c>
      <c r="P32" s="579">
        <v>0</v>
      </c>
      <c r="Q32" s="581"/>
      <c r="R32" s="576">
        <v>1</v>
      </c>
      <c r="S32" s="581">
        <v>1</v>
      </c>
      <c r="T32" s="580">
        <v>1</v>
      </c>
      <c r="U32" s="582">
        <v>1</v>
      </c>
    </row>
    <row r="33" spans="1:21" ht="14.45" customHeight="1" x14ac:dyDescent="0.2">
      <c r="A33" s="575">
        <v>19</v>
      </c>
      <c r="B33" s="576" t="s">
        <v>566</v>
      </c>
      <c r="C33" s="576" t="s">
        <v>569</v>
      </c>
      <c r="D33" s="577" t="s">
        <v>804</v>
      </c>
      <c r="E33" s="578" t="s">
        <v>575</v>
      </c>
      <c r="F33" s="576" t="s">
        <v>567</v>
      </c>
      <c r="G33" s="576" t="s">
        <v>679</v>
      </c>
      <c r="H33" s="576" t="s">
        <v>520</v>
      </c>
      <c r="I33" s="576" t="s">
        <v>680</v>
      </c>
      <c r="J33" s="576" t="s">
        <v>681</v>
      </c>
      <c r="K33" s="576" t="s">
        <v>682</v>
      </c>
      <c r="L33" s="579">
        <v>93.27</v>
      </c>
      <c r="M33" s="579">
        <v>93.27</v>
      </c>
      <c r="N33" s="576">
        <v>1</v>
      </c>
      <c r="O33" s="580">
        <v>1</v>
      </c>
      <c r="P33" s="579">
        <v>93.27</v>
      </c>
      <c r="Q33" s="581">
        <v>1</v>
      </c>
      <c r="R33" s="576">
        <v>1</v>
      </c>
      <c r="S33" s="581">
        <v>1</v>
      </c>
      <c r="T33" s="580">
        <v>1</v>
      </c>
      <c r="U33" s="582">
        <v>1</v>
      </c>
    </row>
    <row r="34" spans="1:21" ht="14.45" customHeight="1" x14ac:dyDescent="0.2">
      <c r="A34" s="575">
        <v>19</v>
      </c>
      <c r="B34" s="576" t="s">
        <v>566</v>
      </c>
      <c r="C34" s="576" t="s">
        <v>569</v>
      </c>
      <c r="D34" s="577" t="s">
        <v>804</v>
      </c>
      <c r="E34" s="578" t="s">
        <v>575</v>
      </c>
      <c r="F34" s="576" t="s">
        <v>567</v>
      </c>
      <c r="G34" s="576" t="s">
        <v>679</v>
      </c>
      <c r="H34" s="576" t="s">
        <v>520</v>
      </c>
      <c r="I34" s="576" t="s">
        <v>683</v>
      </c>
      <c r="J34" s="576" t="s">
        <v>681</v>
      </c>
      <c r="K34" s="576" t="s">
        <v>684</v>
      </c>
      <c r="L34" s="579">
        <v>31.09</v>
      </c>
      <c r="M34" s="579">
        <v>31.09</v>
      </c>
      <c r="N34" s="576">
        <v>1</v>
      </c>
      <c r="O34" s="580">
        <v>1</v>
      </c>
      <c r="P34" s="579">
        <v>31.09</v>
      </c>
      <c r="Q34" s="581">
        <v>1</v>
      </c>
      <c r="R34" s="576">
        <v>1</v>
      </c>
      <c r="S34" s="581">
        <v>1</v>
      </c>
      <c r="T34" s="580">
        <v>1</v>
      </c>
      <c r="U34" s="582">
        <v>1</v>
      </c>
    </row>
    <row r="35" spans="1:21" ht="14.45" customHeight="1" x14ac:dyDescent="0.2">
      <c r="A35" s="575">
        <v>19</v>
      </c>
      <c r="B35" s="576" t="s">
        <v>566</v>
      </c>
      <c r="C35" s="576" t="s">
        <v>569</v>
      </c>
      <c r="D35" s="577" t="s">
        <v>804</v>
      </c>
      <c r="E35" s="578" t="s">
        <v>575</v>
      </c>
      <c r="F35" s="576" t="s">
        <v>567</v>
      </c>
      <c r="G35" s="576" t="s">
        <v>685</v>
      </c>
      <c r="H35" s="576" t="s">
        <v>271</v>
      </c>
      <c r="I35" s="576" t="s">
        <v>686</v>
      </c>
      <c r="J35" s="576" t="s">
        <v>687</v>
      </c>
      <c r="K35" s="576" t="s">
        <v>688</v>
      </c>
      <c r="L35" s="579">
        <v>46.03</v>
      </c>
      <c r="M35" s="579">
        <v>46.03</v>
      </c>
      <c r="N35" s="576">
        <v>1</v>
      </c>
      <c r="O35" s="580">
        <v>1</v>
      </c>
      <c r="P35" s="579">
        <v>46.03</v>
      </c>
      <c r="Q35" s="581">
        <v>1</v>
      </c>
      <c r="R35" s="576">
        <v>1</v>
      </c>
      <c r="S35" s="581">
        <v>1</v>
      </c>
      <c r="T35" s="580">
        <v>1</v>
      </c>
      <c r="U35" s="582">
        <v>1</v>
      </c>
    </row>
    <row r="36" spans="1:21" ht="14.45" customHeight="1" x14ac:dyDescent="0.2">
      <c r="A36" s="575">
        <v>19</v>
      </c>
      <c r="B36" s="576" t="s">
        <v>566</v>
      </c>
      <c r="C36" s="576" t="s">
        <v>569</v>
      </c>
      <c r="D36" s="577" t="s">
        <v>804</v>
      </c>
      <c r="E36" s="578" t="s">
        <v>575</v>
      </c>
      <c r="F36" s="576" t="s">
        <v>567</v>
      </c>
      <c r="G36" s="576" t="s">
        <v>592</v>
      </c>
      <c r="H36" s="576" t="s">
        <v>520</v>
      </c>
      <c r="I36" s="576" t="s">
        <v>593</v>
      </c>
      <c r="J36" s="576" t="s">
        <v>594</v>
      </c>
      <c r="K36" s="576" t="s">
        <v>595</v>
      </c>
      <c r="L36" s="579">
        <v>117.55</v>
      </c>
      <c r="M36" s="579">
        <v>117.55</v>
      </c>
      <c r="N36" s="576">
        <v>1</v>
      </c>
      <c r="O36" s="580">
        <v>0.5</v>
      </c>
      <c r="P36" s="579">
        <v>117.55</v>
      </c>
      <c r="Q36" s="581">
        <v>1</v>
      </c>
      <c r="R36" s="576">
        <v>1</v>
      </c>
      <c r="S36" s="581">
        <v>1</v>
      </c>
      <c r="T36" s="580">
        <v>0.5</v>
      </c>
      <c r="U36" s="582">
        <v>1</v>
      </c>
    </row>
    <row r="37" spans="1:21" ht="14.45" customHeight="1" x14ac:dyDescent="0.2">
      <c r="A37" s="575">
        <v>19</v>
      </c>
      <c r="B37" s="576" t="s">
        <v>566</v>
      </c>
      <c r="C37" s="576" t="s">
        <v>569</v>
      </c>
      <c r="D37" s="577" t="s">
        <v>804</v>
      </c>
      <c r="E37" s="578" t="s">
        <v>575</v>
      </c>
      <c r="F37" s="576" t="s">
        <v>567</v>
      </c>
      <c r="G37" s="576" t="s">
        <v>592</v>
      </c>
      <c r="H37" s="576" t="s">
        <v>520</v>
      </c>
      <c r="I37" s="576" t="s">
        <v>689</v>
      </c>
      <c r="J37" s="576" t="s">
        <v>594</v>
      </c>
      <c r="K37" s="576" t="s">
        <v>690</v>
      </c>
      <c r="L37" s="579">
        <v>58.77</v>
      </c>
      <c r="M37" s="579">
        <v>58.77</v>
      </c>
      <c r="N37" s="576">
        <v>1</v>
      </c>
      <c r="O37" s="580">
        <v>1</v>
      </c>
      <c r="P37" s="579">
        <v>58.77</v>
      </c>
      <c r="Q37" s="581">
        <v>1</v>
      </c>
      <c r="R37" s="576">
        <v>1</v>
      </c>
      <c r="S37" s="581">
        <v>1</v>
      </c>
      <c r="T37" s="580">
        <v>1</v>
      </c>
      <c r="U37" s="582">
        <v>1</v>
      </c>
    </row>
    <row r="38" spans="1:21" ht="14.45" customHeight="1" x14ac:dyDescent="0.2">
      <c r="A38" s="575">
        <v>19</v>
      </c>
      <c r="B38" s="576" t="s">
        <v>566</v>
      </c>
      <c r="C38" s="576" t="s">
        <v>569</v>
      </c>
      <c r="D38" s="577" t="s">
        <v>804</v>
      </c>
      <c r="E38" s="578" t="s">
        <v>575</v>
      </c>
      <c r="F38" s="576" t="s">
        <v>567</v>
      </c>
      <c r="G38" s="576" t="s">
        <v>691</v>
      </c>
      <c r="H38" s="576" t="s">
        <v>271</v>
      </c>
      <c r="I38" s="576" t="s">
        <v>692</v>
      </c>
      <c r="J38" s="576" t="s">
        <v>693</v>
      </c>
      <c r="K38" s="576" t="s">
        <v>694</v>
      </c>
      <c r="L38" s="579">
        <v>23.49</v>
      </c>
      <c r="M38" s="579">
        <v>23.49</v>
      </c>
      <c r="N38" s="576">
        <v>1</v>
      </c>
      <c r="O38" s="580">
        <v>1</v>
      </c>
      <c r="P38" s="579">
        <v>23.49</v>
      </c>
      <c r="Q38" s="581">
        <v>1</v>
      </c>
      <c r="R38" s="576">
        <v>1</v>
      </c>
      <c r="S38" s="581">
        <v>1</v>
      </c>
      <c r="T38" s="580">
        <v>1</v>
      </c>
      <c r="U38" s="582">
        <v>1</v>
      </c>
    </row>
    <row r="39" spans="1:21" ht="14.45" customHeight="1" x14ac:dyDescent="0.2">
      <c r="A39" s="575">
        <v>19</v>
      </c>
      <c r="B39" s="576" t="s">
        <v>566</v>
      </c>
      <c r="C39" s="576" t="s">
        <v>569</v>
      </c>
      <c r="D39" s="577" t="s">
        <v>804</v>
      </c>
      <c r="E39" s="578" t="s">
        <v>575</v>
      </c>
      <c r="F39" s="576" t="s">
        <v>567</v>
      </c>
      <c r="G39" s="576" t="s">
        <v>695</v>
      </c>
      <c r="H39" s="576" t="s">
        <v>520</v>
      </c>
      <c r="I39" s="576" t="s">
        <v>696</v>
      </c>
      <c r="J39" s="576" t="s">
        <v>697</v>
      </c>
      <c r="K39" s="576" t="s">
        <v>698</v>
      </c>
      <c r="L39" s="579">
        <v>103.4</v>
      </c>
      <c r="M39" s="579">
        <v>103.4</v>
      </c>
      <c r="N39" s="576">
        <v>1</v>
      </c>
      <c r="O39" s="580">
        <v>1</v>
      </c>
      <c r="P39" s="579">
        <v>103.4</v>
      </c>
      <c r="Q39" s="581">
        <v>1</v>
      </c>
      <c r="R39" s="576">
        <v>1</v>
      </c>
      <c r="S39" s="581">
        <v>1</v>
      </c>
      <c r="T39" s="580">
        <v>1</v>
      </c>
      <c r="U39" s="582">
        <v>1</v>
      </c>
    </row>
    <row r="40" spans="1:21" ht="14.45" customHeight="1" x14ac:dyDescent="0.2">
      <c r="A40" s="575">
        <v>19</v>
      </c>
      <c r="B40" s="576" t="s">
        <v>566</v>
      </c>
      <c r="C40" s="576" t="s">
        <v>569</v>
      </c>
      <c r="D40" s="577" t="s">
        <v>804</v>
      </c>
      <c r="E40" s="578" t="s">
        <v>575</v>
      </c>
      <c r="F40" s="576" t="s">
        <v>567</v>
      </c>
      <c r="G40" s="576" t="s">
        <v>648</v>
      </c>
      <c r="H40" s="576" t="s">
        <v>271</v>
      </c>
      <c r="I40" s="576" t="s">
        <v>699</v>
      </c>
      <c r="J40" s="576" t="s">
        <v>650</v>
      </c>
      <c r="K40" s="576" t="s">
        <v>700</v>
      </c>
      <c r="L40" s="579">
        <v>64.349999999999994</v>
      </c>
      <c r="M40" s="579">
        <v>64.349999999999994</v>
      </c>
      <c r="N40" s="576">
        <v>1</v>
      </c>
      <c r="O40" s="580">
        <v>1</v>
      </c>
      <c r="P40" s="579"/>
      <c r="Q40" s="581">
        <v>0</v>
      </c>
      <c r="R40" s="576"/>
      <c r="S40" s="581">
        <v>0</v>
      </c>
      <c r="T40" s="580"/>
      <c r="U40" s="582">
        <v>0</v>
      </c>
    </row>
    <row r="41" spans="1:21" ht="14.45" customHeight="1" x14ac:dyDescent="0.2">
      <c r="A41" s="575">
        <v>19</v>
      </c>
      <c r="B41" s="576" t="s">
        <v>566</v>
      </c>
      <c r="C41" s="576" t="s">
        <v>569</v>
      </c>
      <c r="D41" s="577" t="s">
        <v>804</v>
      </c>
      <c r="E41" s="578" t="s">
        <v>575</v>
      </c>
      <c r="F41" s="576" t="s">
        <v>567</v>
      </c>
      <c r="G41" s="576" t="s">
        <v>659</v>
      </c>
      <c r="H41" s="576" t="s">
        <v>520</v>
      </c>
      <c r="I41" s="576" t="s">
        <v>660</v>
      </c>
      <c r="J41" s="576" t="s">
        <v>661</v>
      </c>
      <c r="K41" s="576" t="s">
        <v>662</v>
      </c>
      <c r="L41" s="579">
        <v>0</v>
      </c>
      <c r="M41" s="579">
        <v>0</v>
      </c>
      <c r="N41" s="576">
        <v>1</v>
      </c>
      <c r="O41" s="580">
        <v>1</v>
      </c>
      <c r="P41" s="579">
        <v>0</v>
      </c>
      <c r="Q41" s="581"/>
      <c r="R41" s="576">
        <v>1</v>
      </c>
      <c r="S41" s="581">
        <v>1</v>
      </c>
      <c r="T41" s="580">
        <v>1</v>
      </c>
      <c r="U41" s="582">
        <v>1</v>
      </c>
    </row>
    <row r="42" spans="1:21" ht="14.45" customHeight="1" x14ac:dyDescent="0.2">
      <c r="A42" s="575">
        <v>19</v>
      </c>
      <c r="B42" s="576" t="s">
        <v>566</v>
      </c>
      <c r="C42" s="576" t="s">
        <v>569</v>
      </c>
      <c r="D42" s="577" t="s">
        <v>804</v>
      </c>
      <c r="E42" s="578" t="s">
        <v>575</v>
      </c>
      <c r="F42" s="576" t="s">
        <v>567</v>
      </c>
      <c r="G42" s="576" t="s">
        <v>701</v>
      </c>
      <c r="H42" s="576" t="s">
        <v>271</v>
      </c>
      <c r="I42" s="576" t="s">
        <v>702</v>
      </c>
      <c r="J42" s="576" t="s">
        <v>703</v>
      </c>
      <c r="K42" s="576" t="s">
        <v>704</v>
      </c>
      <c r="L42" s="579">
        <v>0</v>
      </c>
      <c r="M42" s="579">
        <v>0</v>
      </c>
      <c r="N42" s="576">
        <v>2</v>
      </c>
      <c r="O42" s="580">
        <v>2</v>
      </c>
      <c r="P42" s="579">
        <v>0</v>
      </c>
      <c r="Q42" s="581"/>
      <c r="R42" s="576">
        <v>1</v>
      </c>
      <c r="S42" s="581">
        <v>0.5</v>
      </c>
      <c r="T42" s="580">
        <v>1</v>
      </c>
      <c r="U42" s="582">
        <v>0.5</v>
      </c>
    </row>
    <row r="43" spans="1:21" ht="14.45" customHeight="1" x14ac:dyDescent="0.2">
      <c r="A43" s="575">
        <v>19</v>
      </c>
      <c r="B43" s="576" t="s">
        <v>566</v>
      </c>
      <c r="C43" s="576" t="s">
        <v>569</v>
      </c>
      <c r="D43" s="577" t="s">
        <v>804</v>
      </c>
      <c r="E43" s="578" t="s">
        <v>575</v>
      </c>
      <c r="F43" s="576" t="s">
        <v>567</v>
      </c>
      <c r="G43" s="576" t="s">
        <v>701</v>
      </c>
      <c r="H43" s="576" t="s">
        <v>520</v>
      </c>
      <c r="I43" s="576" t="s">
        <v>705</v>
      </c>
      <c r="J43" s="576" t="s">
        <v>706</v>
      </c>
      <c r="K43" s="576" t="s">
        <v>707</v>
      </c>
      <c r="L43" s="579">
        <v>0</v>
      </c>
      <c r="M43" s="579">
        <v>0</v>
      </c>
      <c r="N43" s="576">
        <v>5</v>
      </c>
      <c r="O43" s="580">
        <v>2.5</v>
      </c>
      <c r="P43" s="579">
        <v>0</v>
      </c>
      <c r="Q43" s="581"/>
      <c r="R43" s="576">
        <v>5</v>
      </c>
      <c r="S43" s="581">
        <v>1</v>
      </c>
      <c r="T43" s="580">
        <v>2.5</v>
      </c>
      <c r="U43" s="582">
        <v>1</v>
      </c>
    </row>
    <row r="44" spans="1:21" ht="14.45" customHeight="1" x14ac:dyDescent="0.2">
      <c r="A44" s="575">
        <v>19</v>
      </c>
      <c r="B44" s="576" t="s">
        <v>566</v>
      </c>
      <c r="C44" s="576" t="s">
        <v>569</v>
      </c>
      <c r="D44" s="577" t="s">
        <v>804</v>
      </c>
      <c r="E44" s="578" t="s">
        <v>575</v>
      </c>
      <c r="F44" s="576" t="s">
        <v>567</v>
      </c>
      <c r="G44" s="576" t="s">
        <v>708</v>
      </c>
      <c r="H44" s="576" t="s">
        <v>520</v>
      </c>
      <c r="I44" s="576" t="s">
        <v>709</v>
      </c>
      <c r="J44" s="576" t="s">
        <v>710</v>
      </c>
      <c r="K44" s="576" t="s">
        <v>711</v>
      </c>
      <c r="L44" s="579">
        <v>154.36000000000001</v>
      </c>
      <c r="M44" s="579">
        <v>154.36000000000001</v>
      </c>
      <c r="N44" s="576">
        <v>1</v>
      </c>
      <c r="O44" s="580">
        <v>1</v>
      </c>
      <c r="P44" s="579"/>
      <c r="Q44" s="581">
        <v>0</v>
      </c>
      <c r="R44" s="576"/>
      <c r="S44" s="581">
        <v>0</v>
      </c>
      <c r="T44" s="580"/>
      <c r="U44" s="582">
        <v>0</v>
      </c>
    </row>
    <row r="45" spans="1:21" ht="14.45" customHeight="1" x14ac:dyDescent="0.2">
      <c r="A45" s="575">
        <v>19</v>
      </c>
      <c r="B45" s="576" t="s">
        <v>566</v>
      </c>
      <c r="C45" s="576" t="s">
        <v>569</v>
      </c>
      <c r="D45" s="577" t="s">
        <v>804</v>
      </c>
      <c r="E45" s="578" t="s">
        <v>575</v>
      </c>
      <c r="F45" s="576" t="s">
        <v>567</v>
      </c>
      <c r="G45" s="576" t="s">
        <v>712</v>
      </c>
      <c r="H45" s="576" t="s">
        <v>271</v>
      </c>
      <c r="I45" s="576" t="s">
        <v>713</v>
      </c>
      <c r="J45" s="576" t="s">
        <v>714</v>
      </c>
      <c r="K45" s="576" t="s">
        <v>715</v>
      </c>
      <c r="L45" s="579">
        <v>248.55</v>
      </c>
      <c r="M45" s="579">
        <v>248.55</v>
      </c>
      <c r="N45" s="576">
        <v>1</v>
      </c>
      <c r="O45" s="580">
        <v>1</v>
      </c>
      <c r="P45" s="579">
        <v>248.55</v>
      </c>
      <c r="Q45" s="581">
        <v>1</v>
      </c>
      <c r="R45" s="576">
        <v>1</v>
      </c>
      <c r="S45" s="581">
        <v>1</v>
      </c>
      <c r="T45" s="580">
        <v>1</v>
      </c>
      <c r="U45" s="582">
        <v>1</v>
      </c>
    </row>
    <row r="46" spans="1:21" ht="14.45" customHeight="1" x14ac:dyDescent="0.2">
      <c r="A46" s="575">
        <v>19</v>
      </c>
      <c r="B46" s="576" t="s">
        <v>566</v>
      </c>
      <c r="C46" s="576" t="s">
        <v>569</v>
      </c>
      <c r="D46" s="577" t="s">
        <v>804</v>
      </c>
      <c r="E46" s="578" t="s">
        <v>578</v>
      </c>
      <c r="F46" s="576" t="s">
        <v>567</v>
      </c>
      <c r="G46" s="576" t="s">
        <v>716</v>
      </c>
      <c r="H46" s="576" t="s">
        <v>271</v>
      </c>
      <c r="I46" s="576" t="s">
        <v>717</v>
      </c>
      <c r="J46" s="576" t="s">
        <v>718</v>
      </c>
      <c r="K46" s="576" t="s">
        <v>719</v>
      </c>
      <c r="L46" s="579">
        <v>72.55</v>
      </c>
      <c r="M46" s="579">
        <v>72.55</v>
      </c>
      <c r="N46" s="576">
        <v>1</v>
      </c>
      <c r="O46" s="580">
        <v>1</v>
      </c>
      <c r="P46" s="579">
        <v>72.55</v>
      </c>
      <c r="Q46" s="581">
        <v>1</v>
      </c>
      <c r="R46" s="576">
        <v>1</v>
      </c>
      <c r="S46" s="581">
        <v>1</v>
      </c>
      <c r="T46" s="580">
        <v>1</v>
      </c>
      <c r="U46" s="582">
        <v>1</v>
      </c>
    </row>
    <row r="47" spans="1:21" ht="14.45" customHeight="1" x14ac:dyDescent="0.2">
      <c r="A47" s="575">
        <v>19</v>
      </c>
      <c r="B47" s="576" t="s">
        <v>566</v>
      </c>
      <c r="C47" s="576" t="s">
        <v>569</v>
      </c>
      <c r="D47" s="577" t="s">
        <v>804</v>
      </c>
      <c r="E47" s="578" t="s">
        <v>578</v>
      </c>
      <c r="F47" s="576" t="s">
        <v>567</v>
      </c>
      <c r="G47" s="576" t="s">
        <v>720</v>
      </c>
      <c r="H47" s="576" t="s">
        <v>271</v>
      </c>
      <c r="I47" s="576" t="s">
        <v>721</v>
      </c>
      <c r="J47" s="576" t="s">
        <v>722</v>
      </c>
      <c r="K47" s="576" t="s">
        <v>723</v>
      </c>
      <c r="L47" s="579">
        <v>80.23</v>
      </c>
      <c r="M47" s="579">
        <v>80.23</v>
      </c>
      <c r="N47" s="576">
        <v>1</v>
      </c>
      <c r="O47" s="580">
        <v>1</v>
      </c>
      <c r="P47" s="579">
        <v>80.23</v>
      </c>
      <c r="Q47" s="581">
        <v>1</v>
      </c>
      <c r="R47" s="576">
        <v>1</v>
      </c>
      <c r="S47" s="581">
        <v>1</v>
      </c>
      <c r="T47" s="580">
        <v>1</v>
      </c>
      <c r="U47" s="582">
        <v>1</v>
      </c>
    </row>
    <row r="48" spans="1:21" ht="14.45" customHeight="1" x14ac:dyDescent="0.2">
      <c r="A48" s="575">
        <v>19</v>
      </c>
      <c r="B48" s="576" t="s">
        <v>566</v>
      </c>
      <c r="C48" s="576" t="s">
        <v>569</v>
      </c>
      <c r="D48" s="577" t="s">
        <v>804</v>
      </c>
      <c r="E48" s="578" t="s">
        <v>578</v>
      </c>
      <c r="F48" s="576" t="s">
        <v>567</v>
      </c>
      <c r="G48" s="576" t="s">
        <v>580</v>
      </c>
      <c r="H48" s="576" t="s">
        <v>520</v>
      </c>
      <c r="I48" s="576" t="s">
        <v>724</v>
      </c>
      <c r="J48" s="576" t="s">
        <v>582</v>
      </c>
      <c r="K48" s="576" t="s">
        <v>725</v>
      </c>
      <c r="L48" s="579">
        <v>279.52999999999997</v>
      </c>
      <c r="M48" s="579">
        <v>559.05999999999995</v>
      </c>
      <c r="N48" s="576">
        <v>2</v>
      </c>
      <c r="O48" s="580">
        <v>1.5</v>
      </c>
      <c r="P48" s="579">
        <v>559.05999999999995</v>
      </c>
      <c r="Q48" s="581">
        <v>1</v>
      </c>
      <c r="R48" s="576">
        <v>2</v>
      </c>
      <c r="S48" s="581">
        <v>1</v>
      </c>
      <c r="T48" s="580">
        <v>1.5</v>
      </c>
      <c r="U48" s="582">
        <v>1</v>
      </c>
    </row>
    <row r="49" spans="1:21" ht="14.45" customHeight="1" x14ac:dyDescent="0.2">
      <c r="A49" s="575">
        <v>19</v>
      </c>
      <c r="B49" s="576" t="s">
        <v>566</v>
      </c>
      <c r="C49" s="576" t="s">
        <v>569</v>
      </c>
      <c r="D49" s="577" t="s">
        <v>804</v>
      </c>
      <c r="E49" s="578" t="s">
        <v>578</v>
      </c>
      <c r="F49" s="576" t="s">
        <v>567</v>
      </c>
      <c r="G49" s="576" t="s">
        <v>580</v>
      </c>
      <c r="H49" s="576" t="s">
        <v>520</v>
      </c>
      <c r="I49" s="576" t="s">
        <v>724</v>
      </c>
      <c r="J49" s="576" t="s">
        <v>582</v>
      </c>
      <c r="K49" s="576" t="s">
        <v>725</v>
      </c>
      <c r="L49" s="579">
        <v>165.41</v>
      </c>
      <c r="M49" s="579">
        <v>496.23</v>
      </c>
      <c r="N49" s="576">
        <v>3</v>
      </c>
      <c r="O49" s="580">
        <v>2</v>
      </c>
      <c r="P49" s="579">
        <v>496.23</v>
      </c>
      <c r="Q49" s="581">
        <v>1</v>
      </c>
      <c r="R49" s="576">
        <v>3</v>
      </c>
      <c r="S49" s="581">
        <v>1</v>
      </c>
      <c r="T49" s="580">
        <v>2</v>
      </c>
      <c r="U49" s="582">
        <v>1</v>
      </c>
    </row>
    <row r="50" spans="1:21" ht="14.45" customHeight="1" x14ac:dyDescent="0.2">
      <c r="A50" s="575">
        <v>19</v>
      </c>
      <c r="B50" s="576" t="s">
        <v>566</v>
      </c>
      <c r="C50" s="576" t="s">
        <v>569</v>
      </c>
      <c r="D50" s="577" t="s">
        <v>804</v>
      </c>
      <c r="E50" s="578" t="s">
        <v>578</v>
      </c>
      <c r="F50" s="576" t="s">
        <v>567</v>
      </c>
      <c r="G50" s="576" t="s">
        <v>726</v>
      </c>
      <c r="H50" s="576" t="s">
        <v>271</v>
      </c>
      <c r="I50" s="576" t="s">
        <v>727</v>
      </c>
      <c r="J50" s="576" t="s">
        <v>728</v>
      </c>
      <c r="K50" s="576" t="s">
        <v>729</v>
      </c>
      <c r="L50" s="579">
        <v>229.38</v>
      </c>
      <c r="M50" s="579">
        <v>229.38</v>
      </c>
      <c r="N50" s="576">
        <v>1</v>
      </c>
      <c r="O50" s="580">
        <v>1</v>
      </c>
      <c r="P50" s="579">
        <v>229.38</v>
      </c>
      <c r="Q50" s="581">
        <v>1</v>
      </c>
      <c r="R50" s="576">
        <v>1</v>
      </c>
      <c r="S50" s="581">
        <v>1</v>
      </c>
      <c r="T50" s="580">
        <v>1</v>
      </c>
      <c r="U50" s="582">
        <v>1</v>
      </c>
    </row>
    <row r="51" spans="1:21" ht="14.45" customHeight="1" x14ac:dyDescent="0.2">
      <c r="A51" s="575">
        <v>19</v>
      </c>
      <c r="B51" s="576" t="s">
        <v>566</v>
      </c>
      <c r="C51" s="576" t="s">
        <v>569</v>
      </c>
      <c r="D51" s="577" t="s">
        <v>804</v>
      </c>
      <c r="E51" s="578" t="s">
        <v>578</v>
      </c>
      <c r="F51" s="576" t="s">
        <v>567</v>
      </c>
      <c r="G51" s="576" t="s">
        <v>592</v>
      </c>
      <c r="H51" s="576" t="s">
        <v>520</v>
      </c>
      <c r="I51" s="576" t="s">
        <v>730</v>
      </c>
      <c r="J51" s="576" t="s">
        <v>594</v>
      </c>
      <c r="K51" s="576" t="s">
        <v>731</v>
      </c>
      <c r="L51" s="579">
        <v>176.32</v>
      </c>
      <c r="M51" s="579">
        <v>881.59999999999991</v>
      </c>
      <c r="N51" s="576">
        <v>5</v>
      </c>
      <c r="O51" s="580">
        <v>4</v>
      </c>
      <c r="P51" s="579">
        <v>881.59999999999991</v>
      </c>
      <c r="Q51" s="581">
        <v>1</v>
      </c>
      <c r="R51" s="576">
        <v>5</v>
      </c>
      <c r="S51" s="581">
        <v>1</v>
      </c>
      <c r="T51" s="580">
        <v>4</v>
      </c>
      <c r="U51" s="582">
        <v>1</v>
      </c>
    </row>
    <row r="52" spans="1:21" ht="14.45" customHeight="1" x14ac:dyDescent="0.2">
      <c r="A52" s="575">
        <v>19</v>
      </c>
      <c r="B52" s="576" t="s">
        <v>566</v>
      </c>
      <c r="C52" s="576" t="s">
        <v>569</v>
      </c>
      <c r="D52" s="577" t="s">
        <v>804</v>
      </c>
      <c r="E52" s="578" t="s">
        <v>578</v>
      </c>
      <c r="F52" s="576" t="s">
        <v>567</v>
      </c>
      <c r="G52" s="576" t="s">
        <v>596</v>
      </c>
      <c r="H52" s="576" t="s">
        <v>271</v>
      </c>
      <c r="I52" s="576" t="s">
        <v>732</v>
      </c>
      <c r="J52" s="576" t="s">
        <v>598</v>
      </c>
      <c r="K52" s="576" t="s">
        <v>733</v>
      </c>
      <c r="L52" s="579">
        <v>273.33</v>
      </c>
      <c r="M52" s="579">
        <v>1366.6499999999999</v>
      </c>
      <c r="N52" s="576">
        <v>5</v>
      </c>
      <c r="O52" s="580">
        <v>4</v>
      </c>
      <c r="P52" s="579">
        <v>1366.6499999999999</v>
      </c>
      <c r="Q52" s="581">
        <v>1</v>
      </c>
      <c r="R52" s="576">
        <v>5</v>
      </c>
      <c r="S52" s="581">
        <v>1</v>
      </c>
      <c r="T52" s="580">
        <v>4</v>
      </c>
      <c r="U52" s="582">
        <v>1</v>
      </c>
    </row>
    <row r="53" spans="1:21" ht="14.45" customHeight="1" x14ac:dyDescent="0.2">
      <c r="A53" s="575">
        <v>19</v>
      </c>
      <c r="B53" s="576" t="s">
        <v>566</v>
      </c>
      <c r="C53" s="576" t="s">
        <v>569</v>
      </c>
      <c r="D53" s="577" t="s">
        <v>804</v>
      </c>
      <c r="E53" s="578" t="s">
        <v>578</v>
      </c>
      <c r="F53" s="576" t="s">
        <v>567</v>
      </c>
      <c r="G53" s="576" t="s">
        <v>596</v>
      </c>
      <c r="H53" s="576" t="s">
        <v>271</v>
      </c>
      <c r="I53" s="576" t="s">
        <v>734</v>
      </c>
      <c r="J53" s="576" t="s">
        <v>598</v>
      </c>
      <c r="K53" s="576" t="s">
        <v>735</v>
      </c>
      <c r="L53" s="579">
        <v>273.33</v>
      </c>
      <c r="M53" s="579">
        <v>273.33</v>
      </c>
      <c r="N53" s="576">
        <v>1</v>
      </c>
      <c r="O53" s="580">
        <v>0.5</v>
      </c>
      <c r="P53" s="579">
        <v>273.33</v>
      </c>
      <c r="Q53" s="581">
        <v>1</v>
      </c>
      <c r="R53" s="576">
        <v>1</v>
      </c>
      <c r="S53" s="581">
        <v>1</v>
      </c>
      <c r="T53" s="580">
        <v>0.5</v>
      </c>
      <c r="U53" s="582">
        <v>1</v>
      </c>
    </row>
    <row r="54" spans="1:21" ht="14.45" customHeight="1" x14ac:dyDescent="0.2">
      <c r="A54" s="575">
        <v>19</v>
      </c>
      <c r="B54" s="576" t="s">
        <v>566</v>
      </c>
      <c r="C54" s="576" t="s">
        <v>569</v>
      </c>
      <c r="D54" s="577" t="s">
        <v>804</v>
      </c>
      <c r="E54" s="578" t="s">
        <v>578</v>
      </c>
      <c r="F54" s="576" t="s">
        <v>567</v>
      </c>
      <c r="G54" s="576" t="s">
        <v>604</v>
      </c>
      <c r="H54" s="576" t="s">
        <v>271</v>
      </c>
      <c r="I54" s="576" t="s">
        <v>605</v>
      </c>
      <c r="J54" s="576" t="s">
        <v>606</v>
      </c>
      <c r="K54" s="576" t="s">
        <v>607</v>
      </c>
      <c r="L54" s="579">
        <v>94.7</v>
      </c>
      <c r="M54" s="579">
        <v>94.7</v>
      </c>
      <c r="N54" s="576">
        <v>1</v>
      </c>
      <c r="O54" s="580">
        <v>1</v>
      </c>
      <c r="P54" s="579">
        <v>94.7</v>
      </c>
      <c r="Q54" s="581">
        <v>1</v>
      </c>
      <c r="R54" s="576">
        <v>1</v>
      </c>
      <c r="S54" s="581">
        <v>1</v>
      </c>
      <c r="T54" s="580">
        <v>1</v>
      </c>
      <c r="U54" s="582">
        <v>1</v>
      </c>
    </row>
    <row r="55" spans="1:21" ht="14.45" customHeight="1" x14ac:dyDescent="0.2">
      <c r="A55" s="575">
        <v>19</v>
      </c>
      <c r="B55" s="576" t="s">
        <v>566</v>
      </c>
      <c r="C55" s="576" t="s">
        <v>569</v>
      </c>
      <c r="D55" s="577" t="s">
        <v>804</v>
      </c>
      <c r="E55" s="578" t="s">
        <v>578</v>
      </c>
      <c r="F55" s="576" t="s">
        <v>567</v>
      </c>
      <c r="G55" s="576" t="s">
        <v>604</v>
      </c>
      <c r="H55" s="576" t="s">
        <v>271</v>
      </c>
      <c r="I55" s="576" t="s">
        <v>605</v>
      </c>
      <c r="J55" s="576" t="s">
        <v>606</v>
      </c>
      <c r="K55" s="576" t="s">
        <v>607</v>
      </c>
      <c r="L55" s="579">
        <v>49.04</v>
      </c>
      <c r="M55" s="579">
        <v>49.04</v>
      </c>
      <c r="N55" s="576">
        <v>1</v>
      </c>
      <c r="O55" s="580">
        <v>1</v>
      </c>
      <c r="P55" s="579">
        <v>49.04</v>
      </c>
      <c r="Q55" s="581">
        <v>1</v>
      </c>
      <c r="R55" s="576">
        <v>1</v>
      </c>
      <c r="S55" s="581">
        <v>1</v>
      </c>
      <c r="T55" s="580">
        <v>1</v>
      </c>
      <c r="U55" s="582">
        <v>1</v>
      </c>
    </row>
    <row r="56" spans="1:21" ht="14.45" customHeight="1" x14ac:dyDescent="0.2">
      <c r="A56" s="575">
        <v>19</v>
      </c>
      <c r="B56" s="576" t="s">
        <v>566</v>
      </c>
      <c r="C56" s="576" t="s">
        <v>569</v>
      </c>
      <c r="D56" s="577" t="s">
        <v>804</v>
      </c>
      <c r="E56" s="578" t="s">
        <v>578</v>
      </c>
      <c r="F56" s="576" t="s">
        <v>567</v>
      </c>
      <c r="G56" s="576" t="s">
        <v>608</v>
      </c>
      <c r="H56" s="576" t="s">
        <v>520</v>
      </c>
      <c r="I56" s="576" t="s">
        <v>736</v>
      </c>
      <c r="J56" s="576" t="s">
        <v>610</v>
      </c>
      <c r="K56" s="576" t="s">
        <v>737</v>
      </c>
      <c r="L56" s="579">
        <v>386.73</v>
      </c>
      <c r="M56" s="579">
        <v>1160.19</v>
      </c>
      <c r="N56" s="576">
        <v>3</v>
      </c>
      <c r="O56" s="580">
        <v>3</v>
      </c>
      <c r="P56" s="579">
        <v>1160.19</v>
      </c>
      <c r="Q56" s="581">
        <v>1</v>
      </c>
      <c r="R56" s="576">
        <v>3</v>
      </c>
      <c r="S56" s="581">
        <v>1</v>
      </c>
      <c r="T56" s="580">
        <v>3</v>
      </c>
      <c r="U56" s="582">
        <v>1</v>
      </c>
    </row>
    <row r="57" spans="1:21" ht="14.45" customHeight="1" x14ac:dyDescent="0.2">
      <c r="A57" s="575">
        <v>19</v>
      </c>
      <c r="B57" s="576" t="s">
        <v>566</v>
      </c>
      <c r="C57" s="576" t="s">
        <v>569</v>
      </c>
      <c r="D57" s="577" t="s">
        <v>804</v>
      </c>
      <c r="E57" s="578" t="s">
        <v>578</v>
      </c>
      <c r="F57" s="576" t="s">
        <v>567</v>
      </c>
      <c r="G57" s="576" t="s">
        <v>608</v>
      </c>
      <c r="H57" s="576" t="s">
        <v>520</v>
      </c>
      <c r="I57" s="576" t="s">
        <v>609</v>
      </c>
      <c r="J57" s="576" t="s">
        <v>610</v>
      </c>
      <c r="K57" s="576" t="s">
        <v>611</v>
      </c>
      <c r="L57" s="579">
        <v>773.45</v>
      </c>
      <c r="M57" s="579">
        <v>2320.3500000000004</v>
      </c>
      <c r="N57" s="576">
        <v>3</v>
      </c>
      <c r="O57" s="580">
        <v>3</v>
      </c>
      <c r="P57" s="579">
        <v>2320.3500000000004</v>
      </c>
      <c r="Q57" s="581">
        <v>1</v>
      </c>
      <c r="R57" s="576">
        <v>3</v>
      </c>
      <c r="S57" s="581">
        <v>1</v>
      </c>
      <c r="T57" s="580">
        <v>3</v>
      </c>
      <c r="U57" s="582">
        <v>1</v>
      </c>
    </row>
    <row r="58" spans="1:21" ht="14.45" customHeight="1" x14ac:dyDescent="0.2">
      <c r="A58" s="575">
        <v>19</v>
      </c>
      <c r="B58" s="576" t="s">
        <v>566</v>
      </c>
      <c r="C58" s="576" t="s">
        <v>569</v>
      </c>
      <c r="D58" s="577" t="s">
        <v>804</v>
      </c>
      <c r="E58" s="578" t="s">
        <v>578</v>
      </c>
      <c r="F58" s="576" t="s">
        <v>567</v>
      </c>
      <c r="G58" s="576" t="s">
        <v>738</v>
      </c>
      <c r="H58" s="576" t="s">
        <v>520</v>
      </c>
      <c r="I58" s="576" t="s">
        <v>739</v>
      </c>
      <c r="J58" s="576" t="s">
        <v>740</v>
      </c>
      <c r="K58" s="576" t="s">
        <v>741</v>
      </c>
      <c r="L58" s="579">
        <v>186.87</v>
      </c>
      <c r="M58" s="579">
        <v>1308.0900000000001</v>
      </c>
      <c r="N58" s="576">
        <v>7</v>
      </c>
      <c r="O58" s="580">
        <v>5</v>
      </c>
      <c r="P58" s="579">
        <v>1121.22</v>
      </c>
      <c r="Q58" s="581">
        <v>0.8571428571428571</v>
      </c>
      <c r="R58" s="576">
        <v>6</v>
      </c>
      <c r="S58" s="581">
        <v>0.8571428571428571</v>
      </c>
      <c r="T58" s="580">
        <v>4</v>
      </c>
      <c r="U58" s="582">
        <v>0.8</v>
      </c>
    </row>
    <row r="59" spans="1:21" ht="14.45" customHeight="1" x14ac:dyDescent="0.2">
      <c r="A59" s="575">
        <v>19</v>
      </c>
      <c r="B59" s="576" t="s">
        <v>566</v>
      </c>
      <c r="C59" s="576" t="s">
        <v>569</v>
      </c>
      <c r="D59" s="577" t="s">
        <v>804</v>
      </c>
      <c r="E59" s="578" t="s">
        <v>578</v>
      </c>
      <c r="F59" s="576" t="s">
        <v>567</v>
      </c>
      <c r="G59" s="576" t="s">
        <v>742</v>
      </c>
      <c r="H59" s="576" t="s">
        <v>271</v>
      </c>
      <c r="I59" s="576" t="s">
        <v>743</v>
      </c>
      <c r="J59" s="576" t="s">
        <v>744</v>
      </c>
      <c r="K59" s="576" t="s">
        <v>745</v>
      </c>
      <c r="L59" s="579">
        <v>69.59</v>
      </c>
      <c r="M59" s="579">
        <v>69.59</v>
      </c>
      <c r="N59" s="576">
        <v>1</v>
      </c>
      <c r="O59" s="580">
        <v>0.5</v>
      </c>
      <c r="P59" s="579">
        <v>69.59</v>
      </c>
      <c r="Q59" s="581">
        <v>1</v>
      </c>
      <c r="R59" s="576">
        <v>1</v>
      </c>
      <c r="S59" s="581">
        <v>1</v>
      </c>
      <c r="T59" s="580">
        <v>0.5</v>
      </c>
      <c r="U59" s="582">
        <v>1</v>
      </c>
    </row>
    <row r="60" spans="1:21" ht="14.45" customHeight="1" x14ac:dyDescent="0.2">
      <c r="A60" s="575">
        <v>19</v>
      </c>
      <c r="B60" s="576" t="s">
        <v>566</v>
      </c>
      <c r="C60" s="576" t="s">
        <v>569</v>
      </c>
      <c r="D60" s="577" t="s">
        <v>804</v>
      </c>
      <c r="E60" s="578" t="s">
        <v>578</v>
      </c>
      <c r="F60" s="576" t="s">
        <v>567</v>
      </c>
      <c r="G60" s="576" t="s">
        <v>746</v>
      </c>
      <c r="H60" s="576" t="s">
        <v>271</v>
      </c>
      <c r="I60" s="576" t="s">
        <v>747</v>
      </c>
      <c r="J60" s="576" t="s">
        <v>748</v>
      </c>
      <c r="K60" s="576" t="s">
        <v>704</v>
      </c>
      <c r="L60" s="579">
        <v>310.58999999999997</v>
      </c>
      <c r="M60" s="579">
        <v>310.58999999999997</v>
      </c>
      <c r="N60" s="576">
        <v>1</v>
      </c>
      <c r="O60" s="580">
        <v>1</v>
      </c>
      <c r="P60" s="579">
        <v>310.58999999999997</v>
      </c>
      <c r="Q60" s="581">
        <v>1</v>
      </c>
      <c r="R60" s="576">
        <v>1</v>
      </c>
      <c r="S60" s="581">
        <v>1</v>
      </c>
      <c r="T60" s="580">
        <v>1</v>
      </c>
      <c r="U60" s="582">
        <v>1</v>
      </c>
    </row>
    <row r="61" spans="1:21" ht="14.45" customHeight="1" x14ac:dyDescent="0.2">
      <c r="A61" s="575">
        <v>19</v>
      </c>
      <c r="B61" s="576" t="s">
        <v>566</v>
      </c>
      <c r="C61" s="576" t="s">
        <v>569</v>
      </c>
      <c r="D61" s="577" t="s">
        <v>804</v>
      </c>
      <c r="E61" s="578" t="s">
        <v>578</v>
      </c>
      <c r="F61" s="576" t="s">
        <v>567</v>
      </c>
      <c r="G61" s="576" t="s">
        <v>749</v>
      </c>
      <c r="H61" s="576" t="s">
        <v>271</v>
      </c>
      <c r="I61" s="576" t="s">
        <v>750</v>
      </c>
      <c r="J61" s="576" t="s">
        <v>751</v>
      </c>
      <c r="K61" s="576" t="s">
        <v>752</v>
      </c>
      <c r="L61" s="579">
        <v>118.65</v>
      </c>
      <c r="M61" s="579">
        <v>118.65</v>
      </c>
      <c r="N61" s="576">
        <v>1</v>
      </c>
      <c r="O61" s="580">
        <v>1</v>
      </c>
      <c r="P61" s="579">
        <v>118.65</v>
      </c>
      <c r="Q61" s="581">
        <v>1</v>
      </c>
      <c r="R61" s="576">
        <v>1</v>
      </c>
      <c r="S61" s="581">
        <v>1</v>
      </c>
      <c r="T61" s="580">
        <v>1</v>
      </c>
      <c r="U61" s="582">
        <v>1</v>
      </c>
    </row>
    <row r="62" spans="1:21" ht="14.45" customHeight="1" x14ac:dyDescent="0.2">
      <c r="A62" s="575">
        <v>19</v>
      </c>
      <c r="B62" s="576" t="s">
        <v>566</v>
      </c>
      <c r="C62" s="576" t="s">
        <v>569</v>
      </c>
      <c r="D62" s="577" t="s">
        <v>804</v>
      </c>
      <c r="E62" s="578" t="s">
        <v>578</v>
      </c>
      <c r="F62" s="576" t="s">
        <v>567</v>
      </c>
      <c r="G62" s="576" t="s">
        <v>753</v>
      </c>
      <c r="H62" s="576" t="s">
        <v>271</v>
      </c>
      <c r="I62" s="576" t="s">
        <v>754</v>
      </c>
      <c r="J62" s="576" t="s">
        <v>755</v>
      </c>
      <c r="K62" s="576" t="s">
        <v>756</v>
      </c>
      <c r="L62" s="579">
        <v>38.56</v>
      </c>
      <c r="M62" s="579">
        <v>38.56</v>
      </c>
      <c r="N62" s="576">
        <v>1</v>
      </c>
      <c r="O62" s="580">
        <v>1</v>
      </c>
      <c r="P62" s="579">
        <v>38.56</v>
      </c>
      <c r="Q62" s="581">
        <v>1</v>
      </c>
      <c r="R62" s="576">
        <v>1</v>
      </c>
      <c r="S62" s="581">
        <v>1</v>
      </c>
      <c r="T62" s="580">
        <v>1</v>
      </c>
      <c r="U62" s="582">
        <v>1</v>
      </c>
    </row>
    <row r="63" spans="1:21" ht="14.45" customHeight="1" x14ac:dyDescent="0.2">
      <c r="A63" s="575">
        <v>19</v>
      </c>
      <c r="B63" s="576" t="s">
        <v>566</v>
      </c>
      <c r="C63" s="576" t="s">
        <v>569</v>
      </c>
      <c r="D63" s="577" t="s">
        <v>804</v>
      </c>
      <c r="E63" s="578" t="s">
        <v>578</v>
      </c>
      <c r="F63" s="576" t="s">
        <v>567</v>
      </c>
      <c r="G63" s="576" t="s">
        <v>757</v>
      </c>
      <c r="H63" s="576" t="s">
        <v>520</v>
      </c>
      <c r="I63" s="576" t="s">
        <v>758</v>
      </c>
      <c r="J63" s="576" t="s">
        <v>759</v>
      </c>
      <c r="K63" s="576" t="s">
        <v>760</v>
      </c>
      <c r="L63" s="579">
        <v>63.14</v>
      </c>
      <c r="M63" s="579">
        <v>63.14</v>
      </c>
      <c r="N63" s="576">
        <v>1</v>
      </c>
      <c r="O63" s="580">
        <v>1</v>
      </c>
      <c r="P63" s="579">
        <v>63.14</v>
      </c>
      <c r="Q63" s="581">
        <v>1</v>
      </c>
      <c r="R63" s="576">
        <v>1</v>
      </c>
      <c r="S63" s="581">
        <v>1</v>
      </c>
      <c r="T63" s="580">
        <v>1</v>
      </c>
      <c r="U63" s="582">
        <v>1</v>
      </c>
    </row>
    <row r="64" spans="1:21" ht="14.45" customHeight="1" x14ac:dyDescent="0.2">
      <c r="A64" s="575">
        <v>19</v>
      </c>
      <c r="B64" s="576" t="s">
        <v>566</v>
      </c>
      <c r="C64" s="576" t="s">
        <v>569</v>
      </c>
      <c r="D64" s="577" t="s">
        <v>804</v>
      </c>
      <c r="E64" s="578" t="s">
        <v>578</v>
      </c>
      <c r="F64" s="576" t="s">
        <v>567</v>
      </c>
      <c r="G64" s="576" t="s">
        <v>757</v>
      </c>
      <c r="H64" s="576" t="s">
        <v>520</v>
      </c>
      <c r="I64" s="576" t="s">
        <v>761</v>
      </c>
      <c r="J64" s="576" t="s">
        <v>759</v>
      </c>
      <c r="K64" s="576" t="s">
        <v>762</v>
      </c>
      <c r="L64" s="579">
        <v>49.08</v>
      </c>
      <c r="M64" s="579">
        <v>147.24</v>
      </c>
      <c r="N64" s="576">
        <v>3</v>
      </c>
      <c r="O64" s="580">
        <v>2.5</v>
      </c>
      <c r="P64" s="579">
        <v>147.24</v>
      </c>
      <c r="Q64" s="581">
        <v>1</v>
      </c>
      <c r="R64" s="576">
        <v>3</v>
      </c>
      <c r="S64" s="581">
        <v>1</v>
      </c>
      <c r="T64" s="580">
        <v>2.5</v>
      </c>
      <c r="U64" s="582">
        <v>1</v>
      </c>
    </row>
    <row r="65" spans="1:21" ht="14.45" customHeight="1" x14ac:dyDescent="0.2">
      <c r="A65" s="575">
        <v>19</v>
      </c>
      <c r="B65" s="576" t="s">
        <v>566</v>
      </c>
      <c r="C65" s="576" t="s">
        <v>569</v>
      </c>
      <c r="D65" s="577" t="s">
        <v>804</v>
      </c>
      <c r="E65" s="578" t="s">
        <v>578</v>
      </c>
      <c r="F65" s="576" t="s">
        <v>568</v>
      </c>
      <c r="G65" s="576" t="s">
        <v>675</v>
      </c>
      <c r="H65" s="576" t="s">
        <v>271</v>
      </c>
      <c r="I65" s="576" t="s">
        <v>763</v>
      </c>
      <c r="J65" s="576" t="s">
        <v>677</v>
      </c>
      <c r="K65" s="576"/>
      <c r="L65" s="579">
        <v>0</v>
      </c>
      <c r="M65" s="579">
        <v>0</v>
      </c>
      <c r="N65" s="576">
        <v>1</v>
      </c>
      <c r="O65" s="580">
        <v>1</v>
      </c>
      <c r="P65" s="579">
        <v>0</v>
      </c>
      <c r="Q65" s="581"/>
      <c r="R65" s="576">
        <v>1</v>
      </c>
      <c r="S65" s="581">
        <v>1</v>
      </c>
      <c r="T65" s="580">
        <v>1</v>
      </c>
      <c r="U65" s="582">
        <v>1</v>
      </c>
    </row>
    <row r="66" spans="1:21" ht="14.45" customHeight="1" x14ac:dyDescent="0.2">
      <c r="A66" s="575">
        <v>19</v>
      </c>
      <c r="B66" s="576" t="s">
        <v>566</v>
      </c>
      <c r="C66" s="576" t="s">
        <v>569</v>
      </c>
      <c r="D66" s="577" t="s">
        <v>804</v>
      </c>
      <c r="E66" s="578" t="s">
        <v>579</v>
      </c>
      <c r="F66" s="576" t="s">
        <v>567</v>
      </c>
      <c r="G66" s="576" t="s">
        <v>764</v>
      </c>
      <c r="H66" s="576" t="s">
        <v>271</v>
      </c>
      <c r="I66" s="576" t="s">
        <v>765</v>
      </c>
      <c r="J66" s="576" t="s">
        <v>489</v>
      </c>
      <c r="K66" s="576" t="s">
        <v>766</v>
      </c>
      <c r="L66" s="579">
        <v>0</v>
      </c>
      <c r="M66" s="579">
        <v>0</v>
      </c>
      <c r="N66" s="576">
        <v>1</v>
      </c>
      <c r="O66" s="580">
        <v>1</v>
      </c>
      <c r="P66" s="579"/>
      <c r="Q66" s="581"/>
      <c r="R66" s="576"/>
      <c r="S66" s="581">
        <v>0</v>
      </c>
      <c r="T66" s="580"/>
      <c r="U66" s="582">
        <v>0</v>
      </c>
    </row>
    <row r="67" spans="1:21" ht="14.45" customHeight="1" x14ac:dyDescent="0.2">
      <c r="A67" s="575">
        <v>19</v>
      </c>
      <c r="B67" s="576" t="s">
        <v>566</v>
      </c>
      <c r="C67" s="576" t="s">
        <v>569</v>
      </c>
      <c r="D67" s="577" t="s">
        <v>804</v>
      </c>
      <c r="E67" s="578" t="s">
        <v>579</v>
      </c>
      <c r="F67" s="576" t="s">
        <v>567</v>
      </c>
      <c r="G67" s="576" t="s">
        <v>608</v>
      </c>
      <c r="H67" s="576" t="s">
        <v>520</v>
      </c>
      <c r="I67" s="576" t="s">
        <v>609</v>
      </c>
      <c r="J67" s="576" t="s">
        <v>610</v>
      </c>
      <c r="K67" s="576" t="s">
        <v>611</v>
      </c>
      <c r="L67" s="579">
        <v>773.45</v>
      </c>
      <c r="M67" s="579">
        <v>773.45</v>
      </c>
      <c r="N67" s="576">
        <v>1</v>
      </c>
      <c r="O67" s="580">
        <v>0.5</v>
      </c>
      <c r="P67" s="579">
        <v>773.45</v>
      </c>
      <c r="Q67" s="581">
        <v>1</v>
      </c>
      <c r="R67" s="576">
        <v>1</v>
      </c>
      <c r="S67" s="581">
        <v>1</v>
      </c>
      <c r="T67" s="580">
        <v>0.5</v>
      </c>
      <c r="U67" s="582">
        <v>1</v>
      </c>
    </row>
    <row r="68" spans="1:21" ht="14.45" customHeight="1" x14ac:dyDescent="0.2">
      <c r="A68" s="575">
        <v>19</v>
      </c>
      <c r="B68" s="576" t="s">
        <v>566</v>
      </c>
      <c r="C68" s="576" t="s">
        <v>569</v>
      </c>
      <c r="D68" s="577" t="s">
        <v>804</v>
      </c>
      <c r="E68" s="578" t="s">
        <v>579</v>
      </c>
      <c r="F68" s="576" t="s">
        <v>567</v>
      </c>
      <c r="G68" s="576" t="s">
        <v>767</v>
      </c>
      <c r="H68" s="576" t="s">
        <v>271</v>
      </c>
      <c r="I68" s="576" t="s">
        <v>768</v>
      </c>
      <c r="J68" s="576" t="s">
        <v>769</v>
      </c>
      <c r="K68" s="576" t="s">
        <v>770</v>
      </c>
      <c r="L68" s="579">
        <v>42.14</v>
      </c>
      <c r="M68" s="579">
        <v>42.14</v>
      </c>
      <c r="N68" s="576">
        <v>1</v>
      </c>
      <c r="O68" s="580"/>
      <c r="P68" s="579">
        <v>42.14</v>
      </c>
      <c r="Q68" s="581">
        <v>1</v>
      </c>
      <c r="R68" s="576">
        <v>1</v>
      </c>
      <c r="S68" s="581">
        <v>1</v>
      </c>
      <c r="T68" s="580"/>
      <c r="U68" s="582"/>
    </row>
    <row r="69" spans="1:21" ht="14.45" customHeight="1" x14ac:dyDescent="0.2">
      <c r="A69" s="575">
        <v>19</v>
      </c>
      <c r="B69" s="576" t="s">
        <v>566</v>
      </c>
      <c r="C69" s="576" t="s">
        <v>569</v>
      </c>
      <c r="D69" s="577" t="s">
        <v>804</v>
      </c>
      <c r="E69" s="578" t="s">
        <v>579</v>
      </c>
      <c r="F69" s="576" t="s">
        <v>567</v>
      </c>
      <c r="G69" s="576" t="s">
        <v>612</v>
      </c>
      <c r="H69" s="576" t="s">
        <v>271</v>
      </c>
      <c r="I69" s="576" t="s">
        <v>613</v>
      </c>
      <c r="J69" s="576" t="s">
        <v>614</v>
      </c>
      <c r="K69" s="576" t="s">
        <v>615</v>
      </c>
      <c r="L69" s="579">
        <v>57.48</v>
      </c>
      <c r="M69" s="579">
        <v>7932.2400000000016</v>
      </c>
      <c r="N69" s="576">
        <v>138</v>
      </c>
      <c r="O69" s="580">
        <v>67</v>
      </c>
      <c r="P69" s="579">
        <v>6782.6400000000012</v>
      </c>
      <c r="Q69" s="581">
        <v>0.85507246376811596</v>
      </c>
      <c r="R69" s="576">
        <v>118</v>
      </c>
      <c r="S69" s="581">
        <v>0.85507246376811596</v>
      </c>
      <c r="T69" s="580">
        <v>57</v>
      </c>
      <c r="U69" s="582">
        <v>0.85074626865671643</v>
      </c>
    </row>
    <row r="70" spans="1:21" ht="14.45" customHeight="1" x14ac:dyDescent="0.2">
      <c r="A70" s="575">
        <v>19</v>
      </c>
      <c r="B70" s="576" t="s">
        <v>566</v>
      </c>
      <c r="C70" s="576" t="s">
        <v>569</v>
      </c>
      <c r="D70" s="577" t="s">
        <v>804</v>
      </c>
      <c r="E70" s="578" t="s">
        <v>579</v>
      </c>
      <c r="F70" s="576" t="s">
        <v>567</v>
      </c>
      <c r="G70" s="576" t="s">
        <v>620</v>
      </c>
      <c r="H70" s="576" t="s">
        <v>271</v>
      </c>
      <c r="I70" s="576" t="s">
        <v>771</v>
      </c>
      <c r="J70" s="576" t="s">
        <v>772</v>
      </c>
      <c r="K70" s="576" t="s">
        <v>773</v>
      </c>
      <c r="L70" s="579">
        <v>58.77</v>
      </c>
      <c r="M70" s="579">
        <v>117.54</v>
      </c>
      <c r="N70" s="576">
        <v>2</v>
      </c>
      <c r="O70" s="580">
        <v>1</v>
      </c>
      <c r="P70" s="579">
        <v>117.54</v>
      </c>
      <c r="Q70" s="581">
        <v>1</v>
      </c>
      <c r="R70" s="576">
        <v>2</v>
      </c>
      <c r="S70" s="581">
        <v>1</v>
      </c>
      <c r="T70" s="580">
        <v>1</v>
      </c>
      <c r="U70" s="582">
        <v>1</v>
      </c>
    </row>
    <row r="71" spans="1:21" ht="14.45" customHeight="1" x14ac:dyDescent="0.2">
      <c r="A71" s="575">
        <v>19</v>
      </c>
      <c r="B71" s="576" t="s">
        <v>566</v>
      </c>
      <c r="C71" s="576" t="s">
        <v>569</v>
      </c>
      <c r="D71" s="577" t="s">
        <v>804</v>
      </c>
      <c r="E71" s="578" t="s">
        <v>579</v>
      </c>
      <c r="F71" s="576" t="s">
        <v>567</v>
      </c>
      <c r="G71" s="576" t="s">
        <v>774</v>
      </c>
      <c r="H71" s="576" t="s">
        <v>271</v>
      </c>
      <c r="I71" s="576" t="s">
        <v>775</v>
      </c>
      <c r="J71" s="576" t="s">
        <v>776</v>
      </c>
      <c r="K71" s="576" t="s">
        <v>777</v>
      </c>
      <c r="L71" s="579">
        <v>0</v>
      </c>
      <c r="M71" s="579">
        <v>0</v>
      </c>
      <c r="N71" s="576">
        <v>1</v>
      </c>
      <c r="O71" s="580">
        <v>1</v>
      </c>
      <c r="P71" s="579"/>
      <c r="Q71" s="581"/>
      <c r="R71" s="576"/>
      <c r="S71" s="581">
        <v>0</v>
      </c>
      <c r="T71" s="580"/>
      <c r="U71" s="582">
        <v>0</v>
      </c>
    </row>
    <row r="72" spans="1:21" ht="14.45" customHeight="1" x14ac:dyDescent="0.2">
      <c r="A72" s="575">
        <v>19</v>
      </c>
      <c r="B72" s="576" t="s">
        <v>566</v>
      </c>
      <c r="C72" s="576" t="s">
        <v>569</v>
      </c>
      <c r="D72" s="577" t="s">
        <v>804</v>
      </c>
      <c r="E72" s="578" t="s">
        <v>579</v>
      </c>
      <c r="F72" s="576" t="s">
        <v>567</v>
      </c>
      <c r="G72" s="576" t="s">
        <v>778</v>
      </c>
      <c r="H72" s="576" t="s">
        <v>271</v>
      </c>
      <c r="I72" s="576" t="s">
        <v>779</v>
      </c>
      <c r="J72" s="576" t="s">
        <v>780</v>
      </c>
      <c r="K72" s="576" t="s">
        <v>781</v>
      </c>
      <c r="L72" s="579">
        <v>35.25</v>
      </c>
      <c r="M72" s="579">
        <v>35.25</v>
      </c>
      <c r="N72" s="576">
        <v>1</v>
      </c>
      <c r="O72" s="580"/>
      <c r="P72" s="579">
        <v>35.25</v>
      </c>
      <c r="Q72" s="581">
        <v>1</v>
      </c>
      <c r="R72" s="576">
        <v>1</v>
      </c>
      <c r="S72" s="581">
        <v>1</v>
      </c>
      <c r="T72" s="580"/>
      <c r="U72" s="582"/>
    </row>
    <row r="73" spans="1:21" ht="14.45" customHeight="1" x14ac:dyDescent="0.2">
      <c r="A73" s="575">
        <v>19</v>
      </c>
      <c r="B73" s="576" t="s">
        <v>566</v>
      </c>
      <c r="C73" s="576" t="s">
        <v>569</v>
      </c>
      <c r="D73" s="577" t="s">
        <v>804</v>
      </c>
      <c r="E73" s="578" t="s">
        <v>579</v>
      </c>
      <c r="F73" s="576" t="s">
        <v>567</v>
      </c>
      <c r="G73" s="576" t="s">
        <v>778</v>
      </c>
      <c r="H73" s="576" t="s">
        <v>271</v>
      </c>
      <c r="I73" s="576" t="s">
        <v>782</v>
      </c>
      <c r="J73" s="576" t="s">
        <v>783</v>
      </c>
      <c r="K73" s="576" t="s">
        <v>784</v>
      </c>
      <c r="L73" s="579">
        <v>35.25</v>
      </c>
      <c r="M73" s="579">
        <v>35.25</v>
      </c>
      <c r="N73" s="576">
        <v>1</v>
      </c>
      <c r="O73" s="580">
        <v>1</v>
      </c>
      <c r="P73" s="579">
        <v>35.25</v>
      </c>
      <c r="Q73" s="581">
        <v>1</v>
      </c>
      <c r="R73" s="576">
        <v>1</v>
      </c>
      <c r="S73" s="581">
        <v>1</v>
      </c>
      <c r="T73" s="580">
        <v>1</v>
      </c>
      <c r="U73" s="582">
        <v>1</v>
      </c>
    </row>
    <row r="74" spans="1:21" ht="14.45" customHeight="1" x14ac:dyDescent="0.2">
      <c r="A74" s="575">
        <v>19</v>
      </c>
      <c r="B74" s="576" t="s">
        <v>566</v>
      </c>
      <c r="C74" s="576" t="s">
        <v>569</v>
      </c>
      <c r="D74" s="577" t="s">
        <v>804</v>
      </c>
      <c r="E74" s="578" t="s">
        <v>579</v>
      </c>
      <c r="F74" s="576" t="s">
        <v>567</v>
      </c>
      <c r="G74" s="576" t="s">
        <v>659</v>
      </c>
      <c r="H74" s="576" t="s">
        <v>520</v>
      </c>
      <c r="I74" s="576" t="s">
        <v>660</v>
      </c>
      <c r="J74" s="576" t="s">
        <v>661</v>
      </c>
      <c r="K74" s="576" t="s">
        <v>662</v>
      </c>
      <c r="L74" s="579">
        <v>0</v>
      </c>
      <c r="M74" s="579">
        <v>0</v>
      </c>
      <c r="N74" s="576">
        <v>4</v>
      </c>
      <c r="O74" s="580">
        <v>2</v>
      </c>
      <c r="P74" s="579">
        <v>0</v>
      </c>
      <c r="Q74" s="581"/>
      <c r="R74" s="576">
        <v>4</v>
      </c>
      <c r="S74" s="581">
        <v>1</v>
      </c>
      <c r="T74" s="580">
        <v>2</v>
      </c>
      <c r="U74" s="582">
        <v>1</v>
      </c>
    </row>
    <row r="75" spans="1:21" ht="14.45" customHeight="1" x14ac:dyDescent="0.2">
      <c r="A75" s="575">
        <v>19</v>
      </c>
      <c r="B75" s="576" t="s">
        <v>566</v>
      </c>
      <c r="C75" s="576" t="s">
        <v>569</v>
      </c>
      <c r="D75" s="577" t="s">
        <v>804</v>
      </c>
      <c r="E75" s="578" t="s">
        <v>579</v>
      </c>
      <c r="F75" s="576" t="s">
        <v>567</v>
      </c>
      <c r="G75" s="576" t="s">
        <v>701</v>
      </c>
      <c r="H75" s="576" t="s">
        <v>271</v>
      </c>
      <c r="I75" s="576" t="s">
        <v>785</v>
      </c>
      <c r="J75" s="576" t="s">
        <v>786</v>
      </c>
      <c r="K75" s="576" t="s">
        <v>787</v>
      </c>
      <c r="L75" s="579">
        <v>0</v>
      </c>
      <c r="M75" s="579">
        <v>0</v>
      </c>
      <c r="N75" s="576">
        <v>1</v>
      </c>
      <c r="O75" s="580"/>
      <c r="P75" s="579">
        <v>0</v>
      </c>
      <c r="Q75" s="581"/>
      <c r="R75" s="576">
        <v>1</v>
      </c>
      <c r="S75" s="581">
        <v>1</v>
      </c>
      <c r="T75" s="580"/>
      <c r="U75" s="582"/>
    </row>
    <row r="76" spans="1:21" ht="14.45" customHeight="1" x14ac:dyDescent="0.2">
      <c r="A76" s="575">
        <v>19</v>
      </c>
      <c r="B76" s="576" t="s">
        <v>566</v>
      </c>
      <c r="C76" s="576" t="s">
        <v>569</v>
      </c>
      <c r="D76" s="577" t="s">
        <v>804</v>
      </c>
      <c r="E76" s="578" t="s">
        <v>579</v>
      </c>
      <c r="F76" s="576" t="s">
        <v>567</v>
      </c>
      <c r="G76" s="576" t="s">
        <v>788</v>
      </c>
      <c r="H76" s="576" t="s">
        <v>271</v>
      </c>
      <c r="I76" s="576" t="s">
        <v>789</v>
      </c>
      <c r="J76" s="576" t="s">
        <v>790</v>
      </c>
      <c r="K76" s="576" t="s">
        <v>791</v>
      </c>
      <c r="L76" s="579">
        <v>83.38</v>
      </c>
      <c r="M76" s="579">
        <v>500.28</v>
      </c>
      <c r="N76" s="576">
        <v>6</v>
      </c>
      <c r="O76" s="580">
        <v>2.5</v>
      </c>
      <c r="P76" s="579">
        <v>500.28</v>
      </c>
      <c r="Q76" s="581">
        <v>1</v>
      </c>
      <c r="R76" s="576">
        <v>6</v>
      </c>
      <c r="S76" s="581">
        <v>1</v>
      </c>
      <c r="T76" s="580">
        <v>2.5</v>
      </c>
      <c r="U76" s="582">
        <v>1</v>
      </c>
    </row>
    <row r="77" spans="1:21" ht="14.45" customHeight="1" x14ac:dyDescent="0.2">
      <c r="A77" s="575">
        <v>19</v>
      </c>
      <c r="B77" s="576" t="s">
        <v>566</v>
      </c>
      <c r="C77" s="576" t="s">
        <v>569</v>
      </c>
      <c r="D77" s="577" t="s">
        <v>804</v>
      </c>
      <c r="E77" s="578" t="s">
        <v>577</v>
      </c>
      <c r="F77" s="576" t="s">
        <v>567</v>
      </c>
      <c r="G77" s="576" t="s">
        <v>792</v>
      </c>
      <c r="H77" s="576" t="s">
        <v>271</v>
      </c>
      <c r="I77" s="576" t="s">
        <v>793</v>
      </c>
      <c r="J77" s="576" t="s">
        <v>794</v>
      </c>
      <c r="K77" s="576" t="s">
        <v>795</v>
      </c>
      <c r="L77" s="579">
        <v>88.93</v>
      </c>
      <c r="M77" s="579">
        <v>88.93</v>
      </c>
      <c r="N77" s="576">
        <v>1</v>
      </c>
      <c r="O77" s="580">
        <v>1</v>
      </c>
      <c r="P77" s="579"/>
      <c r="Q77" s="581">
        <v>0</v>
      </c>
      <c r="R77" s="576"/>
      <c r="S77" s="581">
        <v>0</v>
      </c>
      <c r="T77" s="580"/>
      <c r="U77" s="582">
        <v>0</v>
      </c>
    </row>
    <row r="78" spans="1:21" ht="14.45" customHeight="1" x14ac:dyDescent="0.2">
      <c r="A78" s="575">
        <v>19</v>
      </c>
      <c r="B78" s="576" t="s">
        <v>566</v>
      </c>
      <c r="C78" s="576" t="s">
        <v>569</v>
      </c>
      <c r="D78" s="577" t="s">
        <v>804</v>
      </c>
      <c r="E78" s="578" t="s">
        <v>576</v>
      </c>
      <c r="F78" s="576" t="s">
        <v>567</v>
      </c>
      <c r="G78" s="576" t="s">
        <v>796</v>
      </c>
      <c r="H78" s="576" t="s">
        <v>271</v>
      </c>
      <c r="I78" s="576" t="s">
        <v>797</v>
      </c>
      <c r="J78" s="576" t="s">
        <v>798</v>
      </c>
      <c r="K78" s="576" t="s">
        <v>799</v>
      </c>
      <c r="L78" s="579">
        <v>329.56</v>
      </c>
      <c r="M78" s="579">
        <v>659.12</v>
      </c>
      <c r="N78" s="576">
        <v>2</v>
      </c>
      <c r="O78" s="580">
        <v>1</v>
      </c>
      <c r="P78" s="579">
        <v>659.12</v>
      </c>
      <c r="Q78" s="581">
        <v>1</v>
      </c>
      <c r="R78" s="576">
        <v>2</v>
      </c>
      <c r="S78" s="581">
        <v>1</v>
      </c>
      <c r="T78" s="580">
        <v>1</v>
      </c>
      <c r="U78" s="582">
        <v>1</v>
      </c>
    </row>
    <row r="79" spans="1:21" ht="14.45" customHeight="1" thickBot="1" x14ac:dyDescent="0.25">
      <c r="A79" s="567">
        <v>19</v>
      </c>
      <c r="B79" s="568" t="s">
        <v>566</v>
      </c>
      <c r="C79" s="568" t="s">
        <v>569</v>
      </c>
      <c r="D79" s="569" t="s">
        <v>804</v>
      </c>
      <c r="E79" s="570" t="s">
        <v>576</v>
      </c>
      <c r="F79" s="568" t="s">
        <v>567</v>
      </c>
      <c r="G79" s="568" t="s">
        <v>800</v>
      </c>
      <c r="H79" s="568" t="s">
        <v>271</v>
      </c>
      <c r="I79" s="568" t="s">
        <v>801</v>
      </c>
      <c r="J79" s="568" t="s">
        <v>802</v>
      </c>
      <c r="K79" s="568" t="s">
        <v>803</v>
      </c>
      <c r="L79" s="571">
        <v>0</v>
      </c>
      <c r="M79" s="571">
        <v>0</v>
      </c>
      <c r="N79" s="568">
        <v>1</v>
      </c>
      <c r="O79" s="572">
        <v>1</v>
      </c>
      <c r="P79" s="571">
        <v>0</v>
      </c>
      <c r="Q79" s="573"/>
      <c r="R79" s="568">
        <v>1</v>
      </c>
      <c r="S79" s="573">
        <v>1</v>
      </c>
      <c r="T79" s="572">
        <v>1</v>
      </c>
      <c r="U79" s="57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56FB6AC9-AEA6-4216-8361-7B68230D9AAE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806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3" t="s">
        <v>165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89" t="s">
        <v>576</v>
      </c>
      <c r="B5" s="116">
        <v>659.12</v>
      </c>
      <c r="C5" s="566">
        <v>1</v>
      </c>
      <c r="D5" s="116"/>
      <c r="E5" s="566">
        <v>0</v>
      </c>
      <c r="F5" s="584">
        <v>659.12</v>
      </c>
    </row>
    <row r="6" spans="1:6" ht="14.45" customHeight="1" x14ac:dyDescent="0.2">
      <c r="A6" s="590" t="s">
        <v>578</v>
      </c>
      <c r="B6" s="585">
        <v>229.38</v>
      </c>
      <c r="C6" s="581">
        <v>3.2012705714221934E-2</v>
      </c>
      <c r="D6" s="585">
        <v>6935.899999999996</v>
      </c>
      <c r="E6" s="581">
        <v>0.96798729428577801</v>
      </c>
      <c r="F6" s="586">
        <v>7165.2799999999961</v>
      </c>
    </row>
    <row r="7" spans="1:6" ht="14.45" customHeight="1" x14ac:dyDescent="0.2">
      <c r="A7" s="590" t="s">
        <v>574</v>
      </c>
      <c r="B7" s="585"/>
      <c r="C7" s="581">
        <v>0</v>
      </c>
      <c r="D7" s="585">
        <v>2700.3800000000006</v>
      </c>
      <c r="E7" s="581">
        <v>1</v>
      </c>
      <c r="F7" s="586">
        <v>2700.3800000000006</v>
      </c>
    </row>
    <row r="8" spans="1:6" ht="14.45" customHeight="1" x14ac:dyDescent="0.2">
      <c r="A8" s="590" t="s">
        <v>575</v>
      </c>
      <c r="B8" s="585"/>
      <c r="C8" s="581">
        <v>0</v>
      </c>
      <c r="D8" s="585">
        <v>558.43999999999994</v>
      </c>
      <c r="E8" s="581">
        <v>1</v>
      </c>
      <c r="F8" s="586">
        <v>558.43999999999994</v>
      </c>
    </row>
    <row r="9" spans="1:6" ht="14.45" customHeight="1" thickBot="1" x14ac:dyDescent="0.25">
      <c r="A9" s="513" t="s">
        <v>579</v>
      </c>
      <c r="B9" s="504">
        <v>0</v>
      </c>
      <c r="C9" s="505">
        <v>0</v>
      </c>
      <c r="D9" s="504">
        <v>773.45</v>
      </c>
      <c r="E9" s="505">
        <v>1</v>
      </c>
      <c r="F9" s="506">
        <v>773.45</v>
      </c>
    </row>
    <row r="10" spans="1:6" ht="14.45" customHeight="1" thickBot="1" x14ac:dyDescent="0.25">
      <c r="A10" s="507" t="s">
        <v>3</v>
      </c>
      <c r="B10" s="508">
        <v>888.5</v>
      </c>
      <c r="C10" s="509">
        <v>7.4936723380173362E-2</v>
      </c>
      <c r="D10" s="508">
        <v>10968.169999999998</v>
      </c>
      <c r="E10" s="509">
        <v>0.92506327661982668</v>
      </c>
      <c r="F10" s="510">
        <v>11856.669999999998</v>
      </c>
    </row>
    <row r="11" spans="1:6" ht="14.45" customHeight="1" thickBot="1" x14ac:dyDescent="0.25"/>
    <row r="12" spans="1:6" ht="14.45" customHeight="1" x14ac:dyDescent="0.2">
      <c r="A12" s="589" t="s">
        <v>807</v>
      </c>
      <c r="B12" s="116">
        <v>659.12</v>
      </c>
      <c r="C12" s="566">
        <v>1</v>
      </c>
      <c r="D12" s="116"/>
      <c r="E12" s="566">
        <v>0</v>
      </c>
      <c r="F12" s="584">
        <v>659.12</v>
      </c>
    </row>
    <row r="13" spans="1:6" ht="14.45" customHeight="1" x14ac:dyDescent="0.2">
      <c r="A13" s="590" t="s">
        <v>808</v>
      </c>
      <c r="B13" s="585">
        <v>229.38</v>
      </c>
      <c r="C13" s="581">
        <v>1</v>
      </c>
      <c r="D13" s="585"/>
      <c r="E13" s="581">
        <v>0</v>
      </c>
      <c r="F13" s="586">
        <v>229.38</v>
      </c>
    </row>
    <row r="14" spans="1:6" ht="14.45" customHeight="1" x14ac:dyDescent="0.2">
      <c r="A14" s="590" t="s">
        <v>809</v>
      </c>
      <c r="B14" s="585"/>
      <c r="C14" s="581"/>
      <c r="D14" s="585">
        <v>0</v>
      </c>
      <c r="E14" s="581"/>
      <c r="F14" s="586">
        <v>0</v>
      </c>
    </row>
    <row r="15" spans="1:6" ht="14.45" customHeight="1" x14ac:dyDescent="0.2">
      <c r="A15" s="590" t="s">
        <v>555</v>
      </c>
      <c r="B15" s="585"/>
      <c r="C15" s="581"/>
      <c r="D15" s="585">
        <v>0</v>
      </c>
      <c r="E15" s="581"/>
      <c r="F15" s="586">
        <v>0</v>
      </c>
    </row>
    <row r="16" spans="1:6" ht="14.45" customHeight="1" x14ac:dyDescent="0.2">
      <c r="A16" s="590" t="s">
        <v>810</v>
      </c>
      <c r="B16" s="585"/>
      <c r="C16" s="581">
        <v>0</v>
      </c>
      <c r="D16" s="585">
        <v>124.36</v>
      </c>
      <c r="E16" s="581">
        <v>1</v>
      </c>
      <c r="F16" s="586">
        <v>124.36</v>
      </c>
    </row>
    <row r="17" spans="1:6" ht="14.45" customHeight="1" x14ac:dyDescent="0.2">
      <c r="A17" s="590" t="s">
        <v>811</v>
      </c>
      <c r="B17" s="585"/>
      <c r="C17" s="581">
        <v>0</v>
      </c>
      <c r="D17" s="585">
        <v>1175.4699999999998</v>
      </c>
      <c r="E17" s="581">
        <v>1</v>
      </c>
      <c r="F17" s="586">
        <v>1175.4699999999998</v>
      </c>
    </row>
    <row r="18" spans="1:6" ht="14.45" customHeight="1" x14ac:dyDescent="0.2">
      <c r="A18" s="590" t="s">
        <v>812</v>
      </c>
      <c r="B18" s="585"/>
      <c r="C18" s="581">
        <v>0</v>
      </c>
      <c r="D18" s="585">
        <v>103.4</v>
      </c>
      <c r="E18" s="581">
        <v>1</v>
      </c>
      <c r="F18" s="586">
        <v>103.4</v>
      </c>
    </row>
    <row r="19" spans="1:6" ht="14.45" customHeight="1" x14ac:dyDescent="0.2">
      <c r="A19" s="590" t="s">
        <v>813</v>
      </c>
      <c r="B19" s="585">
        <v>0</v>
      </c>
      <c r="C19" s="581"/>
      <c r="D19" s="585">
        <v>0</v>
      </c>
      <c r="E19" s="581"/>
      <c r="F19" s="586">
        <v>0</v>
      </c>
    </row>
    <row r="20" spans="1:6" ht="14.45" customHeight="1" x14ac:dyDescent="0.2">
      <c r="A20" s="590" t="s">
        <v>814</v>
      </c>
      <c r="B20" s="585"/>
      <c r="C20" s="581">
        <v>0</v>
      </c>
      <c r="D20" s="585">
        <v>39.549999999999997</v>
      </c>
      <c r="E20" s="581">
        <v>1</v>
      </c>
      <c r="F20" s="586">
        <v>39.549999999999997</v>
      </c>
    </row>
    <row r="21" spans="1:6" ht="14.45" customHeight="1" x14ac:dyDescent="0.2">
      <c r="A21" s="590" t="s">
        <v>815</v>
      </c>
      <c r="B21" s="585"/>
      <c r="C21" s="581">
        <v>0</v>
      </c>
      <c r="D21" s="585">
        <v>129.75</v>
      </c>
      <c r="E21" s="581">
        <v>1</v>
      </c>
      <c r="F21" s="586">
        <v>129.75</v>
      </c>
    </row>
    <row r="22" spans="1:6" ht="14.45" customHeight="1" x14ac:dyDescent="0.2">
      <c r="A22" s="590" t="s">
        <v>816</v>
      </c>
      <c r="B22" s="585"/>
      <c r="C22" s="581">
        <v>0</v>
      </c>
      <c r="D22" s="585">
        <v>1148.47</v>
      </c>
      <c r="E22" s="581">
        <v>1</v>
      </c>
      <c r="F22" s="586">
        <v>1148.47</v>
      </c>
    </row>
    <row r="23" spans="1:6" ht="14.45" customHeight="1" x14ac:dyDescent="0.2">
      <c r="A23" s="590" t="s">
        <v>817</v>
      </c>
      <c r="B23" s="585"/>
      <c r="C23" s="581">
        <v>0</v>
      </c>
      <c r="D23" s="585">
        <v>154.36000000000001</v>
      </c>
      <c r="E23" s="581">
        <v>1</v>
      </c>
      <c r="F23" s="586">
        <v>154.36000000000001</v>
      </c>
    </row>
    <row r="24" spans="1:6" ht="14.45" customHeight="1" x14ac:dyDescent="0.2">
      <c r="A24" s="590" t="s">
        <v>818</v>
      </c>
      <c r="B24" s="585"/>
      <c r="C24" s="581">
        <v>0</v>
      </c>
      <c r="D24" s="585">
        <v>210.38</v>
      </c>
      <c r="E24" s="581">
        <v>1</v>
      </c>
      <c r="F24" s="586">
        <v>210.38</v>
      </c>
    </row>
    <row r="25" spans="1:6" ht="14.45" customHeight="1" x14ac:dyDescent="0.2">
      <c r="A25" s="590" t="s">
        <v>819</v>
      </c>
      <c r="B25" s="585"/>
      <c r="C25" s="581">
        <v>0</v>
      </c>
      <c r="D25" s="585">
        <v>1308.0900000000001</v>
      </c>
      <c r="E25" s="581">
        <v>1</v>
      </c>
      <c r="F25" s="586">
        <v>1308.0900000000001</v>
      </c>
    </row>
    <row r="26" spans="1:6" ht="14.45" customHeight="1" thickBot="1" x14ac:dyDescent="0.25">
      <c r="A26" s="513" t="s">
        <v>820</v>
      </c>
      <c r="B26" s="504"/>
      <c r="C26" s="505">
        <v>0</v>
      </c>
      <c r="D26" s="504">
        <v>6574.34</v>
      </c>
      <c r="E26" s="505">
        <v>1</v>
      </c>
      <c r="F26" s="506">
        <v>6574.34</v>
      </c>
    </row>
    <row r="27" spans="1:6" ht="14.45" customHeight="1" thickBot="1" x14ac:dyDescent="0.25">
      <c r="A27" s="507" t="s">
        <v>3</v>
      </c>
      <c r="B27" s="508">
        <v>888.5</v>
      </c>
      <c r="C27" s="509">
        <v>7.4936723380173362E-2</v>
      </c>
      <c r="D27" s="508">
        <v>10968.169999999998</v>
      </c>
      <c r="E27" s="509">
        <v>0.92506327661982668</v>
      </c>
      <c r="F27" s="510">
        <v>11856.669999999998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{F92690CE-E4A1-4396-84AD-EAC51E3C1B03}</x14:id>
        </ext>
      </extLst>
    </cfRule>
  </conditionalFormatting>
  <conditionalFormatting sqref="F12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{5DC9D1A0-7971-4D37-BFFA-BD9B3A2CF23F}</x14:id>
        </ext>
      </extLst>
    </cfRule>
  </conditionalFormatting>
  <hyperlinks>
    <hyperlink ref="A2" location="Obsah!A1" display="Zpět na Obsah  KL 01  1.-4.měsíc" xr:uid="{72244E95-25FB-4C0F-B27D-4EB738E208C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2690CE-E4A1-4396-84AD-EAC51E3C1B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5DC9D1A0-7971-4D37-BFFA-BD9B3A2CF2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835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4</v>
      </c>
      <c r="G3" s="43">
        <f>SUBTOTAL(9,G6:G1048576)</f>
        <v>888.5</v>
      </c>
      <c r="H3" s="44">
        <f>IF(M3=0,0,G3/M3)</f>
        <v>7.4936723380173348E-2</v>
      </c>
      <c r="I3" s="43">
        <f>SUBTOTAL(9,I6:I1048576)</f>
        <v>63</v>
      </c>
      <c r="J3" s="43">
        <f>SUBTOTAL(9,J6:J1048576)</f>
        <v>10968.170000000004</v>
      </c>
      <c r="K3" s="44">
        <f>IF(M3=0,0,J3/M3)</f>
        <v>0.92506327661982679</v>
      </c>
      <c r="L3" s="43">
        <f>SUBTOTAL(9,L6:L1048576)</f>
        <v>67</v>
      </c>
      <c r="M3" s="45">
        <f>SUBTOTAL(9,M6:M1048576)</f>
        <v>11856.670000000002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3" t="s">
        <v>135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560" t="s">
        <v>574</v>
      </c>
      <c r="B6" s="561" t="s">
        <v>821</v>
      </c>
      <c r="C6" s="561" t="s">
        <v>625</v>
      </c>
      <c r="D6" s="561" t="s">
        <v>626</v>
      </c>
      <c r="E6" s="561" t="s">
        <v>627</v>
      </c>
      <c r="F6" s="116"/>
      <c r="G6" s="116"/>
      <c r="H6" s="566">
        <v>0</v>
      </c>
      <c r="I6" s="116">
        <v>1</v>
      </c>
      <c r="J6" s="116">
        <v>39.549999999999997</v>
      </c>
      <c r="K6" s="566">
        <v>1</v>
      </c>
      <c r="L6" s="116">
        <v>1</v>
      </c>
      <c r="M6" s="584">
        <v>39.549999999999997</v>
      </c>
    </row>
    <row r="7" spans="1:13" ht="14.45" customHeight="1" x14ac:dyDescent="0.2">
      <c r="A7" s="575" t="s">
        <v>574</v>
      </c>
      <c r="B7" s="576" t="s">
        <v>822</v>
      </c>
      <c r="C7" s="576" t="s">
        <v>581</v>
      </c>
      <c r="D7" s="576" t="s">
        <v>582</v>
      </c>
      <c r="E7" s="576" t="s">
        <v>583</v>
      </c>
      <c r="F7" s="585"/>
      <c r="G7" s="585"/>
      <c r="H7" s="581">
        <v>0</v>
      </c>
      <c r="I7" s="585">
        <v>1</v>
      </c>
      <c r="J7" s="585">
        <v>93.18</v>
      </c>
      <c r="K7" s="581">
        <v>1</v>
      </c>
      <c r="L7" s="585">
        <v>1</v>
      </c>
      <c r="M7" s="586">
        <v>93.18</v>
      </c>
    </row>
    <row r="8" spans="1:13" ht="14.45" customHeight="1" x14ac:dyDescent="0.2">
      <c r="A8" s="575" t="s">
        <v>574</v>
      </c>
      <c r="B8" s="576" t="s">
        <v>823</v>
      </c>
      <c r="C8" s="576" t="s">
        <v>609</v>
      </c>
      <c r="D8" s="576" t="s">
        <v>610</v>
      </c>
      <c r="E8" s="576" t="s">
        <v>611</v>
      </c>
      <c r="F8" s="585"/>
      <c r="G8" s="585"/>
      <c r="H8" s="581">
        <v>0</v>
      </c>
      <c r="I8" s="585">
        <v>3</v>
      </c>
      <c r="J8" s="585">
        <v>2320.3500000000004</v>
      </c>
      <c r="K8" s="581">
        <v>1</v>
      </c>
      <c r="L8" s="585">
        <v>3</v>
      </c>
      <c r="M8" s="586">
        <v>2320.3500000000004</v>
      </c>
    </row>
    <row r="9" spans="1:13" ht="14.45" customHeight="1" x14ac:dyDescent="0.2">
      <c r="A9" s="575" t="s">
        <v>574</v>
      </c>
      <c r="B9" s="576" t="s">
        <v>557</v>
      </c>
      <c r="C9" s="576" t="s">
        <v>657</v>
      </c>
      <c r="D9" s="576" t="s">
        <v>521</v>
      </c>
      <c r="E9" s="576" t="s">
        <v>658</v>
      </c>
      <c r="F9" s="585"/>
      <c r="G9" s="585"/>
      <c r="H9" s="581"/>
      <c r="I9" s="585">
        <v>1</v>
      </c>
      <c r="J9" s="585">
        <v>0</v>
      </c>
      <c r="K9" s="581"/>
      <c r="L9" s="585">
        <v>1</v>
      </c>
      <c r="M9" s="586">
        <v>0</v>
      </c>
    </row>
    <row r="10" spans="1:13" ht="14.45" customHeight="1" x14ac:dyDescent="0.2">
      <c r="A10" s="575" t="s">
        <v>574</v>
      </c>
      <c r="B10" s="576" t="s">
        <v>824</v>
      </c>
      <c r="C10" s="576" t="s">
        <v>660</v>
      </c>
      <c r="D10" s="576" t="s">
        <v>661</v>
      </c>
      <c r="E10" s="576" t="s">
        <v>662</v>
      </c>
      <c r="F10" s="585"/>
      <c r="G10" s="585"/>
      <c r="H10" s="581"/>
      <c r="I10" s="585">
        <v>11</v>
      </c>
      <c r="J10" s="585">
        <v>0</v>
      </c>
      <c r="K10" s="581"/>
      <c r="L10" s="585">
        <v>11</v>
      </c>
      <c r="M10" s="586">
        <v>0</v>
      </c>
    </row>
    <row r="11" spans="1:13" ht="14.45" customHeight="1" x14ac:dyDescent="0.2">
      <c r="A11" s="575" t="s">
        <v>574</v>
      </c>
      <c r="B11" s="576" t="s">
        <v>825</v>
      </c>
      <c r="C11" s="576" t="s">
        <v>585</v>
      </c>
      <c r="D11" s="576" t="s">
        <v>586</v>
      </c>
      <c r="E11" s="576" t="s">
        <v>587</v>
      </c>
      <c r="F11" s="585"/>
      <c r="G11" s="585"/>
      <c r="H11" s="581">
        <v>0</v>
      </c>
      <c r="I11" s="585">
        <v>1</v>
      </c>
      <c r="J11" s="585">
        <v>129.75</v>
      </c>
      <c r="K11" s="581">
        <v>1</v>
      </c>
      <c r="L11" s="585">
        <v>1</v>
      </c>
      <c r="M11" s="586">
        <v>129.75</v>
      </c>
    </row>
    <row r="12" spans="1:13" ht="14.45" customHeight="1" x14ac:dyDescent="0.2">
      <c r="A12" s="575" t="s">
        <v>574</v>
      </c>
      <c r="B12" s="576" t="s">
        <v>826</v>
      </c>
      <c r="C12" s="576" t="s">
        <v>593</v>
      </c>
      <c r="D12" s="576" t="s">
        <v>594</v>
      </c>
      <c r="E12" s="576" t="s">
        <v>595</v>
      </c>
      <c r="F12" s="585"/>
      <c r="G12" s="585"/>
      <c r="H12" s="581">
        <v>0</v>
      </c>
      <c r="I12" s="585">
        <v>1</v>
      </c>
      <c r="J12" s="585">
        <v>117.55</v>
      </c>
      <c r="K12" s="581">
        <v>1</v>
      </c>
      <c r="L12" s="585">
        <v>1</v>
      </c>
      <c r="M12" s="586">
        <v>117.55</v>
      </c>
    </row>
    <row r="13" spans="1:13" ht="14.45" customHeight="1" x14ac:dyDescent="0.2">
      <c r="A13" s="575" t="s">
        <v>575</v>
      </c>
      <c r="B13" s="576" t="s">
        <v>827</v>
      </c>
      <c r="C13" s="576" t="s">
        <v>680</v>
      </c>
      <c r="D13" s="576" t="s">
        <v>681</v>
      </c>
      <c r="E13" s="576" t="s">
        <v>682</v>
      </c>
      <c r="F13" s="585"/>
      <c r="G13" s="585"/>
      <c r="H13" s="581">
        <v>0</v>
      </c>
      <c r="I13" s="585">
        <v>1</v>
      </c>
      <c r="J13" s="585">
        <v>93.27</v>
      </c>
      <c r="K13" s="581">
        <v>1</v>
      </c>
      <c r="L13" s="585">
        <v>1</v>
      </c>
      <c r="M13" s="586">
        <v>93.27</v>
      </c>
    </row>
    <row r="14" spans="1:13" ht="14.45" customHeight="1" x14ac:dyDescent="0.2">
      <c r="A14" s="575" t="s">
        <v>575</v>
      </c>
      <c r="B14" s="576" t="s">
        <v>827</v>
      </c>
      <c r="C14" s="576" t="s">
        <v>683</v>
      </c>
      <c r="D14" s="576" t="s">
        <v>681</v>
      </c>
      <c r="E14" s="576" t="s">
        <v>684</v>
      </c>
      <c r="F14" s="585"/>
      <c r="G14" s="585"/>
      <c r="H14" s="581">
        <v>0</v>
      </c>
      <c r="I14" s="585">
        <v>1</v>
      </c>
      <c r="J14" s="585">
        <v>31.09</v>
      </c>
      <c r="K14" s="581">
        <v>1</v>
      </c>
      <c r="L14" s="585">
        <v>1</v>
      </c>
      <c r="M14" s="586">
        <v>31.09</v>
      </c>
    </row>
    <row r="15" spans="1:13" ht="14.45" customHeight="1" x14ac:dyDescent="0.2">
      <c r="A15" s="575" t="s">
        <v>575</v>
      </c>
      <c r="B15" s="576" t="s">
        <v>828</v>
      </c>
      <c r="C15" s="576" t="s">
        <v>696</v>
      </c>
      <c r="D15" s="576" t="s">
        <v>697</v>
      </c>
      <c r="E15" s="576" t="s">
        <v>698</v>
      </c>
      <c r="F15" s="585"/>
      <c r="G15" s="585"/>
      <c r="H15" s="581">
        <v>0</v>
      </c>
      <c r="I15" s="585">
        <v>1</v>
      </c>
      <c r="J15" s="585">
        <v>103.4</v>
      </c>
      <c r="K15" s="581">
        <v>1</v>
      </c>
      <c r="L15" s="585">
        <v>1</v>
      </c>
      <c r="M15" s="586">
        <v>103.4</v>
      </c>
    </row>
    <row r="16" spans="1:13" ht="14.45" customHeight="1" x14ac:dyDescent="0.2">
      <c r="A16" s="575" t="s">
        <v>575</v>
      </c>
      <c r="B16" s="576" t="s">
        <v>829</v>
      </c>
      <c r="C16" s="576" t="s">
        <v>709</v>
      </c>
      <c r="D16" s="576" t="s">
        <v>710</v>
      </c>
      <c r="E16" s="576" t="s">
        <v>711</v>
      </c>
      <c r="F16" s="585"/>
      <c r="G16" s="585"/>
      <c r="H16" s="581">
        <v>0</v>
      </c>
      <c r="I16" s="585">
        <v>1</v>
      </c>
      <c r="J16" s="585">
        <v>154.36000000000001</v>
      </c>
      <c r="K16" s="581">
        <v>1</v>
      </c>
      <c r="L16" s="585">
        <v>1</v>
      </c>
      <c r="M16" s="586">
        <v>154.36000000000001</v>
      </c>
    </row>
    <row r="17" spans="1:13" ht="14.45" customHeight="1" x14ac:dyDescent="0.2">
      <c r="A17" s="575" t="s">
        <v>575</v>
      </c>
      <c r="B17" s="576" t="s">
        <v>830</v>
      </c>
      <c r="C17" s="576" t="s">
        <v>705</v>
      </c>
      <c r="D17" s="576" t="s">
        <v>706</v>
      </c>
      <c r="E17" s="576" t="s">
        <v>707</v>
      </c>
      <c r="F17" s="585"/>
      <c r="G17" s="585"/>
      <c r="H17" s="581"/>
      <c r="I17" s="585">
        <v>5</v>
      </c>
      <c r="J17" s="585">
        <v>0</v>
      </c>
      <c r="K17" s="581"/>
      <c r="L17" s="585">
        <v>5</v>
      </c>
      <c r="M17" s="586">
        <v>0</v>
      </c>
    </row>
    <row r="18" spans="1:13" ht="14.45" customHeight="1" x14ac:dyDescent="0.2">
      <c r="A18" s="575" t="s">
        <v>575</v>
      </c>
      <c r="B18" s="576" t="s">
        <v>824</v>
      </c>
      <c r="C18" s="576" t="s">
        <v>660</v>
      </c>
      <c r="D18" s="576" t="s">
        <v>661</v>
      </c>
      <c r="E18" s="576" t="s">
        <v>662</v>
      </c>
      <c r="F18" s="585"/>
      <c r="G18" s="585"/>
      <c r="H18" s="581"/>
      <c r="I18" s="585">
        <v>1</v>
      </c>
      <c r="J18" s="585">
        <v>0</v>
      </c>
      <c r="K18" s="581"/>
      <c r="L18" s="585">
        <v>1</v>
      </c>
      <c r="M18" s="586">
        <v>0</v>
      </c>
    </row>
    <row r="19" spans="1:13" ht="14.45" customHeight="1" x14ac:dyDescent="0.2">
      <c r="A19" s="575" t="s">
        <v>575</v>
      </c>
      <c r="B19" s="576" t="s">
        <v>826</v>
      </c>
      <c r="C19" s="576" t="s">
        <v>593</v>
      </c>
      <c r="D19" s="576" t="s">
        <v>594</v>
      </c>
      <c r="E19" s="576" t="s">
        <v>595</v>
      </c>
      <c r="F19" s="585"/>
      <c r="G19" s="585"/>
      <c r="H19" s="581">
        <v>0</v>
      </c>
      <c r="I19" s="585">
        <v>1</v>
      </c>
      <c r="J19" s="585">
        <v>117.55</v>
      </c>
      <c r="K19" s="581">
        <v>1</v>
      </c>
      <c r="L19" s="585">
        <v>1</v>
      </c>
      <c r="M19" s="586">
        <v>117.55</v>
      </c>
    </row>
    <row r="20" spans="1:13" ht="14.45" customHeight="1" x14ac:dyDescent="0.2">
      <c r="A20" s="575" t="s">
        <v>575</v>
      </c>
      <c r="B20" s="576" t="s">
        <v>826</v>
      </c>
      <c r="C20" s="576" t="s">
        <v>689</v>
      </c>
      <c r="D20" s="576" t="s">
        <v>594</v>
      </c>
      <c r="E20" s="576" t="s">
        <v>690</v>
      </c>
      <c r="F20" s="585"/>
      <c r="G20" s="585"/>
      <c r="H20" s="581">
        <v>0</v>
      </c>
      <c r="I20" s="585">
        <v>1</v>
      </c>
      <c r="J20" s="585">
        <v>58.77</v>
      </c>
      <c r="K20" s="581">
        <v>1</v>
      </c>
      <c r="L20" s="585">
        <v>1</v>
      </c>
      <c r="M20" s="586">
        <v>58.77</v>
      </c>
    </row>
    <row r="21" spans="1:13" ht="14.45" customHeight="1" x14ac:dyDescent="0.2">
      <c r="A21" s="575" t="s">
        <v>576</v>
      </c>
      <c r="B21" s="576" t="s">
        <v>831</v>
      </c>
      <c r="C21" s="576" t="s">
        <v>797</v>
      </c>
      <c r="D21" s="576" t="s">
        <v>798</v>
      </c>
      <c r="E21" s="576" t="s">
        <v>799</v>
      </c>
      <c r="F21" s="585">
        <v>2</v>
      </c>
      <c r="G21" s="585">
        <v>659.12</v>
      </c>
      <c r="H21" s="581">
        <v>1</v>
      </c>
      <c r="I21" s="585"/>
      <c r="J21" s="585"/>
      <c r="K21" s="581">
        <v>0</v>
      </c>
      <c r="L21" s="585">
        <v>2</v>
      </c>
      <c r="M21" s="586">
        <v>659.12</v>
      </c>
    </row>
    <row r="22" spans="1:13" ht="14.45" customHeight="1" x14ac:dyDescent="0.2">
      <c r="A22" s="575" t="s">
        <v>578</v>
      </c>
      <c r="B22" s="576" t="s">
        <v>832</v>
      </c>
      <c r="C22" s="576" t="s">
        <v>739</v>
      </c>
      <c r="D22" s="576" t="s">
        <v>740</v>
      </c>
      <c r="E22" s="576" t="s">
        <v>741</v>
      </c>
      <c r="F22" s="585"/>
      <c r="G22" s="585"/>
      <c r="H22" s="581">
        <v>0</v>
      </c>
      <c r="I22" s="585">
        <v>7</v>
      </c>
      <c r="J22" s="585">
        <v>1308.0900000000001</v>
      </c>
      <c r="K22" s="581">
        <v>1</v>
      </c>
      <c r="L22" s="585">
        <v>7</v>
      </c>
      <c r="M22" s="586">
        <v>1308.0900000000001</v>
      </c>
    </row>
    <row r="23" spans="1:13" ht="14.45" customHeight="1" x14ac:dyDescent="0.2">
      <c r="A23" s="575" t="s">
        <v>578</v>
      </c>
      <c r="B23" s="576" t="s">
        <v>833</v>
      </c>
      <c r="C23" s="576" t="s">
        <v>727</v>
      </c>
      <c r="D23" s="576" t="s">
        <v>728</v>
      </c>
      <c r="E23" s="576" t="s">
        <v>729</v>
      </c>
      <c r="F23" s="585">
        <v>1</v>
      </c>
      <c r="G23" s="585">
        <v>229.38</v>
      </c>
      <c r="H23" s="581">
        <v>1</v>
      </c>
      <c r="I23" s="585"/>
      <c r="J23" s="585"/>
      <c r="K23" s="581">
        <v>0</v>
      </c>
      <c r="L23" s="585">
        <v>1</v>
      </c>
      <c r="M23" s="586">
        <v>229.38</v>
      </c>
    </row>
    <row r="24" spans="1:13" ht="14.45" customHeight="1" x14ac:dyDescent="0.2">
      <c r="A24" s="575" t="s">
        <v>578</v>
      </c>
      <c r="B24" s="576" t="s">
        <v>822</v>
      </c>
      <c r="C24" s="576" t="s">
        <v>724</v>
      </c>
      <c r="D24" s="576" t="s">
        <v>582</v>
      </c>
      <c r="E24" s="576" t="s">
        <v>725</v>
      </c>
      <c r="F24" s="585"/>
      <c r="G24" s="585"/>
      <c r="H24" s="581">
        <v>0</v>
      </c>
      <c r="I24" s="585">
        <v>5</v>
      </c>
      <c r="J24" s="585">
        <v>1055.29</v>
      </c>
      <c r="K24" s="581">
        <v>1</v>
      </c>
      <c r="L24" s="585">
        <v>5</v>
      </c>
      <c r="M24" s="586">
        <v>1055.29</v>
      </c>
    </row>
    <row r="25" spans="1:13" ht="14.45" customHeight="1" x14ac:dyDescent="0.2">
      <c r="A25" s="575" t="s">
        <v>578</v>
      </c>
      <c r="B25" s="576" t="s">
        <v>834</v>
      </c>
      <c r="C25" s="576" t="s">
        <v>758</v>
      </c>
      <c r="D25" s="576" t="s">
        <v>759</v>
      </c>
      <c r="E25" s="576" t="s">
        <v>760</v>
      </c>
      <c r="F25" s="585"/>
      <c r="G25" s="585"/>
      <c r="H25" s="581">
        <v>0</v>
      </c>
      <c r="I25" s="585">
        <v>1</v>
      </c>
      <c r="J25" s="585">
        <v>63.14</v>
      </c>
      <c r="K25" s="581">
        <v>1</v>
      </c>
      <c r="L25" s="585">
        <v>1</v>
      </c>
      <c r="M25" s="586">
        <v>63.14</v>
      </c>
    </row>
    <row r="26" spans="1:13" ht="14.45" customHeight="1" x14ac:dyDescent="0.2">
      <c r="A26" s="575" t="s">
        <v>578</v>
      </c>
      <c r="B26" s="576" t="s">
        <v>834</v>
      </c>
      <c r="C26" s="576" t="s">
        <v>761</v>
      </c>
      <c r="D26" s="576" t="s">
        <v>759</v>
      </c>
      <c r="E26" s="576" t="s">
        <v>762</v>
      </c>
      <c r="F26" s="585"/>
      <c r="G26" s="585"/>
      <c r="H26" s="581">
        <v>0</v>
      </c>
      <c r="I26" s="585">
        <v>3</v>
      </c>
      <c r="J26" s="585">
        <v>147.24</v>
      </c>
      <c r="K26" s="581">
        <v>1</v>
      </c>
      <c r="L26" s="585">
        <v>3</v>
      </c>
      <c r="M26" s="586">
        <v>147.24</v>
      </c>
    </row>
    <row r="27" spans="1:13" ht="14.45" customHeight="1" x14ac:dyDescent="0.2">
      <c r="A27" s="575" t="s">
        <v>578</v>
      </c>
      <c r="B27" s="576" t="s">
        <v>823</v>
      </c>
      <c r="C27" s="576" t="s">
        <v>736</v>
      </c>
      <c r="D27" s="576" t="s">
        <v>610</v>
      </c>
      <c r="E27" s="576" t="s">
        <v>737</v>
      </c>
      <c r="F27" s="585"/>
      <c r="G27" s="585"/>
      <c r="H27" s="581">
        <v>0</v>
      </c>
      <c r="I27" s="585">
        <v>3</v>
      </c>
      <c r="J27" s="585">
        <v>1160.19</v>
      </c>
      <c r="K27" s="581">
        <v>1</v>
      </c>
      <c r="L27" s="585">
        <v>3</v>
      </c>
      <c r="M27" s="586">
        <v>1160.19</v>
      </c>
    </row>
    <row r="28" spans="1:13" ht="14.45" customHeight="1" x14ac:dyDescent="0.2">
      <c r="A28" s="575" t="s">
        <v>578</v>
      </c>
      <c r="B28" s="576" t="s">
        <v>823</v>
      </c>
      <c r="C28" s="576" t="s">
        <v>609</v>
      </c>
      <c r="D28" s="576" t="s">
        <v>610</v>
      </c>
      <c r="E28" s="576" t="s">
        <v>611</v>
      </c>
      <c r="F28" s="585"/>
      <c r="G28" s="585"/>
      <c r="H28" s="581">
        <v>0</v>
      </c>
      <c r="I28" s="585">
        <v>3</v>
      </c>
      <c r="J28" s="585">
        <v>2320.3500000000004</v>
      </c>
      <c r="K28" s="581">
        <v>1</v>
      </c>
      <c r="L28" s="585">
        <v>3</v>
      </c>
      <c r="M28" s="586">
        <v>2320.3500000000004</v>
      </c>
    </row>
    <row r="29" spans="1:13" ht="14.45" customHeight="1" x14ac:dyDescent="0.2">
      <c r="A29" s="575" t="s">
        <v>578</v>
      </c>
      <c r="B29" s="576" t="s">
        <v>826</v>
      </c>
      <c r="C29" s="576" t="s">
        <v>730</v>
      </c>
      <c r="D29" s="576" t="s">
        <v>594</v>
      </c>
      <c r="E29" s="576" t="s">
        <v>731</v>
      </c>
      <c r="F29" s="585"/>
      <c r="G29" s="585"/>
      <c r="H29" s="581">
        <v>0</v>
      </c>
      <c r="I29" s="585">
        <v>5</v>
      </c>
      <c r="J29" s="585">
        <v>881.59999999999991</v>
      </c>
      <c r="K29" s="581">
        <v>1</v>
      </c>
      <c r="L29" s="585">
        <v>5</v>
      </c>
      <c r="M29" s="586">
        <v>881.59999999999991</v>
      </c>
    </row>
    <row r="30" spans="1:13" ht="14.45" customHeight="1" x14ac:dyDescent="0.2">
      <c r="A30" s="575" t="s">
        <v>579</v>
      </c>
      <c r="B30" s="576" t="s">
        <v>823</v>
      </c>
      <c r="C30" s="576" t="s">
        <v>609</v>
      </c>
      <c r="D30" s="576" t="s">
        <v>610</v>
      </c>
      <c r="E30" s="576" t="s">
        <v>611</v>
      </c>
      <c r="F30" s="585"/>
      <c r="G30" s="585"/>
      <c r="H30" s="581">
        <v>0</v>
      </c>
      <c r="I30" s="585">
        <v>1</v>
      </c>
      <c r="J30" s="585">
        <v>773.45</v>
      </c>
      <c r="K30" s="581">
        <v>1</v>
      </c>
      <c r="L30" s="585">
        <v>1</v>
      </c>
      <c r="M30" s="586">
        <v>773.45</v>
      </c>
    </row>
    <row r="31" spans="1:13" ht="14.45" customHeight="1" x14ac:dyDescent="0.2">
      <c r="A31" s="575" t="s">
        <v>579</v>
      </c>
      <c r="B31" s="576" t="s">
        <v>830</v>
      </c>
      <c r="C31" s="576" t="s">
        <v>785</v>
      </c>
      <c r="D31" s="576" t="s">
        <v>786</v>
      </c>
      <c r="E31" s="576" t="s">
        <v>787</v>
      </c>
      <c r="F31" s="585">
        <v>1</v>
      </c>
      <c r="G31" s="585">
        <v>0</v>
      </c>
      <c r="H31" s="581"/>
      <c r="I31" s="585"/>
      <c r="J31" s="585"/>
      <c r="K31" s="581"/>
      <c r="L31" s="585">
        <v>1</v>
      </c>
      <c r="M31" s="586">
        <v>0</v>
      </c>
    </row>
    <row r="32" spans="1:13" ht="14.45" customHeight="1" thickBot="1" x14ac:dyDescent="0.25">
      <c r="A32" s="567" t="s">
        <v>579</v>
      </c>
      <c r="B32" s="568" t="s">
        <v>824</v>
      </c>
      <c r="C32" s="568" t="s">
        <v>660</v>
      </c>
      <c r="D32" s="568" t="s">
        <v>661</v>
      </c>
      <c r="E32" s="568" t="s">
        <v>662</v>
      </c>
      <c r="F32" s="587"/>
      <c r="G32" s="587"/>
      <c r="H32" s="573"/>
      <c r="I32" s="587">
        <v>4</v>
      </c>
      <c r="J32" s="587">
        <v>0</v>
      </c>
      <c r="K32" s="573"/>
      <c r="L32" s="587">
        <v>4</v>
      </c>
      <c r="M32" s="588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745E7DD5-0473-4226-A276-80934C20C307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461</v>
      </c>
      <c r="B5" s="466" t="s">
        <v>462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461</v>
      </c>
      <c r="B6" s="466" t="s">
        <v>836</v>
      </c>
      <c r="C6" s="467">
        <v>17.520920000000004</v>
      </c>
      <c r="D6" s="467">
        <v>13.319679999999998</v>
      </c>
      <c r="E6" s="467"/>
      <c r="F6" s="467">
        <v>28.400860000000005</v>
      </c>
      <c r="G6" s="467">
        <v>0</v>
      </c>
      <c r="H6" s="467">
        <v>28.400860000000005</v>
      </c>
      <c r="I6" s="468" t="s">
        <v>271</v>
      </c>
      <c r="J6" s="469" t="s">
        <v>1</v>
      </c>
    </row>
    <row r="7" spans="1:10" ht="14.45" customHeight="1" x14ac:dyDescent="0.2">
      <c r="A7" s="465" t="s">
        <v>461</v>
      </c>
      <c r="B7" s="466" t="s">
        <v>837</v>
      </c>
      <c r="C7" s="467">
        <v>0</v>
      </c>
      <c r="D7" s="467">
        <v>0</v>
      </c>
      <c r="E7" s="467"/>
      <c r="F7" s="467">
        <v>4.0899999999999999E-2</v>
      </c>
      <c r="G7" s="467">
        <v>0</v>
      </c>
      <c r="H7" s="467">
        <v>4.0899999999999999E-2</v>
      </c>
      <c r="I7" s="468" t="s">
        <v>271</v>
      </c>
      <c r="J7" s="469" t="s">
        <v>1</v>
      </c>
    </row>
    <row r="8" spans="1:10" ht="14.45" customHeight="1" x14ac:dyDescent="0.2">
      <c r="A8" s="465" t="s">
        <v>461</v>
      </c>
      <c r="B8" s="466" t="s">
        <v>838</v>
      </c>
      <c r="C8" s="467">
        <v>2.7241499999999998</v>
      </c>
      <c r="D8" s="467">
        <v>3.4880500000000003</v>
      </c>
      <c r="E8" s="467"/>
      <c r="F8" s="467">
        <v>3.75264</v>
      </c>
      <c r="G8" s="467">
        <v>0</v>
      </c>
      <c r="H8" s="467">
        <v>3.75264</v>
      </c>
      <c r="I8" s="468" t="s">
        <v>271</v>
      </c>
      <c r="J8" s="469" t="s">
        <v>1</v>
      </c>
    </row>
    <row r="9" spans="1:10" ht="14.45" customHeight="1" x14ac:dyDescent="0.2">
      <c r="A9" s="465" t="s">
        <v>461</v>
      </c>
      <c r="B9" s="466" t="s">
        <v>839</v>
      </c>
      <c r="C9" s="467">
        <v>29.506830000000001</v>
      </c>
      <c r="D9" s="467">
        <v>34.659009999999995</v>
      </c>
      <c r="E9" s="467"/>
      <c r="F9" s="467">
        <v>64.512140000000002</v>
      </c>
      <c r="G9" s="467">
        <v>0</v>
      </c>
      <c r="H9" s="467">
        <v>64.512140000000002</v>
      </c>
      <c r="I9" s="468" t="s">
        <v>271</v>
      </c>
      <c r="J9" s="469" t="s">
        <v>1</v>
      </c>
    </row>
    <row r="10" spans="1:10" ht="14.45" customHeight="1" x14ac:dyDescent="0.2">
      <c r="A10" s="465" t="s">
        <v>461</v>
      </c>
      <c r="B10" s="466" t="s">
        <v>840</v>
      </c>
      <c r="C10" s="467">
        <v>31.460169999999998</v>
      </c>
      <c r="D10" s="467">
        <v>27.445</v>
      </c>
      <c r="E10" s="467"/>
      <c r="F10" s="467">
        <v>25.308399999999999</v>
      </c>
      <c r="G10" s="467">
        <v>0</v>
      </c>
      <c r="H10" s="467">
        <v>25.308399999999999</v>
      </c>
      <c r="I10" s="468" t="s">
        <v>271</v>
      </c>
      <c r="J10" s="469" t="s">
        <v>1</v>
      </c>
    </row>
    <row r="11" spans="1:10" ht="14.45" customHeight="1" x14ac:dyDescent="0.2">
      <c r="A11" s="465" t="s">
        <v>461</v>
      </c>
      <c r="B11" s="466" t="s">
        <v>841</v>
      </c>
      <c r="C11" s="467">
        <v>7.4499999999999993</v>
      </c>
      <c r="D11" s="467">
        <v>8.3208000000000002</v>
      </c>
      <c r="E11" s="467"/>
      <c r="F11" s="467">
        <v>7.0819999999999999</v>
      </c>
      <c r="G11" s="467">
        <v>0</v>
      </c>
      <c r="H11" s="467">
        <v>7.0819999999999999</v>
      </c>
      <c r="I11" s="468" t="s">
        <v>271</v>
      </c>
      <c r="J11" s="469" t="s">
        <v>1</v>
      </c>
    </row>
    <row r="12" spans="1:10" ht="14.45" customHeight="1" x14ac:dyDescent="0.2">
      <c r="A12" s="465" t="s">
        <v>461</v>
      </c>
      <c r="B12" s="466" t="s">
        <v>842</v>
      </c>
      <c r="C12" s="467">
        <v>2.0179999999999998</v>
      </c>
      <c r="D12" s="467">
        <v>2.016</v>
      </c>
      <c r="E12" s="467"/>
      <c r="F12" s="467">
        <v>9.6020000000000003</v>
      </c>
      <c r="G12" s="467">
        <v>0</v>
      </c>
      <c r="H12" s="467">
        <v>9.6020000000000003</v>
      </c>
      <c r="I12" s="468" t="s">
        <v>271</v>
      </c>
      <c r="J12" s="469" t="s">
        <v>1</v>
      </c>
    </row>
    <row r="13" spans="1:10" ht="14.45" customHeight="1" x14ac:dyDescent="0.2">
      <c r="A13" s="465" t="s">
        <v>461</v>
      </c>
      <c r="B13" s="466" t="s">
        <v>465</v>
      </c>
      <c r="C13" s="467">
        <v>90.680070000000015</v>
      </c>
      <c r="D13" s="467">
        <v>89.248540000000006</v>
      </c>
      <c r="E13" s="467"/>
      <c r="F13" s="467">
        <v>138.69894000000002</v>
      </c>
      <c r="G13" s="467">
        <v>0</v>
      </c>
      <c r="H13" s="467">
        <v>138.69894000000002</v>
      </c>
      <c r="I13" s="468" t="s">
        <v>271</v>
      </c>
      <c r="J13" s="469" t="s">
        <v>466</v>
      </c>
    </row>
    <row r="15" spans="1:10" ht="14.45" customHeight="1" x14ac:dyDescent="0.2">
      <c r="A15" s="465" t="s">
        <v>461</v>
      </c>
      <c r="B15" s="466" t="s">
        <v>462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68</v>
      </c>
    </row>
    <row r="16" spans="1:10" ht="14.45" customHeight="1" x14ac:dyDescent="0.2">
      <c r="A16" s="465" t="s">
        <v>467</v>
      </c>
      <c r="B16" s="466" t="s">
        <v>468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467</v>
      </c>
      <c r="B17" s="466" t="s">
        <v>836</v>
      </c>
      <c r="C17" s="467">
        <v>17.520920000000004</v>
      </c>
      <c r="D17" s="467">
        <v>13.319679999999998</v>
      </c>
      <c r="E17" s="467"/>
      <c r="F17" s="467">
        <v>28.400860000000005</v>
      </c>
      <c r="G17" s="467">
        <v>0</v>
      </c>
      <c r="H17" s="467">
        <v>28.400860000000005</v>
      </c>
      <c r="I17" s="468" t="s">
        <v>271</v>
      </c>
      <c r="J17" s="469" t="s">
        <v>1</v>
      </c>
    </row>
    <row r="18" spans="1:10" ht="14.45" customHeight="1" x14ac:dyDescent="0.2">
      <c r="A18" s="465" t="s">
        <v>467</v>
      </c>
      <c r="B18" s="466" t="s">
        <v>838</v>
      </c>
      <c r="C18" s="467">
        <v>1.3918400000000002</v>
      </c>
      <c r="D18" s="467">
        <v>1.6215700000000002</v>
      </c>
      <c r="E18" s="467"/>
      <c r="F18" s="467">
        <v>1.3221899999999998</v>
      </c>
      <c r="G18" s="467">
        <v>0</v>
      </c>
      <c r="H18" s="467">
        <v>1.3221899999999998</v>
      </c>
      <c r="I18" s="468" t="s">
        <v>271</v>
      </c>
      <c r="J18" s="469" t="s">
        <v>1</v>
      </c>
    </row>
    <row r="19" spans="1:10" ht="14.45" customHeight="1" x14ac:dyDescent="0.2">
      <c r="A19" s="465" t="s">
        <v>467</v>
      </c>
      <c r="B19" s="466" t="s">
        <v>839</v>
      </c>
      <c r="C19" s="467">
        <v>16.881640000000001</v>
      </c>
      <c r="D19" s="467">
        <v>20.029889999999998</v>
      </c>
      <c r="E19" s="467"/>
      <c r="F19" s="467">
        <v>38.173650000000002</v>
      </c>
      <c r="G19" s="467">
        <v>0</v>
      </c>
      <c r="H19" s="467">
        <v>38.173650000000002</v>
      </c>
      <c r="I19" s="468" t="s">
        <v>271</v>
      </c>
      <c r="J19" s="469" t="s">
        <v>1</v>
      </c>
    </row>
    <row r="20" spans="1:10" ht="14.45" customHeight="1" x14ac:dyDescent="0.2">
      <c r="A20" s="465" t="s">
        <v>467</v>
      </c>
      <c r="B20" s="466" t="s">
        <v>840</v>
      </c>
      <c r="C20" s="467">
        <v>28.612299999999998</v>
      </c>
      <c r="D20" s="467">
        <v>25.7166</v>
      </c>
      <c r="E20" s="467"/>
      <c r="F20" s="467">
        <v>22.260099999999998</v>
      </c>
      <c r="G20" s="467">
        <v>0</v>
      </c>
      <c r="H20" s="467">
        <v>22.260099999999998</v>
      </c>
      <c r="I20" s="468" t="s">
        <v>271</v>
      </c>
      <c r="J20" s="469" t="s">
        <v>1</v>
      </c>
    </row>
    <row r="21" spans="1:10" ht="14.45" customHeight="1" x14ac:dyDescent="0.2">
      <c r="A21" s="465" t="s">
        <v>467</v>
      </c>
      <c r="B21" s="466" t="s">
        <v>841</v>
      </c>
      <c r="C21" s="467">
        <v>4.05</v>
      </c>
      <c r="D21" s="467">
        <v>4.6429999999999998</v>
      </c>
      <c r="E21" s="467"/>
      <c r="F21" s="467">
        <v>3.141</v>
      </c>
      <c r="G21" s="467">
        <v>0</v>
      </c>
      <c r="H21" s="467">
        <v>3.141</v>
      </c>
      <c r="I21" s="468" t="s">
        <v>271</v>
      </c>
      <c r="J21" s="469" t="s">
        <v>1</v>
      </c>
    </row>
    <row r="22" spans="1:10" ht="14.45" customHeight="1" x14ac:dyDescent="0.2">
      <c r="A22" s="465" t="s">
        <v>467</v>
      </c>
      <c r="B22" s="466" t="s">
        <v>842</v>
      </c>
      <c r="C22" s="467">
        <v>0.75600000000000001</v>
      </c>
      <c r="D22" s="467">
        <v>0.88200000000000001</v>
      </c>
      <c r="E22" s="467"/>
      <c r="F22" s="467">
        <v>5.26</v>
      </c>
      <c r="G22" s="467">
        <v>0</v>
      </c>
      <c r="H22" s="467">
        <v>5.26</v>
      </c>
      <c r="I22" s="468" t="s">
        <v>271</v>
      </c>
      <c r="J22" s="469" t="s">
        <v>1</v>
      </c>
    </row>
    <row r="23" spans="1:10" ht="14.45" customHeight="1" x14ac:dyDescent="0.2">
      <c r="A23" s="465" t="s">
        <v>467</v>
      </c>
      <c r="B23" s="466" t="s">
        <v>469</v>
      </c>
      <c r="C23" s="467">
        <v>69.212699999999998</v>
      </c>
      <c r="D23" s="467">
        <v>66.212739999999997</v>
      </c>
      <c r="E23" s="467"/>
      <c r="F23" s="467">
        <v>98.557800000000015</v>
      </c>
      <c r="G23" s="467">
        <v>0</v>
      </c>
      <c r="H23" s="467">
        <v>98.557800000000015</v>
      </c>
      <c r="I23" s="468" t="s">
        <v>271</v>
      </c>
      <c r="J23" s="469" t="s">
        <v>470</v>
      </c>
    </row>
    <row r="24" spans="1:10" ht="14.45" customHeight="1" x14ac:dyDescent="0.2">
      <c r="A24" s="465" t="s">
        <v>271</v>
      </c>
      <c r="B24" s="466" t="s">
        <v>271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471</v>
      </c>
    </row>
    <row r="25" spans="1:10" ht="14.45" customHeight="1" x14ac:dyDescent="0.2">
      <c r="A25" s="465" t="s">
        <v>475</v>
      </c>
      <c r="B25" s="466" t="s">
        <v>476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0</v>
      </c>
    </row>
    <row r="26" spans="1:10" ht="14.45" customHeight="1" x14ac:dyDescent="0.2">
      <c r="A26" s="465" t="s">
        <v>475</v>
      </c>
      <c r="B26" s="466" t="s">
        <v>837</v>
      </c>
      <c r="C26" s="467">
        <v>0</v>
      </c>
      <c r="D26" s="467">
        <v>0</v>
      </c>
      <c r="E26" s="467"/>
      <c r="F26" s="467">
        <v>4.0899999999999999E-2</v>
      </c>
      <c r="G26" s="467">
        <v>0</v>
      </c>
      <c r="H26" s="467">
        <v>4.0899999999999999E-2</v>
      </c>
      <c r="I26" s="468" t="s">
        <v>271</v>
      </c>
      <c r="J26" s="469" t="s">
        <v>1</v>
      </c>
    </row>
    <row r="27" spans="1:10" ht="14.45" customHeight="1" x14ac:dyDescent="0.2">
      <c r="A27" s="465" t="s">
        <v>475</v>
      </c>
      <c r="B27" s="466" t="s">
        <v>838</v>
      </c>
      <c r="C27" s="467">
        <v>1.3323099999999999</v>
      </c>
      <c r="D27" s="467">
        <v>1.8664799999999999</v>
      </c>
      <c r="E27" s="467"/>
      <c r="F27" s="467">
        <v>2.0129600000000001</v>
      </c>
      <c r="G27" s="467">
        <v>0</v>
      </c>
      <c r="H27" s="467">
        <v>2.0129600000000001</v>
      </c>
      <c r="I27" s="468" t="s">
        <v>271</v>
      </c>
      <c r="J27" s="469" t="s">
        <v>1</v>
      </c>
    </row>
    <row r="28" spans="1:10" ht="14.45" customHeight="1" x14ac:dyDescent="0.2">
      <c r="A28" s="465" t="s">
        <v>475</v>
      </c>
      <c r="B28" s="466" t="s">
        <v>839</v>
      </c>
      <c r="C28" s="467">
        <v>12.62519</v>
      </c>
      <c r="D28" s="467">
        <v>14.629119999999999</v>
      </c>
      <c r="E28" s="467"/>
      <c r="F28" s="467">
        <v>23.521610000000003</v>
      </c>
      <c r="G28" s="467">
        <v>0</v>
      </c>
      <c r="H28" s="467">
        <v>23.521610000000003</v>
      </c>
      <c r="I28" s="468" t="s">
        <v>271</v>
      </c>
      <c r="J28" s="469" t="s">
        <v>1</v>
      </c>
    </row>
    <row r="29" spans="1:10" ht="14.45" customHeight="1" x14ac:dyDescent="0.2">
      <c r="A29" s="465" t="s">
        <v>475</v>
      </c>
      <c r="B29" s="466" t="s">
        <v>840</v>
      </c>
      <c r="C29" s="467">
        <v>2.8478700000000003</v>
      </c>
      <c r="D29" s="467">
        <v>1.7284000000000002</v>
      </c>
      <c r="E29" s="467"/>
      <c r="F29" s="467">
        <v>3.0483000000000002</v>
      </c>
      <c r="G29" s="467">
        <v>0</v>
      </c>
      <c r="H29" s="467">
        <v>3.0483000000000002</v>
      </c>
      <c r="I29" s="468" t="s">
        <v>271</v>
      </c>
      <c r="J29" s="469" t="s">
        <v>1</v>
      </c>
    </row>
    <row r="30" spans="1:10" ht="14.45" customHeight="1" x14ac:dyDescent="0.2">
      <c r="A30" s="465" t="s">
        <v>475</v>
      </c>
      <c r="B30" s="466" t="s">
        <v>841</v>
      </c>
      <c r="C30" s="467">
        <v>3.4</v>
      </c>
      <c r="D30" s="467">
        <v>3.6778000000000004</v>
      </c>
      <c r="E30" s="467"/>
      <c r="F30" s="467">
        <v>3.1819999999999999</v>
      </c>
      <c r="G30" s="467">
        <v>0</v>
      </c>
      <c r="H30" s="467">
        <v>3.1819999999999999</v>
      </c>
      <c r="I30" s="468" t="s">
        <v>271</v>
      </c>
      <c r="J30" s="469" t="s">
        <v>1</v>
      </c>
    </row>
    <row r="31" spans="1:10" ht="14.45" customHeight="1" x14ac:dyDescent="0.2">
      <c r="A31" s="465" t="s">
        <v>475</v>
      </c>
      <c r="B31" s="466" t="s">
        <v>842</v>
      </c>
      <c r="C31" s="467">
        <v>1.262</v>
      </c>
      <c r="D31" s="467">
        <v>1.1339999999999999</v>
      </c>
      <c r="E31" s="467"/>
      <c r="F31" s="467">
        <v>4.3419999999999996</v>
      </c>
      <c r="G31" s="467">
        <v>0</v>
      </c>
      <c r="H31" s="467">
        <v>4.3419999999999996</v>
      </c>
      <c r="I31" s="468" t="s">
        <v>271</v>
      </c>
      <c r="J31" s="469" t="s">
        <v>1</v>
      </c>
    </row>
    <row r="32" spans="1:10" ht="14.45" customHeight="1" x14ac:dyDescent="0.2">
      <c r="A32" s="465" t="s">
        <v>475</v>
      </c>
      <c r="B32" s="466" t="s">
        <v>477</v>
      </c>
      <c r="C32" s="467">
        <v>21.467369999999999</v>
      </c>
      <c r="D32" s="467">
        <v>23.035800000000002</v>
      </c>
      <c r="E32" s="467"/>
      <c r="F32" s="467">
        <v>36.147770000000001</v>
      </c>
      <c r="G32" s="467">
        <v>0</v>
      </c>
      <c r="H32" s="467">
        <v>36.147770000000001</v>
      </c>
      <c r="I32" s="468" t="s">
        <v>271</v>
      </c>
      <c r="J32" s="469" t="s">
        <v>470</v>
      </c>
    </row>
    <row r="33" spans="1:10" ht="14.45" customHeight="1" x14ac:dyDescent="0.2">
      <c r="A33" s="465" t="s">
        <v>271</v>
      </c>
      <c r="B33" s="466" t="s">
        <v>271</v>
      </c>
      <c r="C33" s="467" t="s">
        <v>271</v>
      </c>
      <c r="D33" s="467" t="s">
        <v>271</v>
      </c>
      <c r="E33" s="467"/>
      <c r="F33" s="467" t="s">
        <v>271</v>
      </c>
      <c r="G33" s="467" t="s">
        <v>271</v>
      </c>
      <c r="H33" s="467" t="s">
        <v>271</v>
      </c>
      <c r="I33" s="468" t="s">
        <v>271</v>
      </c>
      <c r="J33" s="469" t="s">
        <v>471</v>
      </c>
    </row>
    <row r="34" spans="1:10" ht="14.45" customHeight="1" x14ac:dyDescent="0.2">
      <c r="A34" s="465" t="s">
        <v>478</v>
      </c>
      <c r="B34" s="466" t="s">
        <v>479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0</v>
      </c>
    </row>
    <row r="35" spans="1:10" ht="14.45" customHeight="1" x14ac:dyDescent="0.2">
      <c r="A35" s="465" t="s">
        <v>478</v>
      </c>
      <c r="B35" s="466" t="s">
        <v>838</v>
      </c>
      <c r="C35" s="467">
        <v>0</v>
      </c>
      <c r="D35" s="467">
        <v>0</v>
      </c>
      <c r="E35" s="467"/>
      <c r="F35" s="467">
        <v>0.41749000000000003</v>
      </c>
      <c r="G35" s="467">
        <v>0</v>
      </c>
      <c r="H35" s="467">
        <v>0.41749000000000003</v>
      </c>
      <c r="I35" s="468" t="s">
        <v>271</v>
      </c>
      <c r="J35" s="469" t="s">
        <v>1</v>
      </c>
    </row>
    <row r="36" spans="1:10" ht="14.45" customHeight="1" x14ac:dyDescent="0.2">
      <c r="A36" s="465" t="s">
        <v>478</v>
      </c>
      <c r="B36" s="466" t="s">
        <v>839</v>
      </c>
      <c r="C36" s="467">
        <v>0</v>
      </c>
      <c r="D36" s="467">
        <v>0</v>
      </c>
      <c r="E36" s="467"/>
      <c r="F36" s="467">
        <v>2.8168800000000003</v>
      </c>
      <c r="G36" s="467">
        <v>0</v>
      </c>
      <c r="H36" s="467">
        <v>2.8168800000000003</v>
      </c>
      <c r="I36" s="468" t="s">
        <v>271</v>
      </c>
      <c r="J36" s="469" t="s">
        <v>1</v>
      </c>
    </row>
    <row r="37" spans="1:10" ht="14.45" customHeight="1" x14ac:dyDescent="0.2">
      <c r="A37" s="465" t="s">
        <v>478</v>
      </c>
      <c r="B37" s="466" t="s">
        <v>841</v>
      </c>
      <c r="C37" s="467">
        <v>0</v>
      </c>
      <c r="D37" s="467">
        <v>0</v>
      </c>
      <c r="E37" s="467"/>
      <c r="F37" s="467">
        <v>0.75900000000000001</v>
      </c>
      <c r="G37" s="467">
        <v>0</v>
      </c>
      <c r="H37" s="467">
        <v>0.75900000000000001</v>
      </c>
      <c r="I37" s="468" t="s">
        <v>271</v>
      </c>
      <c r="J37" s="469" t="s">
        <v>1</v>
      </c>
    </row>
    <row r="38" spans="1:10" ht="14.45" customHeight="1" x14ac:dyDescent="0.2">
      <c r="A38" s="465" t="s">
        <v>478</v>
      </c>
      <c r="B38" s="466" t="s">
        <v>480</v>
      </c>
      <c r="C38" s="467">
        <v>0</v>
      </c>
      <c r="D38" s="467">
        <v>0</v>
      </c>
      <c r="E38" s="467"/>
      <c r="F38" s="467">
        <v>3.9933700000000001</v>
      </c>
      <c r="G38" s="467">
        <v>0</v>
      </c>
      <c r="H38" s="467">
        <v>3.9933700000000001</v>
      </c>
      <c r="I38" s="468" t="s">
        <v>271</v>
      </c>
      <c r="J38" s="469" t="s">
        <v>470</v>
      </c>
    </row>
    <row r="39" spans="1:10" ht="14.45" customHeight="1" x14ac:dyDescent="0.2">
      <c r="A39" s="465" t="s">
        <v>271</v>
      </c>
      <c r="B39" s="466" t="s">
        <v>271</v>
      </c>
      <c r="C39" s="467" t="s">
        <v>271</v>
      </c>
      <c r="D39" s="467" t="s">
        <v>271</v>
      </c>
      <c r="E39" s="467"/>
      <c r="F39" s="467" t="s">
        <v>271</v>
      </c>
      <c r="G39" s="467" t="s">
        <v>271</v>
      </c>
      <c r="H39" s="467" t="s">
        <v>271</v>
      </c>
      <c r="I39" s="468" t="s">
        <v>271</v>
      </c>
      <c r="J39" s="469" t="s">
        <v>471</v>
      </c>
    </row>
    <row r="40" spans="1:10" ht="14.45" customHeight="1" x14ac:dyDescent="0.2">
      <c r="A40" s="465" t="s">
        <v>461</v>
      </c>
      <c r="B40" s="466" t="s">
        <v>465</v>
      </c>
      <c r="C40" s="467">
        <v>90.680070000000015</v>
      </c>
      <c r="D40" s="467">
        <v>89.248539999999991</v>
      </c>
      <c r="E40" s="467"/>
      <c r="F40" s="467">
        <v>138.69893999999999</v>
      </c>
      <c r="G40" s="467">
        <v>0</v>
      </c>
      <c r="H40" s="467">
        <v>138.69893999999999</v>
      </c>
      <c r="I40" s="468" t="s">
        <v>271</v>
      </c>
      <c r="J40" s="469" t="s">
        <v>466</v>
      </c>
    </row>
  </sheetData>
  <mergeCells count="3">
    <mergeCell ref="A1:I1"/>
    <mergeCell ref="F3:I3"/>
    <mergeCell ref="C4:D4"/>
  </mergeCells>
  <conditionalFormatting sqref="F14 F41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0">
    <cfRule type="expression" dxfId="11" priority="6">
      <formula>$H15&gt;0</formula>
    </cfRule>
  </conditionalFormatting>
  <conditionalFormatting sqref="A15:A40">
    <cfRule type="expression" dxfId="10" priority="5">
      <formula>AND($J15&lt;&gt;"mezeraKL",$J15&lt;&gt;"")</formula>
    </cfRule>
  </conditionalFormatting>
  <conditionalFormatting sqref="I15:I40">
    <cfRule type="expression" dxfId="9" priority="7">
      <formula>$I15&gt;1</formula>
    </cfRule>
  </conditionalFormatting>
  <conditionalFormatting sqref="B15:B40">
    <cfRule type="expression" dxfId="8" priority="4">
      <formula>OR($J15="NS",$J15="SumaNS",$J15="Účet")</formula>
    </cfRule>
  </conditionalFormatting>
  <conditionalFormatting sqref="A15:D40 F15:I40">
    <cfRule type="expression" dxfId="7" priority="8">
      <formula>AND($J15&lt;&gt;"",$J15&lt;&gt;"mezeraKL")</formula>
    </cfRule>
  </conditionalFormatting>
  <conditionalFormatting sqref="B15:D40 F15:I40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0 F15:I40">
    <cfRule type="expression" dxfId="5" priority="2">
      <formula>OR($J15="SumaNS",$J15="NS")</formula>
    </cfRule>
  </conditionalFormatting>
  <hyperlinks>
    <hyperlink ref="A2" location="Obsah!A1" display="Zpět na Obsah  KL 01  1.-4.měsíc" xr:uid="{01B34D91-1418-4699-B471-7C451AB047E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987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4.0300714802308688</v>
      </c>
      <c r="J3" s="98">
        <f>SUBTOTAL(9,J5:J1048576)</f>
        <v>34416</v>
      </c>
      <c r="K3" s="99">
        <f>SUBTOTAL(9,K5:K1048576)</f>
        <v>138698.94006362557</v>
      </c>
    </row>
    <row r="4" spans="1:11" s="208" customFormat="1" ht="14.45" customHeight="1" thickBot="1" x14ac:dyDescent="0.25">
      <c r="A4" s="591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0" t="s">
        <v>461</v>
      </c>
      <c r="B5" s="561" t="s">
        <v>462</v>
      </c>
      <c r="C5" s="564" t="s">
        <v>467</v>
      </c>
      <c r="D5" s="592" t="s">
        <v>468</v>
      </c>
      <c r="E5" s="564" t="s">
        <v>843</v>
      </c>
      <c r="F5" s="592" t="s">
        <v>844</v>
      </c>
      <c r="G5" s="564" t="s">
        <v>845</v>
      </c>
      <c r="H5" s="564" t="s">
        <v>846</v>
      </c>
      <c r="I5" s="116">
        <v>100.01000213623047</v>
      </c>
      <c r="J5" s="116">
        <v>3</v>
      </c>
      <c r="K5" s="584">
        <v>300.03000640869141</v>
      </c>
    </row>
    <row r="6" spans="1:11" ht="14.45" customHeight="1" x14ac:dyDescent="0.2">
      <c r="A6" s="575" t="s">
        <v>461</v>
      </c>
      <c r="B6" s="576" t="s">
        <v>462</v>
      </c>
      <c r="C6" s="579" t="s">
        <v>467</v>
      </c>
      <c r="D6" s="593" t="s">
        <v>468</v>
      </c>
      <c r="E6" s="579" t="s">
        <v>843</v>
      </c>
      <c r="F6" s="593" t="s">
        <v>844</v>
      </c>
      <c r="G6" s="579" t="s">
        <v>847</v>
      </c>
      <c r="H6" s="579" t="s">
        <v>848</v>
      </c>
      <c r="I6" s="585">
        <v>208.1199951171875</v>
      </c>
      <c r="J6" s="585">
        <v>89</v>
      </c>
      <c r="K6" s="586">
        <v>18522.679565429688</v>
      </c>
    </row>
    <row r="7" spans="1:11" ht="14.45" customHeight="1" x14ac:dyDescent="0.2">
      <c r="A7" s="575" t="s">
        <v>461</v>
      </c>
      <c r="B7" s="576" t="s">
        <v>462</v>
      </c>
      <c r="C7" s="579" t="s">
        <v>467</v>
      </c>
      <c r="D7" s="593" t="s">
        <v>468</v>
      </c>
      <c r="E7" s="579" t="s">
        <v>843</v>
      </c>
      <c r="F7" s="593" t="s">
        <v>844</v>
      </c>
      <c r="G7" s="579" t="s">
        <v>849</v>
      </c>
      <c r="H7" s="579" t="s">
        <v>850</v>
      </c>
      <c r="I7" s="585">
        <v>165.31125068664551</v>
      </c>
      <c r="J7" s="585">
        <v>61</v>
      </c>
      <c r="K7" s="586">
        <v>9578.150146484375</v>
      </c>
    </row>
    <row r="8" spans="1:11" ht="14.45" customHeight="1" x14ac:dyDescent="0.2">
      <c r="A8" s="575" t="s">
        <v>461</v>
      </c>
      <c r="B8" s="576" t="s">
        <v>462</v>
      </c>
      <c r="C8" s="579" t="s">
        <v>467</v>
      </c>
      <c r="D8" s="593" t="s">
        <v>468</v>
      </c>
      <c r="E8" s="579" t="s">
        <v>851</v>
      </c>
      <c r="F8" s="593" t="s">
        <v>852</v>
      </c>
      <c r="G8" s="579" t="s">
        <v>853</v>
      </c>
      <c r="H8" s="579" t="s">
        <v>854</v>
      </c>
      <c r="I8" s="585">
        <v>1.3799999952316284</v>
      </c>
      <c r="J8" s="585">
        <v>2</v>
      </c>
      <c r="K8" s="586">
        <v>2.7599999904632568</v>
      </c>
    </row>
    <row r="9" spans="1:11" ht="14.45" customHeight="1" x14ac:dyDescent="0.2">
      <c r="A9" s="575" t="s">
        <v>461</v>
      </c>
      <c r="B9" s="576" t="s">
        <v>462</v>
      </c>
      <c r="C9" s="579" t="s">
        <v>467</v>
      </c>
      <c r="D9" s="593" t="s">
        <v>468</v>
      </c>
      <c r="E9" s="579" t="s">
        <v>851</v>
      </c>
      <c r="F9" s="593" t="s">
        <v>852</v>
      </c>
      <c r="G9" s="579" t="s">
        <v>855</v>
      </c>
      <c r="H9" s="579" t="s">
        <v>856</v>
      </c>
      <c r="I9" s="585">
        <v>13.016000366210937</v>
      </c>
      <c r="J9" s="585">
        <v>24</v>
      </c>
      <c r="K9" s="586">
        <v>312.39999771118164</v>
      </c>
    </row>
    <row r="10" spans="1:11" ht="14.45" customHeight="1" x14ac:dyDescent="0.2">
      <c r="A10" s="575" t="s">
        <v>461</v>
      </c>
      <c r="B10" s="576" t="s">
        <v>462</v>
      </c>
      <c r="C10" s="579" t="s">
        <v>467</v>
      </c>
      <c r="D10" s="593" t="s">
        <v>468</v>
      </c>
      <c r="E10" s="579" t="s">
        <v>851</v>
      </c>
      <c r="F10" s="593" t="s">
        <v>852</v>
      </c>
      <c r="G10" s="579" t="s">
        <v>857</v>
      </c>
      <c r="H10" s="579" t="s">
        <v>858</v>
      </c>
      <c r="I10" s="585">
        <v>7.9966667493184405</v>
      </c>
      <c r="J10" s="585">
        <v>20</v>
      </c>
      <c r="K10" s="586">
        <v>159.88000106811523</v>
      </c>
    </row>
    <row r="11" spans="1:11" ht="14.45" customHeight="1" x14ac:dyDescent="0.2">
      <c r="A11" s="575" t="s">
        <v>461</v>
      </c>
      <c r="B11" s="576" t="s">
        <v>462</v>
      </c>
      <c r="C11" s="579" t="s">
        <v>467</v>
      </c>
      <c r="D11" s="593" t="s">
        <v>468</v>
      </c>
      <c r="E11" s="579" t="s">
        <v>851</v>
      </c>
      <c r="F11" s="593" t="s">
        <v>852</v>
      </c>
      <c r="G11" s="579" t="s">
        <v>859</v>
      </c>
      <c r="H11" s="579" t="s">
        <v>860</v>
      </c>
      <c r="I11" s="585">
        <v>31.426666895548504</v>
      </c>
      <c r="J11" s="585">
        <v>6</v>
      </c>
      <c r="K11" s="586">
        <v>188.57000160217285</v>
      </c>
    </row>
    <row r="12" spans="1:11" ht="14.45" customHeight="1" x14ac:dyDescent="0.2">
      <c r="A12" s="575" t="s">
        <v>461</v>
      </c>
      <c r="B12" s="576" t="s">
        <v>462</v>
      </c>
      <c r="C12" s="579" t="s">
        <v>467</v>
      </c>
      <c r="D12" s="593" t="s">
        <v>468</v>
      </c>
      <c r="E12" s="579" t="s">
        <v>851</v>
      </c>
      <c r="F12" s="593" t="s">
        <v>852</v>
      </c>
      <c r="G12" s="579" t="s">
        <v>861</v>
      </c>
      <c r="H12" s="579" t="s">
        <v>862</v>
      </c>
      <c r="I12" s="585">
        <v>30.418000030517579</v>
      </c>
      <c r="J12" s="585">
        <v>21</v>
      </c>
      <c r="K12" s="586">
        <v>639.1099853515625</v>
      </c>
    </row>
    <row r="13" spans="1:11" ht="14.45" customHeight="1" x14ac:dyDescent="0.2">
      <c r="A13" s="575" t="s">
        <v>461</v>
      </c>
      <c r="B13" s="576" t="s">
        <v>462</v>
      </c>
      <c r="C13" s="579" t="s">
        <v>467</v>
      </c>
      <c r="D13" s="593" t="s">
        <v>468</v>
      </c>
      <c r="E13" s="579" t="s">
        <v>851</v>
      </c>
      <c r="F13" s="593" t="s">
        <v>852</v>
      </c>
      <c r="G13" s="579" t="s">
        <v>863</v>
      </c>
      <c r="H13" s="579" t="s">
        <v>864</v>
      </c>
      <c r="I13" s="585">
        <v>19.469999313354492</v>
      </c>
      <c r="J13" s="585">
        <v>1</v>
      </c>
      <c r="K13" s="586">
        <v>19.469999313354492</v>
      </c>
    </row>
    <row r="14" spans="1:11" ht="14.45" customHeight="1" x14ac:dyDescent="0.2">
      <c r="A14" s="575" t="s">
        <v>461</v>
      </c>
      <c r="B14" s="576" t="s">
        <v>462</v>
      </c>
      <c r="C14" s="579" t="s">
        <v>467</v>
      </c>
      <c r="D14" s="593" t="s">
        <v>468</v>
      </c>
      <c r="E14" s="579" t="s">
        <v>865</v>
      </c>
      <c r="F14" s="593" t="s">
        <v>866</v>
      </c>
      <c r="G14" s="579" t="s">
        <v>867</v>
      </c>
      <c r="H14" s="579" t="s">
        <v>868</v>
      </c>
      <c r="I14" s="585">
        <v>9.9999997764825821E-3</v>
      </c>
      <c r="J14" s="585">
        <v>300</v>
      </c>
      <c r="K14" s="586">
        <v>3</v>
      </c>
    </row>
    <row r="15" spans="1:11" ht="14.45" customHeight="1" x14ac:dyDescent="0.2">
      <c r="A15" s="575" t="s">
        <v>461</v>
      </c>
      <c r="B15" s="576" t="s">
        <v>462</v>
      </c>
      <c r="C15" s="579" t="s">
        <v>467</v>
      </c>
      <c r="D15" s="593" t="s">
        <v>468</v>
      </c>
      <c r="E15" s="579" t="s">
        <v>865</v>
      </c>
      <c r="F15" s="593" t="s">
        <v>866</v>
      </c>
      <c r="G15" s="579" t="s">
        <v>867</v>
      </c>
      <c r="H15" s="579" t="s">
        <v>869</v>
      </c>
      <c r="I15" s="585">
        <v>1.2499999720603228E-2</v>
      </c>
      <c r="J15" s="585">
        <v>440</v>
      </c>
      <c r="K15" s="586">
        <v>5.4000000059604645</v>
      </c>
    </row>
    <row r="16" spans="1:11" ht="14.45" customHeight="1" x14ac:dyDescent="0.2">
      <c r="A16" s="575" t="s">
        <v>461</v>
      </c>
      <c r="B16" s="576" t="s">
        <v>462</v>
      </c>
      <c r="C16" s="579" t="s">
        <v>467</v>
      </c>
      <c r="D16" s="593" t="s">
        <v>468</v>
      </c>
      <c r="E16" s="579" t="s">
        <v>865</v>
      </c>
      <c r="F16" s="593" t="s">
        <v>866</v>
      </c>
      <c r="G16" s="579" t="s">
        <v>870</v>
      </c>
      <c r="H16" s="579" t="s">
        <v>871</v>
      </c>
      <c r="I16" s="585">
        <v>48.389999389648438</v>
      </c>
      <c r="J16" s="585">
        <v>12</v>
      </c>
      <c r="K16" s="586">
        <v>580.72998046875</v>
      </c>
    </row>
    <row r="17" spans="1:11" ht="14.45" customHeight="1" x14ac:dyDescent="0.2">
      <c r="A17" s="575" t="s">
        <v>461</v>
      </c>
      <c r="B17" s="576" t="s">
        <v>462</v>
      </c>
      <c r="C17" s="579" t="s">
        <v>467</v>
      </c>
      <c r="D17" s="593" t="s">
        <v>468</v>
      </c>
      <c r="E17" s="579" t="s">
        <v>865</v>
      </c>
      <c r="F17" s="593" t="s">
        <v>866</v>
      </c>
      <c r="G17" s="579" t="s">
        <v>872</v>
      </c>
      <c r="H17" s="579" t="s">
        <v>873</v>
      </c>
      <c r="I17" s="585">
        <v>21.974443859524197</v>
      </c>
      <c r="J17" s="585">
        <v>1100</v>
      </c>
      <c r="K17" s="586">
        <v>24171.940185546875</v>
      </c>
    </row>
    <row r="18" spans="1:11" ht="14.45" customHeight="1" x14ac:dyDescent="0.2">
      <c r="A18" s="575" t="s">
        <v>461</v>
      </c>
      <c r="B18" s="576" t="s">
        <v>462</v>
      </c>
      <c r="C18" s="579" t="s">
        <v>467</v>
      </c>
      <c r="D18" s="593" t="s">
        <v>468</v>
      </c>
      <c r="E18" s="579" t="s">
        <v>865</v>
      </c>
      <c r="F18" s="593" t="s">
        <v>866</v>
      </c>
      <c r="G18" s="579" t="s">
        <v>874</v>
      </c>
      <c r="H18" s="579" t="s">
        <v>875</v>
      </c>
      <c r="I18" s="585">
        <v>11.140000343322754</v>
      </c>
      <c r="J18" s="585">
        <v>2</v>
      </c>
      <c r="K18" s="586">
        <v>22.280000686645508</v>
      </c>
    </row>
    <row r="19" spans="1:11" ht="14.45" customHeight="1" x14ac:dyDescent="0.2">
      <c r="A19" s="575" t="s">
        <v>461</v>
      </c>
      <c r="B19" s="576" t="s">
        <v>462</v>
      </c>
      <c r="C19" s="579" t="s">
        <v>467</v>
      </c>
      <c r="D19" s="593" t="s">
        <v>468</v>
      </c>
      <c r="E19" s="579" t="s">
        <v>865</v>
      </c>
      <c r="F19" s="593" t="s">
        <v>866</v>
      </c>
      <c r="G19" s="579" t="s">
        <v>876</v>
      </c>
      <c r="H19" s="579" t="s">
        <v>877</v>
      </c>
      <c r="I19" s="585">
        <v>3.4800000190734863</v>
      </c>
      <c r="J19" s="585">
        <v>0</v>
      </c>
      <c r="K19" s="586">
        <v>0</v>
      </c>
    </row>
    <row r="20" spans="1:11" ht="14.45" customHeight="1" x14ac:dyDescent="0.2">
      <c r="A20" s="575" t="s">
        <v>461</v>
      </c>
      <c r="B20" s="576" t="s">
        <v>462</v>
      </c>
      <c r="C20" s="579" t="s">
        <v>467</v>
      </c>
      <c r="D20" s="593" t="s">
        <v>468</v>
      </c>
      <c r="E20" s="579" t="s">
        <v>865</v>
      </c>
      <c r="F20" s="593" t="s">
        <v>866</v>
      </c>
      <c r="G20" s="579" t="s">
        <v>878</v>
      </c>
      <c r="H20" s="579" t="s">
        <v>879</v>
      </c>
      <c r="I20" s="585">
        <v>15.289999961853027</v>
      </c>
      <c r="J20" s="585">
        <v>2</v>
      </c>
      <c r="K20" s="586">
        <v>30.579999923706055</v>
      </c>
    </row>
    <row r="21" spans="1:11" ht="14.45" customHeight="1" x14ac:dyDescent="0.2">
      <c r="A21" s="575" t="s">
        <v>461</v>
      </c>
      <c r="B21" s="576" t="s">
        <v>462</v>
      </c>
      <c r="C21" s="579" t="s">
        <v>467</v>
      </c>
      <c r="D21" s="593" t="s">
        <v>468</v>
      </c>
      <c r="E21" s="579" t="s">
        <v>865</v>
      </c>
      <c r="F21" s="593" t="s">
        <v>866</v>
      </c>
      <c r="G21" s="579" t="s">
        <v>880</v>
      </c>
      <c r="H21" s="579" t="s">
        <v>881</v>
      </c>
      <c r="I21" s="585">
        <v>1.7999999523162842</v>
      </c>
      <c r="J21" s="585">
        <v>800</v>
      </c>
      <c r="K21" s="586">
        <v>1440.5</v>
      </c>
    </row>
    <row r="22" spans="1:11" ht="14.45" customHeight="1" x14ac:dyDescent="0.2">
      <c r="A22" s="575" t="s">
        <v>461</v>
      </c>
      <c r="B22" s="576" t="s">
        <v>462</v>
      </c>
      <c r="C22" s="579" t="s">
        <v>467</v>
      </c>
      <c r="D22" s="593" t="s">
        <v>468</v>
      </c>
      <c r="E22" s="579" t="s">
        <v>865</v>
      </c>
      <c r="F22" s="593" t="s">
        <v>866</v>
      </c>
      <c r="G22" s="579" t="s">
        <v>880</v>
      </c>
      <c r="H22" s="579" t="s">
        <v>882</v>
      </c>
      <c r="I22" s="585">
        <v>1.7999999523162842</v>
      </c>
      <c r="J22" s="585">
        <v>150</v>
      </c>
      <c r="K22" s="586">
        <v>270</v>
      </c>
    </row>
    <row r="23" spans="1:11" ht="14.45" customHeight="1" x14ac:dyDescent="0.2">
      <c r="A23" s="575" t="s">
        <v>461</v>
      </c>
      <c r="B23" s="576" t="s">
        <v>462</v>
      </c>
      <c r="C23" s="579" t="s">
        <v>467</v>
      </c>
      <c r="D23" s="593" t="s">
        <v>468</v>
      </c>
      <c r="E23" s="579" t="s">
        <v>865</v>
      </c>
      <c r="F23" s="593" t="s">
        <v>866</v>
      </c>
      <c r="G23" s="579" t="s">
        <v>883</v>
      </c>
      <c r="H23" s="579" t="s">
        <v>884</v>
      </c>
      <c r="I23" s="585">
        <v>4.0300002098083496</v>
      </c>
      <c r="J23" s="585">
        <v>2</v>
      </c>
      <c r="K23" s="586">
        <v>8.0600004196166992</v>
      </c>
    </row>
    <row r="24" spans="1:11" ht="14.45" customHeight="1" x14ac:dyDescent="0.2">
      <c r="A24" s="575" t="s">
        <v>461</v>
      </c>
      <c r="B24" s="576" t="s">
        <v>462</v>
      </c>
      <c r="C24" s="579" t="s">
        <v>467</v>
      </c>
      <c r="D24" s="593" t="s">
        <v>468</v>
      </c>
      <c r="E24" s="579" t="s">
        <v>865</v>
      </c>
      <c r="F24" s="593" t="s">
        <v>866</v>
      </c>
      <c r="G24" s="579" t="s">
        <v>885</v>
      </c>
      <c r="H24" s="579" t="s">
        <v>886</v>
      </c>
      <c r="I24" s="585">
        <v>11.739999771118164</v>
      </c>
      <c r="J24" s="585">
        <v>8</v>
      </c>
      <c r="K24" s="586">
        <v>93.919998168945313</v>
      </c>
    </row>
    <row r="25" spans="1:11" ht="14.45" customHeight="1" x14ac:dyDescent="0.2">
      <c r="A25" s="575" t="s">
        <v>461</v>
      </c>
      <c r="B25" s="576" t="s">
        <v>462</v>
      </c>
      <c r="C25" s="579" t="s">
        <v>467</v>
      </c>
      <c r="D25" s="593" t="s">
        <v>468</v>
      </c>
      <c r="E25" s="579" t="s">
        <v>865</v>
      </c>
      <c r="F25" s="593" t="s">
        <v>866</v>
      </c>
      <c r="G25" s="579" t="s">
        <v>887</v>
      </c>
      <c r="H25" s="579" t="s">
        <v>888</v>
      </c>
      <c r="I25" s="585">
        <v>13.310000419616699</v>
      </c>
      <c r="J25" s="585">
        <v>44</v>
      </c>
      <c r="K25" s="586">
        <v>585.64002227783203</v>
      </c>
    </row>
    <row r="26" spans="1:11" ht="14.45" customHeight="1" x14ac:dyDescent="0.2">
      <c r="A26" s="575" t="s">
        <v>461</v>
      </c>
      <c r="B26" s="576" t="s">
        <v>462</v>
      </c>
      <c r="C26" s="579" t="s">
        <v>467</v>
      </c>
      <c r="D26" s="593" t="s">
        <v>468</v>
      </c>
      <c r="E26" s="579" t="s">
        <v>865</v>
      </c>
      <c r="F26" s="593" t="s">
        <v>866</v>
      </c>
      <c r="G26" s="579" t="s">
        <v>889</v>
      </c>
      <c r="H26" s="579" t="s">
        <v>890</v>
      </c>
      <c r="I26" s="585">
        <v>2.2899999618530273</v>
      </c>
      <c r="J26" s="585">
        <v>250</v>
      </c>
      <c r="K26" s="586">
        <v>572.5</v>
      </c>
    </row>
    <row r="27" spans="1:11" ht="14.45" customHeight="1" x14ac:dyDescent="0.2">
      <c r="A27" s="575" t="s">
        <v>461</v>
      </c>
      <c r="B27" s="576" t="s">
        <v>462</v>
      </c>
      <c r="C27" s="579" t="s">
        <v>467</v>
      </c>
      <c r="D27" s="593" t="s">
        <v>468</v>
      </c>
      <c r="E27" s="579" t="s">
        <v>865</v>
      </c>
      <c r="F27" s="593" t="s">
        <v>866</v>
      </c>
      <c r="G27" s="579" t="s">
        <v>889</v>
      </c>
      <c r="H27" s="579" t="s">
        <v>891</v>
      </c>
      <c r="I27" s="585">
        <v>2.2899999618530273</v>
      </c>
      <c r="J27" s="585">
        <v>50</v>
      </c>
      <c r="K27" s="586">
        <v>114.5</v>
      </c>
    </row>
    <row r="28" spans="1:11" ht="14.45" customHeight="1" x14ac:dyDescent="0.2">
      <c r="A28" s="575" t="s">
        <v>461</v>
      </c>
      <c r="B28" s="576" t="s">
        <v>462</v>
      </c>
      <c r="C28" s="579" t="s">
        <v>467</v>
      </c>
      <c r="D28" s="593" t="s">
        <v>468</v>
      </c>
      <c r="E28" s="579" t="s">
        <v>865</v>
      </c>
      <c r="F28" s="593" t="s">
        <v>866</v>
      </c>
      <c r="G28" s="579" t="s">
        <v>892</v>
      </c>
      <c r="H28" s="579" t="s">
        <v>893</v>
      </c>
      <c r="I28" s="585">
        <v>1.1399999856948853</v>
      </c>
      <c r="J28" s="585">
        <v>320</v>
      </c>
      <c r="K28" s="586">
        <v>364.79998779296875</v>
      </c>
    </row>
    <row r="29" spans="1:11" ht="14.45" customHeight="1" x14ac:dyDescent="0.2">
      <c r="A29" s="575" t="s">
        <v>461</v>
      </c>
      <c r="B29" s="576" t="s">
        <v>462</v>
      </c>
      <c r="C29" s="579" t="s">
        <v>467</v>
      </c>
      <c r="D29" s="593" t="s">
        <v>468</v>
      </c>
      <c r="E29" s="579" t="s">
        <v>865</v>
      </c>
      <c r="F29" s="593" t="s">
        <v>866</v>
      </c>
      <c r="G29" s="579" t="s">
        <v>894</v>
      </c>
      <c r="H29" s="579" t="s">
        <v>895</v>
      </c>
      <c r="I29" s="585">
        <v>1.978000020980835</v>
      </c>
      <c r="J29" s="585">
        <v>650</v>
      </c>
      <c r="K29" s="586">
        <v>1286.5</v>
      </c>
    </row>
    <row r="30" spans="1:11" ht="14.45" customHeight="1" x14ac:dyDescent="0.2">
      <c r="A30" s="575" t="s">
        <v>461</v>
      </c>
      <c r="B30" s="576" t="s">
        <v>462</v>
      </c>
      <c r="C30" s="579" t="s">
        <v>467</v>
      </c>
      <c r="D30" s="593" t="s">
        <v>468</v>
      </c>
      <c r="E30" s="579" t="s">
        <v>865</v>
      </c>
      <c r="F30" s="593" t="s">
        <v>866</v>
      </c>
      <c r="G30" s="579" t="s">
        <v>896</v>
      </c>
      <c r="H30" s="579" t="s">
        <v>897</v>
      </c>
      <c r="I30" s="585">
        <v>1.8999999761581421</v>
      </c>
      <c r="J30" s="585">
        <v>850</v>
      </c>
      <c r="K30" s="586">
        <v>1615</v>
      </c>
    </row>
    <row r="31" spans="1:11" ht="14.45" customHeight="1" x14ac:dyDescent="0.2">
      <c r="A31" s="575" t="s">
        <v>461</v>
      </c>
      <c r="B31" s="576" t="s">
        <v>462</v>
      </c>
      <c r="C31" s="579" t="s">
        <v>467</v>
      </c>
      <c r="D31" s="593" t="s">
        <v>468</v>
      </c>
      <c r="E31" s="579" t="s">
        <v>865</v>
      </c>
      <c r="F31" s="593" t="s">
        <v>866</v>
      </c>
      <c r="G31" s="579" t="s">
        <v>898</v>
      </c>
      <c r="H31" s="579" t="s">
        <v>899</v>
      </c>
      <c r="I31" s="585">
        <v>2.6957143374851773</v>
      </c>
      <c r="J31" s="585">
        <v>750</v>
      </c>
      <c r="K31" s="586">
        <v>2021.5</v>
      </c>
    </row>
    <row r="32" spans="1:11" ht="14.45" customHeight="1" x14ac:dyDescent="0.2">
      <c r="A32" s="575" t="s">
        <v>461</v>
      </c>
      <c r="B32" s="576" t="s">
        <v>462</v>
      </c>
      <c r="C32" s="579" t="s">
        <v>467</v>
      </c>
      <c r="D32" s="593" t="s">
        <v>468</v>
      </c>
      <c r="E32" s="579" t="s">
        <v>865</v>
      </c>
      <c r="F32" s="593" t="s">
        <v>866</v>
      </c>
      <c r="G32" s="579" t="s">
        <v>900</v>
      </c>
      <c r="H32" s="579" t="s">
        <v>901</v>
      </c>
      <c r="I32" s="585">
        <v>1.9259999513626098</v>
      </c>
      <c r="J32" s="585">
        <v>650</v>
      </c>
      <c r="K32" s="586">
        <v>1251.5</v>
      </c>
    </row>
    <row r="33" spans="1:11" ht="14.45" customHeight="1" x14ac:dyDescent="0.2">
      <c r="A33" s="575" t="s">
        <v>461</v>
      </c>
      <c r="B33" s="576" t="s">
        <v>462</v>
      </c>
      <c r="C33" s="579" t="s">
        <v>467</v>
      </c>
      <c r="D33" s="593" t="s">
        <v>468</v>
      </c>
      <c r="E33" s="579" t="s">
        <v>865</v>
      </c>
      <c r="F33" s="593" t="s">
        <v>866</v>
      </c>
      <c r="G33" s="579" t="s">
        <v>902</v>
      </c>
      <c r="H33" s="579" t="s">
        <v>903</v>
      </c>
      <c r="I33" s="585">
        <v>3.0749999284744263</v>
      </c>
      <c r="J33" s="585">
        <v>100</v>
      </c>
      <c r="K33" s="586">
        <v>307.5</v>
      </c>
    </row>
    <row r="34" spans="1:11" ht="14.45" customHeight="1" x14ac:dyDescent="0.2">
      <c r="A34" s="575" t="s">
        <v>461</v>
      </c>
      <c r="B34" s="576" t="s">
        <v>462</v>
      </c>
      <c r="C34" s="579" t="s">
        <v>467</v>
      </c>
      <c r="D34" s="593" t="s">
        <v>468</v>
      </c>
      <c r="E34" s="579" t="s">
        <v>865</v>
      </c>
      <c r="F34" s="593" t="s">
        <v>866</v>
      </c>
      <c r="G34" s="579" t="s">
        <v>904</v>
      </c>
      <c r="H34" s="579" t="s">
        <v>905</v>
      </c>
      <c r="I34" s="585">
        <v>1.9299999475479126</v>
      </c>
      <c r="J34" s="585">
        <v>150</v>
      </c>
      <c r="K34" s="586">
        <v>289.5</v>
      </c>
    </row>
    <row r="35" spans="1:11" ht="14.45" customHeight="1" x14ac:dyDescent="0.2">
      <c r="A35" s="575" t="s">
        <v>461</v>
      </c>
      <c r="B35" s="576" t="s">
        <v>462</v>
      </c>
      <c r="C35" s="579" t="s">
        <v>467</v>
      </c>
      <c r="D35" s="593" t="s">
        <v>468</v>
      </c>
      <c r="E35" s="579" t="s">
        <v>865</v>
      </c>
      <c r="F35" s="593" t="s">
        <v>866</v>
      </c>
      <c r="G35" s="579" t="s">
        <v>906</v>
      </c>
      <c r="H35" s="579" t="s">
        <v>907</v>
      </c>
      <c r="I35" s="585">
        <v>3.0999999046325684</v>
      </c>
      <c r="J35" s="585">
        <v>20</v>
      </c>
      <c r="K35" s="586">
        <v>62</v>
      </c>
    </row>
    <row r="36" spans="1:11" ht="14.45" customHeight="1" x14ac:dyDescent="0.2">
      <c r="A36" s="575" t="s">
        <v>461</v>
      </c>
      <c r="B36" s="576" t="s">
        <v>462</v>
      </c>
      <c r="C36" s="579" t="s">
        <v>467</v>
      </c>
      <c r="D36" s="593" t="s">
        <v>468</v>
      </c>
      <c r="E36" s="579" t="s">
        <v>865</v>
      </c>
      <c r="F36" s="593" t="s">
        <v>866</v>
      </c>
      <c r="G36" s="579" t="s">
        <v>908</v>
      </c>
      <c r="H36" s="579" t="s">
        <v>909</v>
      </c>
      <c r="I36" s="585">
        <v>1.9249999523162842</v>
      </c>
      <c r="J36" s="585">
        <v>15</v>
      </c>
      <c r="K36" s="586">
        <v>28.850000381469727</v>
      </c>
    </row>
    <row r="37" spans="1:11" ht="14.45" customHeight="1" x14ac:dyDescent="0.2">
      <c r="A37" s="575" t="s">
        <v>461</v>
      </c>
      <c r="B37" s="576" t="s">
        <v>462</v>
      </c>
      <c r="C37" s="579" t="s">
        <v>467</v>
      </c>
      <c r="D37" s="593" t="s">
        <v>468</v>
      </c>
      <c r="E37" s="579" t="s">
        <v>865</v>
      </c>
      <c r="F37" s="593" t="s">
        <v>866</v>
      </c>
      <c r="G37" s="579" t="s">
        <v>910</v>
      </c>
      <c r="H37" s="579" t="s">
        <v>911</v>
      </c>
      <c r="I37" s="585">
        <v>2.1700000762939453</v>
      </c>
      <c r="J37" s="585">
        <v>10</v>
      </c>
      <c r="K37" s="586">
        <v>21.700000762939453</v>
      </c>
    </row>
    <row r="38" spans="1:11" ht="14.45" customHeight="1" x14ac:dyDescent="0.2">
      <c r="A38" s="575" t="s">
        <v>461</v>
      </c>
      <c r="B38" s="576" t="s">
        <v>462</v>
      </c>
      <c r="C38" s="579" t="s">
        <v>467</v>
      </c>
      <c r="D38" s="593" t="s">
        <v>468</v>
      </c>
      <c r="E38" s="579" t="s">
        <v>865</v>
      </c>
      <c r="F38" s="593" t="s">
        <v>866</v>
      </c>
      <c r="G38" s="579" t="s">
        <v>912</v>
      </c>
      <c r="H38" s="579" t="s">
        <v>913</v>
      </c>
      <c r="I38" s="585">
        <v>2</v>
      </c>
      <c r="J38" s="585">
        <v>5</v>
      </c>
      <c r="K38" s="586">
        <v>10</v>
      </c>
    </row>
    <row r="39" spans="1:11" ht="14.45" customHeight="1" x14ac:dyDescent="0.2">
      <c r="A39" s="575" t="s">
        <v>461</v>
      </c>
      <c r="B39" s="576" t="s">
        <v>462</v>
      </c>
      <c r="C39" s="579" t="s">
        <v>467</v>
      </c>
      <c r="D39" s="593" t="s">
        <v>468</v>
      </c>
      <c r="E39" s="579" t="s">
        <v>865</v>
      </c>
      <c r="F39" s="593" t="s">
        <v>866</v>
      </c>
      <c r="G39" s="579" t="s">
        <v>914</v>
      </c>
      <c r="H39" s="579" t="s">
        <v>915</v>
      </c>
      <c r="I39" s="585">
        <v>2.5133333206176758</v>
      </c>
      <c r="J39" s="585">
        <v>200</v>
      </c>
      <c r="K39" s="586">
        <v>502.5</v>
      </c>
    </row>
    <row r="40" spans="1:11" ht="14.45" customHeight="1" x14ac:dyDescent="0.2">
      <c r="A40" s="575" t="s">
        <v>461</v>
      </c>
      <c r="B40" s="576" t="s">
        <v>462</v>
      </c>
      <c r="C40" s="579" t="s">
        <v>467</v>
      </c>
      <c r="D40" s="593" t="s">
        <v>468</v>
      </c>
      <c r="E40" s="579" t="s">
        <v>865</v>
      </c>
      <c r="F40" s="593" t="s">
        <v>866</v>
      </c>
      <c r="G40" s="579" t="s">
        <v>916</v>
      </c>
      <c r="H40" s="579" t="s">
        <v>917</v>
      </c>
      <c r="I40" s="585">
        <v>4.630000114440918</v>
      </c>
      <c r="J40" s="585">
        <v>5</v>
      </c>
      <c r="K40" s="586">
        <v>23.149999618530273</v>
      </c>
    </row>
    <row r="41" spans="1:11" ht="14.45" customHeight="1" x14ac:dyDescent="0.2">
      <c r="A41" s="575" t="s">
        <v>461</v>
      </c>
      <c r="B41" s="576" t="s">
        <v>462</v>
      </c>
      <c r="C41" s="579" t="s">
        <v>467</v>
      </c>
      <c r="D41" s="593" t="s">
        <v>468</v>
      </c>
      <c r="E41" s="579" t="s">
        <v>865</v>
      </c>
      <c r="F41" s="593" t="s">
        <v>866</v>
      </c>
      <c r="G41" s="579" t="s">
        <v>896</v>
      </c>
      <c r="H41" s="579" t="s">
        <v>918</v>
      </c>
      <c r="I41" s="585">
        <v>1.8999999761581421</v>
      </c>
      <c r="J41" s="585">
        <v>150</v>
      </c>
      <c r="K41" s="586">
        <v>285</v>
      </c>
    </row>
    <row r="42" spans="1:11" ht="14.45" customHeight="1" x14ac:dyDescent="0.2">
      <c r="A42" s="575" t="s">
        <v>461</v>
      </c>
      <c r="B42" s="576" t="s">
        <v>462</v>
      </c>
      <c r="C42" s="579" t="s">
        <v>467</v>
      </c>
      <c r="D42" s="593" t="s">
        <v>468</v>
      </c>
      <c r="E42" s="579" t="s">
        <v>865</v>
      </c>
      <c r="F42" s="593" t="s">
        <v>866</v>
      </c>
      <c r="G42" s="579" t="s">
        <v>898</v>
      </c>
      <c r="H42" s="579" t="s">
        <v>919</v>
      </c>
      <c r="I42" s="585">
        <v>2.7000000476837158</v>
      </c>
      <c r="J42" s="585">
        <v>100</v>
      </c>
      <c r="K42" s="586">
        <v>270</v>
      </c>
    </row>
    <row r="43" spans="1:11" ht="14.45" customHeight="1" x14ac:dyDescent="0.2">
      <c r="A43" s="575" t="s">
        <v>461</v>
      </c>
      <c r="B43" s="576" t="s">
        <v>462</v>
      </c>
      <c r="C43" s="579" t="s">
        <v>467</v>
      </c>
      <c r="D43" s="593" t="s">
        <v>468</v>
      </c>
      <c r="E43" s="579" t="s">
        <v>865</v>
      </c>
      <c r="F43" s="593" t="s">
        <v>866</v>
      </c>
      <c r="G43" s="579" t="s">
        <v>900</v>
      </c>
      <c r="H43" s="579" t="s">
        <v>920</v>
      </c>
      <c r="I43" s="585">
        <v>1.9199999570846558</v>
      </c>
      <c r="J43" s="585">
        <v>200</v>
      </c>
      <c r="K43" s="586">
        <v>384</v>
      </c>
    </row>
    <row r="44" spans="1:11" ht="14.45" customHeight="1" x14ac:dyDescent="0.2">
      <c r="A44" s="575" t="s">
        <v>461</v>
      </c>
      <c r="B44" s="576" t="s">
        <v>462</v>
      </c>
      <c r="C44" s="579" t="s">
        <v>467</v>
      </c>
      <c r="D44" s="593" t="s">
        <v>468</v>
      </c>
      <c r="E44" s="579" t="s">
        <v>865</v>
      </c>
      <c r="F44" s="593" t="s">
        <v>866</v>
      </c>
      <c r="G44" s="579" t="s">
        <v>902</v>
      </c>
      <c r="H44" s="579" t="s">
        <v>921</v>
      </c>
      <c r="I44" s="585">
        <v>3.0699999332427979</v>
      </c>
      <c r="J44" s="585">
        <v>150</v>
      </c>
      <c r="K44" s="586">
        <v>460.5</v>
      </c>
    </row>
    <row r="45" spans="1:11" ht="14.45" customHeight="1" x14ac:dyDescent="0.2">
      <c r="A45" s="575" t="s">
        <v>461</v>
      </c>
      <c r="B45" s="576" t="s">
        <v>462</v>
      </c>
      <c r="C45" s="579" t="s">
        <v>467</v>
      </c>
      <c r="D45" s="593" t="s">
        <v>468</v>
      </c>
      <c r="E45" s="579" t="s">
        <v>865</v>
      </c>
      <c r="F45" s="593" t="s">
        <v>866</v>
      </c>
      <c r="G45" s="579" t="s">
        <v>894</v>
      </c>
      <c r="H45" s="579" t="s">
        <v>922</v>
      </c>
      <c r="I45" s="585">
        <v>1.9900000095367432</v>
      </c>
      <c r="J45" s="585">
        <v>200</v>
      </c>
      <c r="K45" s="586">
        <v>398</v>
      </c>
    </row>
    <row r="46" spans="1:11" ht="14.45" customHeight="1" x14ac:dyDescent="0.2">
      <c r="A46" s="575" t="s">
        <v>461</v>
      </c>
      <c r="B46" s="576" t="s">
        <v>462</v>
      </c>
      <c r="C46" s="579" t="s">
        <v>467</v>
      </c>
      <c r="D46" s="593" t="s">
        <v>468</v>
      </c>
      <c r="E46" s="579" t="s">
        <v>865</v>
      </c>
      <c r="F46" s="593" t="s">
        <v>866</v>
      </c>
      <c r="G46" s="579" t="s">
        <v>914</v>
      </c>
      <c r="H46" s="579" t="s">
        <v>923</v>
      </c>
      <c r="I46" s="585">
        <v>2.5199999809265137</v>
      </c>
      <c r="J46" s="585">
        <v>50</v>
      </c>
      <c r="K46" s="586">
        <v>126</v>
      </c>
    </row>
    <row r="47" spans="1:11" ht="14.45" customHeight="1" x14ac:dyDescent="0.2">
      <c r="A47" s="575" t="s">
        <v>461</v>
      </c>
      <c r="B47" s="576" t="s">
        <v>462</v>
      </c>
      <c r="C47" s="579" t="s">
        <v>467</v>
      </c>
      <c r="D47" s="593" t="s">
        <v>468</v>
      </c>
      <c r="E47" s="579" t="s">
        <v>865</v>
      </c>
      <c r="F47" s="593" t="s">
        <v>866</v>
      </c>
      <c r="G47" s="579" t="s">
        <v>916</v>
      </c>
      <c r="H47" s="579" t="s">
        <v>924</v>
      </c>
      <c r="I47" s="585">
        <v>4.619999885559082</v>
      </c>
      <c r="J47" s="585">
        <v>5</v>
      </c>
      <c r="K47" s="586">
        <v>23.100000381469727</v>
      </c>
    </row>
    <row r="48" spans="1:11" ht="14.45" customHeight="1" x14ac:dyDescent="0.2">
      <c r="A48" s="575" t="s">
        <v>461</v>
      </c>
      <c r="B48" s="576" t="s">
        <v>462</v>
      </c>
      <c r="C48" s="579" t="s">
        <v>467</v>
      </c>
      <c r="D48" s="593" t="s">
        <v>468</v>
      </c>
      <c r="E48" s="579" t="s">
        <v>865</v>
      </c>
      <c r="F48" s="593" t="s">
        <v>866</v>
      </c>
      <c r="G48" s="579" t="s">
        <v>925</v>
      </c>
      <c r="H48" s="579" t="s">
        <v>926</v>
      </c>
      <c r="I48" s="585">
        <v>21.234999656677246</v>
      </c>
      <c r="J48" s="585">
        <v>25</v>
      </c>
      <c r="K48" s="586">
        <v>530.85000610351563</v>
      </c>
    </row>
    <row r="49" spans="1:11" ht="14.45" customHeight="1" x14ac:dyDescent="0.2">
      <c r="A49" s="575" t="s">
        <v>461</v>
      </c>
      <c r="B49" s="576" t="s">
        <v>462</v>
      </c>
      <c r="C49" s="579" t="s">
        <v>467</v>
      </c>
      <c r="D49" s="593" t="s">
        <v>468</v>
      </c>
      <c r="E49" s="579" t="s">
        <v>865</v>
      </c>
      <c r="F49" s="593" t="s">
        <v>866</v>
      </c>
      <c r="G49" s="579" t="s">
        <v>927</v>
      </c>
      <c r="H49" s="579" t="s">
        <v>928</v>
      </c>
      <c r="I49" s="585">
        <v>2.5299999713897705</v>
      </c>
      <c r="J49" s="585">
        <v>5</v>
      </c>
      <c r="K49" s="586">
        <v>12.649999618530273</v>
      </c>
    </row>
    <row r="50" spans="1:11" ht="14.45" customHeight="1" x14ac:dyDescent="0.2">
      <c r="A50" s="575" t="s">
        <v>461</v>
      </c>
      <c r="B50" s="576" t="s">
        <v>462</v>
      </c>
      <c r="C50" s="579" t="s">
        <v>467</v>
      </c>
      <c r="D50" s="593" t="s">
        <v>468</v>
      </c>
      <c r="E50" s="579" t="s">
        <v>929</v>
      </c>
      <c r="F50" s="593" t="s">
        <v>930</v>
      </c>
      <c r="G50" s="579" t="s">
        <v>931</v>
      </c>
      <c r="H50" s="579" t="s">
        <v>932</v>
      </c>
      <c r="I50" s="585">
        <v>10.163636294278232</v>
      </c>
      <c r="J50" s="585">
        <v>2190</v>
      </c>
      <c r="K50" s="586">
        <v>22260.100036621094</v>
      </c>
    </row>
    <row r="51" spans="1:11" ht="14.45" customHeight="1" x14ac:dyDescent="0.2">
      <c r="A51" s="575" t="s">
        <v>461</v>
      </c>
      <c r="B51" s="576" t="s">
        <v>462</v>
      </c>
      <c r="C51" s="579" t="s">
        <v>467</v>
      </c>
      <c r="D51" s="593" t="s">
        <v>468</v>
      </c>
      <c r="E51" s="579" t="s">
        <v>933</v>
      </c>
      <c r="F51" s="593" t="s">
        <v>934</v>
      </c>
      <c r="G51" s="579" t="s">
        <v>935</v>
      </c>
      <c r="H51" s="579" t="s">
        <v>936</v>
      </c>
      <c r="I51" s="585">
        <v>0.54500001668930054</v>
      </c>
      <c r="J51" s="585">
        <v>400</v>
      </c>
      <c r="K51" s="586">
        <v>218</v>
      </c>
    </row>
    <row r="52" spans="1:11" ht="14.45" customHeight="1" x14ac:dyDescent="0.2">
      <c r="A52" s="575" t="s">
        <v>461</v>
      </c>
      <c r="B52" s="576" t="s">
        <v>462</v>
      </c>
      <c r="C52" s="579" t="s">
        <v>467</v>
      </c>
      <c r="D52" s="593" t="s">
        <v>468</v>
      </c>
      <c r="E52" s="579" t="s">
        <v>933</v>
      </c>
      <c r="F52" s="593" t="s">
        <v>934</v>
      </c>
      <c r="G52" s="579" t="s">
        <v>937</v>
      </c>
      <c r="H52" s="579" t="s">
        <v>938</v>
      </c>
      <c r="I52" s="585">
        <v>0.96500000357627869</v>
      </c>
      <c r="J52" s="585">
        <v>600</v>
      </c>
      <c r="K52" s="586">
        <v>579</v>
      </c>
    </row>
    <row r="53" spans="1:11" ht="14.45" customHeight="1" x14ac:dyDescent="0.2">
      <c r="A53" s="575" t="s">
        <v>461</v>
      </c>
      <c r="B53" s="576" t="s">
        <v>462</v>
      </c>
      <c r="C53" s="579" t="s">
        <v>467</v>
      </c>
      <c r="D53" s="593" t="s">
        <v>468</v>
      </c>
      <c r="E53" s="579" t="s">
        <v>933</v>
      </c>
      <c r="F53" s="593" t="s">
        <v>934</v>
      </c>
      <c r="G53" s="579" t="s">
        <v>939</v>
      </c>
      <c r="H53" s="579" t="s">
        <v>940</v>
      </c>
      <c r="I53" s="585">
        <v>1.8042856625148229</v>
      </c>
      <c r="J53" s="585">
        <v>1000</v>
      </c>
      <c r="K53" s="586">
        <v>1804</v>
      </c>
    </row>
    <row r="54" spans="1:11" ht="14.45" customHeight="1" x14ac:dyDescent="0.2">
      <c r="A54" s="575" t="s">
        <v>461</v>
      </c>
      <c r="B54" s="576" t="s">
        <v>462</v>
      </c>
      <c r="C54" s="579" t="s">
        <v>467</v>
      </c>
      <c r="D54" s="593" t="s">
        <v>468</v>
      </c>
      <c r="E54" s="579" t="s">
        <v>933</v>
      </c>
      <c r="F54" s="593" t="s">
        <v>934</v>
      </c>
      <c r="G54" s="579" t="s">
        <v>939</v>
      </c>
      <c r="H54" s="579" t="s">
        <v>941</v>
      </c>
      <c r="I54" s="585">
        <v>1.7999999523162842</v>
      </c>
      <c r="J54" s="585">
        <v>300</v>
      </c>
      <c r="K54" s="586">
        <v>540</v>
      </c>
    </row>
    <row r="55" spans="1:11" ht="14.45" customHeight="1" x14ac:dyDescent="0.2">
      <c r="A55" s="575" t="s">
        <v>461</v>
      </c>
      <c r="B55" s="576" t="s">
        <v>462</v>
      </c>
      <c r="C55" s="579" t="s">
        <v>467</v>
      </c>
      <c r="D55" s="593" t="s">
        <v>468</v>
      </c>
      <c r="E55" s="579" t="s">
        <v>942</v>
      </c>
      <c r="F55" s="593" t="s">
        <v>943</v>
      </c>
      <c r="G55" s="579" t="s">
        <v>944</v>
      </c>
      <c r="H55" s="579" t="s">
        <v>945</v>
      </c>
      <c r="I55" s="585">
        <v>0.71399999856948848</v>
      </c>
      <c r="J55" s="585">
        <v>2200</v>
      </c>
      <c r="K55" s="586">
        <v>1604</v>
      </c>
    </row>
    <row r="56" spans="1:11" ht="14.45" customHeight="1" x14ac:dyDescent="0.2">
      <c r="A56" s="575" t="s">
        <v>461</v>
      </c>
      <c r="B56" s="576" t="s">
        <v>462</v>
      </c>
      <c r="C56" s="579" t="s">
        <v>467</v>
      </c>
      <c r="D56" s="593" t="s">
        <v>468</v>
      </c>
      <c r="E56" s="579" t="s">
        <v>942</v>
      </c>
      <c r="F56" s="593" t="s">
        <v>943</v>
      </c>
      <c r="G56" s="579" t="s">
        <v>946</v>
      </c>
      <c r="H56" s="579" t="s">
        <v>947</v>
      </c>
      <c r="I56" s="585">
        <v>0.62999999523162842</v>
      </c>
      <c r="J56" s="585">
        <v>200</v>
      </c>
      <c r="K56" s="586">
        <v>126</v>
      </c>
    </row>
    <row r="57" spans="1:11" ht="14.45" customHeight="1" x14ac:dyDescent="0.2">
      <c r="A57" s="575" t="s">
        <v>461</v>
      </c>
      <c r="B57" s="576" t="s">
        <v>462</v>
      </c>
      <c r="C57" s="579" t="s">
        <v>467</v>
      </c>
      <c r="D57" s="593" t="s">
        <v>468</v>
      </c>
      <c r="E57" s="579" t="s">
        <v>942</v>
      </c>
      <c r="F57" s="593" t="s">
        <v>943</v>
      </c>
      <c r="G57" s="579" t="s">
        <v>948</v>
      </c>
      <c r="H57" s="579" t="s">
        <v>949</v>
      </c>
      <c r="I57" s="585">
        <v>4.8299999237060547</v>
      </c>
      <c r="J57" s="585">
        <v>200</v>
      </c>
      <c r="K57" s="586">
        <v>966</v>
      </c>
    </row>
    <row r="58" spans="1:11" ht="14.45" customHeight="1" x14ac:dyDescent="0.2">
      <c r="A58" s="575" t="s">
        <v>461</v>
      </c>
      <c r="B58" s="576" t="s">
        <v>462</v>
      </c>
      <c r="C58" s="579" t="s">
        <v>467</v>
      </c>
      <c r="D58" s="593" t="s">
        <v>468</v>
      </c>
      <c r="E58" s="579" t="s">
        <v>942</v>
      </c>
      <c r="F58" s="593" t="s">
        <v>943</v>
      </c>
      <c r="G58" s="579" t="s">
        <v>944</v>
      </c>
      <c r="H58" s="579" t="s">
        <v>950</v>
      </c>
      <c r="I58" s="585">
        <v>1.0900000184774399</v>
      </c>
      <c r="J58" s="585">
        <v>2000</v>
      </c>
      <c r="K58" s="586">
        <v>2124</v>
      </c>
    </row>
    <row r="59" spans="1:11" ht="14.45" customHeight="1" x14ac:dyDescent="0.2">
      <c r="A59" s="575" t="s">
        <v>461</v>
      </c>
      <c r="B59" s="576" t="s">
        <v>462</v>
      </c>
      <c r="C59" s="579" t="s">
        <v>467</v>
      </c>
      <c r="D59" s="593" t="s">
        <v>468</v>
      </c>
      <c r="E59" s="579" t="s">
        <v>942</v>
      </c>
      <c r="F59" s="593" t="s">
        <v>943</v>
      </c>
      <c r="G59" s="579" t="s">
        <v>946</v>
      </c>
      <c r="H59" s="579" t="s">
        <v>951</v>
      </c>
      <c r="I59" s="585">
        <v>1.1000000238418579</v>
      </c>
      <c r="J59" s="585">
        <v>400</v>
      </c>
      <c r="K59" s="586">
        <v>440</v>
      </c>
    </row>
    <row r="60" spans="1:11" ht="14.45" customHeight="1" x14ac:dyDescent="0.2">
      <c r="A60" s="575" t="s">
        <v>461</v>
      </c>
      <c r="B60" s="576" t="s">
        <v>462</v>
      </c>
      <c r="C60" s="579" t="s">
        <v>475</v>
      </c>
      <c r="D60" s="593" t="s">
        <v>476</v>
      </c>
      <c r="E60" s="579" t="s">
        <v>952</v>
      </c>
      <c r="F60" s="593" t="s">
        <v>953</v>
      </c>
      <c r="G60" s="579" t="s">
        <v>954</v>
      </c>
      <c r="H60" s="579" t="s">
        <v>955</v>
      </c>
      <c r="I60" s="585">
        <v>40.900001525878906</v>
      </c>
      <c r="J60" s="585">
        <v>1</v>
      </c>
      <c r="K60" s="586">
        <v>40.900001525878906</v>
      </c>
    </row>
    <row r="61" spans="1:11" ht="14.45" customHeight="1" x14ac:dyDescent="0.2">
      <c r="A61" s="575" t="s">
        <v>461</v>
      </c>
      <c r="B61" s="576" t="s">
        <v>462</v>
      </c>
      <c r="C61" s="579" t="s">
        <v>475</v>
      </c>
      <c r="D61" s="593" t="s">
        <v>476</v>
      </c>
      <c r="E61" s="579" t="s">
        <v>851</v>
      </c>
      <c r="F61" s="593" t="s">
        <v>852</v>
      </c>
      <c r="G61" s="579" t="s">
        <v>956</v>
      </c>
      <c r="H61" s="579" t="s">
        <v>957</v>
      </c>
      <c r="I61" s="585">
        <v>30.170000076293945</v>
      </c>
      <c r="J61" s="585">
        <v>5</v>
      </c>
      <c r="K61" s="586">
        <v>150.85000610351563</v>
      </c>
    </row>
    <row r="62" spans="1:11" ht="14.45" customHeight="1" x14ac:dyDescent="0.2">
      <c r="A62" s="575" t="s">
        <v>461</v>
      </c>
      <c r="B62" s="576" t="s">
        <v>462</v>
      </c>
      <c r="C62" s="579" t="s">
        <v>475</v>
      </c>
      <c r="D62" s="593" t="s">
        <v>476</v>
      </c>
      <c r="E62" s="579" t="s">
        <v>851</v>
      </c>
      <c r="F62" s="593" t="s">
        <v>852</v>
      </c>
      <c r="G62" s="579" t="s">
        <v>855</v>
      </c>
      <c r="H62" s="579" t="s">
        <v>856</v>
      </c>
      <c r="I62" s="585">
        <v>13.01777818467882</v>
      </c>
      <c r="J62" s="585">
        <v>71</v>
      </c>
      <c r="K62" s="586">
        <v>924.36001396179199</v>
      </c>
    </row>
    <row r="63" spans="1:11" ht="14.45" customHeight="1" x14ac:dyDescent="0.2">
      <c r="A63" s="575" t="s">
        <v>461</v>
      </c>
      <c r="B63" s="576" t="s">
        <v>462</v>
      </c>
      <c r="C63" s="579" t="s">
        <v>475</v>
      </c>
      <c r="D63" s="593" t="s">
        <v>476</v>
      </c>
      <c r="E63" s="579" t="s">
        <v>851</v>
      </c>
      <c r="F63" s="593" t="s">
        <v>852</v>
      </c>
      <c r="G63" s="579" t="s">
        <v>857</v>
      </c>
      <c r="H63" s="579" t="s">
        <v>858</v>
      </c>
      <c r="I63" s="585">
        <v>7.889999961853027</v>
      </c>
      <c r="J63" s="585">
        <v>32</v>
      </c>
      <c r="K63" s="586">
        <v>252.43999862670898</v>
      </c>
    </row>
    <row r="64" spans="1:11" ht="14.45" customHeight="1" x14ac:dyDescent="0.2">
      <c r="A64" s="575" t="s">
        <v>461</v>
      </c>
      <c r="B64" s="576" t="s">
        <v>462</v>
      </c>
      <c r="C64" s="579" t="s">
        <v>475</v>
      </c>
      <c r="D64" s="593" t="s">
        <v>476</v>
      </c>
      <c r="E64" s="579" t="s">
        <v>851</v>
      </c>
      <c r="F64" s="593" t="s">
        <v>852</v>
      </c>
      <c r="G64" s="579" t="s">
        <v>958</v>
      </c>
      <c r="H64" s="579" t="s">
        <v>959</v>
      </c>
      <c r="I64" s="585">
        <v>19.319999694824219</v>
      </c>
      <c r="J64" s="585">
        <v>12</v>
      </c>
      <c r="K64" s="586">
        <v>231.83999633789063</v>
      </c>
    </row>
    <row r="65" spans="1:11" ht="14.45" customHeight="1" x14ac:dyDescent="0.2">
      <c r="A65" s="575" t="s">
        <v>461</v>
      </c>
      <c r="B65" s="576" t="s">
        <v>462</v>
      </c>
      <c r="C65" s="579" t="s">
        <v>475</v>
      </c>
      <c r="D65" s="593" t="s">
        <v>476</v>
      </c>
      <c r="E65" s="579" t="s">
        <v>851</v>
      </c>
      <c r="F65" s="593" t="s">
        <v>852</v>
      </c>
      <c r="G65" s="579" t="s">
        <v>960</v>
      </c>
      <c r="H65" s="579" t="s">
        <v>961</v>
      </c>
      <c r="I65" s="585">
        <v>7.5900001525878906</v>
      </c>
      <c r="J65" s="585">
        <v>1</v>
      </c>
      <c r="K65" s="586">
        <v>7.5900001525878906</v>
      </c>
    </row>
    <row r="66" spans="1:11" ht="14.45" customHeight="1" x14ac:dyDescent="0.2">
      <c r="A66" s="575" t="s">
        <v>461</v>
      </c>
      <c r="B66" s="576" t="s">
        <v>462</v>
      </c>
      <c r="C66" s="579" t="s">
        <v>475</v>
      </c>
      <c r="D66" s="593" t="s">
        <v>476</v>
      </c>
      <c r="E66" s="579" t="s">
        <v>851</v>
      </c>
      <c r="F66" s="593" t="s">
        <v>852</v>
      </c>
      <c r="G66" s="579" t="s">
        <v>962</v>
      </c>
      <c r="H66" s="579" t="s">
        <v>963</v>
      </c>
      <c r="I66" s="585">
        <v>9.5900001525878906</v>
      </c>
      <c r="J66" s="585">
        <v>1</v>
      </c>
      <c r="K66" s="586">
        <v>9.5900001525878906</v>
      </c>
    </row>
    <row r="67" spans="1:11" ht="14.45" customHeight="1" x14ac:dyDescent="0.2">
      <c r="A67" s="575" t="s">
        <v>461</v>
      </c>
      <c r="B67" s="576" t="s">
        <v>462</v>
      </c>
      <c r="C67" s="579" t="s">
        <v>475</v>
      </c>
      <c r="D67" s="593" t="s">
        <v>476</v>
      </c>
      <c r="E67" s="579" t="s">
        <v>851</v>
      </c>
      <c r="F67" s="593" t="s">
        <v>852</v>
      </c>
      <c r="G67" s="579" t="s">
        <v>964</v>
      </c>
      <c r="H67" s="579" t="s">
        <v>965</v>
      </c>
      <c r="I67" s="585">
        <v>19.959999084472656</v>
      </c>
      <c r="J67" s="585">
        <v>1</v>
      </c>
      <c r="K67" s="586">
        <v>19.959999084472656</v>
      </c>
    </row>
    <row r="68" spans="1:11" ht="14.45" customHeight="1" x14ac:dyDescent="0.2">
      <c r="A68" s="575" t="s">
        <v>461</v>
      </c>
      <c r="B68" s="576" t="s">
        <v>462</v>
      </c>
      <c r="C68" s="579" t="s">
        <v>475</v>
      </c>
      <c r="D68" s="593" t="s">
        <v>476</v>
      </c>
      <c r="E68" s="579" t="s">
        <v>851</v>
      </c>
      <c r="F68" s="593" t="s">
        <v>852</v>
      </c>
      <c r="G68" s="579" t="s">
        <v>859</v>
      </c>
      <c r="H68" s="579" t="s">
        <v>860</v>
      </c>
      <c r="I68" s="585">
        <v>31.15857151576451</v>
      </c>
      <c r="J68" s="585">
        <v>12</v>
      </c>
      <c r="K68" s="586">
        <v>375.21000671386719</v>
      </c>
    </row>
    <row r="69" spans="1:11" ht="14.45" customHeight="1" x14ac:dyDescent="0.2">
      <c r="A69" s="575" t="s">
        <v>461</v>
      </c>
      <c r="B69" s="576" t="s">
        <v>462</v>
      </c>
      <c r="C69" s="579" t="s">
        <v>475</v>
      </c>
      <c r="D69" s="593" t="s">
        <v>476</v>
      </c>
      <c r="E69" s="579" t="s">
        <v>851</v>
      </c>
      <c r="F69" s="593" t="s">
        <v>852</v>
      </c>
      <c r="G69" s="579" t="s">
        <v>861</v>
      </c>
      <c r="H69" s="579" t="s">
        <v>862</v>
      </c>
      <c r="I69" s="585">
        <v>30.777500629425049</v>
      </c>
      <c r="J69" s="585">
        <v>13</v>
      </c>
      <c r="K69" s="586">
        <v>400.11999893188477</v>
      </c>
    </row>
    <row r="70" spans="1:11" ht="14.45" customHeight="1" x14ac:dyDescent="0.2">
      <c r="A70" s="575" t="s">
        <v>461</v>
      </c>
      <c r="B70" s="576" t="s">
        <v>462</v>
      </c>
      <c r="C70" s="579" t="s">
        <v>475</v>
      </c>
      <c r="D70" s="593" t="s">
        <v>476</v>
      </c>
      <c r="E70" s="579" t="s">
        <v>851</v>
      </c>
      <c r="F70" s="593" t="s">
        <v>852</v>
      </c>
      <c r="G70" s="579" t="s">
        <v>863</v>
      </c>
      <c r="H70" s="579" t="s">
        <v>864</v>
      </c>
      <c r="I70" s="585">
        <v>19.496665954589844</v>
      </c>
      <c r="J70" s="585">
        <v>3</v>
      </c>
      <c r="K70" s="586">
        <v>58.489997863769531</v>
      </c>
    </row>
    <row r="71" spans="1:11" ht="14.45" customHeight="1" x14ac:dyDescent="0.2">
      <c r="A71" s="575" t="s">
        <v>461</v>
      </c>
      <c r="B71" s="576" t="s">
        <v>462</v>
      </c>
      <c r="C71" s="579" t="s">
        <v>475</v>
      </c>
      <c r="D71" s="593" t="s">
        <v>476</v>
      </c>
      <c r="E71" s="579" t="s">
        <v>865</v>
      </c>
      <c r="F71" s="593" t="s">
        <v>866</v>
      </c>
      <c r="G71" s="579" t="s">
        <v>867</v>
      </c>
      <c r="H71" s="579" t="s">
        <v>869</v>
      </c>
      <c r="I71" s="585">
        <v>1.4285713966403688E-2</v>
      </c>
      <c r="J71" s="585">
        <v>1100</v>
      </c>
      <c r="K71" s="586">
        <v>14</v>
      </c>
    </row>
    <row r="72" spans="1:11" ht="14.45" customHeight="1" x14ac:dyDescent="0.2">
      <c r="A72" s="575" t="s">
        <v>461</v>
      </c>
      <c r="B72" s="576" t="s">
        <v>462</v>
      </c>
      <c r="C72" s="579" t="s">
        <v>475</v>
      </c>
      <c r="D72" s="593" t="s">
        <v>476</v>
      </c>
      <c r="E72" s="579" t="s">
        <v>865</v>
      </c>
      <c r="F72" s="593" t="s">
        <v>866</v>
      </c>
      <c r="G72" s="579" t="s">
        <v>872</v>
      </c>
      <c r="H72" s="579" t="s">
        <v>873</v>
      </c>
      <c r="I72" s="585">
        <v>21.977999496459962</v>
      </c>
      <c r="J72" s="585">
        <v>600</v>
      </c>
      <c r="K72" s="586">
        <v>13186.880126953125</v>
      </c>
    </row>
    <row r="73" spans="1:11" ht="14.45" customHeight="1" x14ac:dyDescent="0.2">
      <c r="A73" s="575" t="s">
        <v>461</v>
      </c>
      <c r="B73" s="576" t="s">
        <v>462</v>
      </c>
      <c r="C73" s="579" t="s">
        <v>475</v>
      </c>
      <c r="D73" s="593" t="s">
        <v>476</v>
      </c>
      <c r="E73" s="579" t="s">
        <v>865</v>
      </c>
      <c r="F73" s="593" t="s">
        <v>866</v>
      </c>
      <c r="G73" s="579" t="s">
        <v>966</v>
      </c>
      <c r="H73" s="579" t="s">
        <v>967</v>
      </c>
      <c r="I73" s="585">
        <v>17.979999542236328</v>
      </c>
      <c r="J73" s="585">
        <v>2</v>
      </c>
      <c r="K73" s="586">
        <v>35.959999084472656</v>
      </c>
    </row>
    <row r="74" spans="1:11" ht="14.45" customHeight="1" x14ac:dyDescent="0.2">
      <c r="A74" s="575" t="s">
        <v>461</v>
      </c>
      <c r="B74" s="576" t="s">
        <v>462</v>
      </c>
      <c r="C74" s="579" t="s">
        <v>475</v>
      </c>
      <c r="D74" s="593" t="s">
        <v>476</v>
      </c>
      <c r="E74" s="579" t="s">
        <v>865</v>
      </c>
      <c r="F74" s="593" t="s">
        <v>866</v>
      </c>
      <c r="G74" s="579" t="s">
        <v>880</v>
      </c>
      <c r="H74" s="579" t="s">
        <v>881</v>
      </c>
      <c r="I74" s="585">
        <v>1.803999948501587</v>
      </c>
      <c r="J74" s="585">
        <v>650</v>
      </c>
      <c r="K74" s="586">
        <v>1173</v>
      </c>
    </row>
    <row r="75" spans="1:11" ht="14.45" customHeight="1" x14ac:dyDescent="0.2">
      <c r="A75" s="575" t="s">
        <v>461</v>
      </c>
      <c r="B75" s="576" t="s">
        <v>462</v>
      </c>
      <c r="C75" s="579" t="s">
        <v>475</v>
      </c>
      <c r="D75" s="593" t="s">
        <v>476</v>
      </c>
      <c r="E75" s="579" t="s">
        <v>865</v>
      </c>
      <c r="F75" s="593" t="s">
        <v>866</v>
      </c>
      <c r="G75" s="579" t="s">
        <v>968</v>
      </c>
      <c r="H75" s="579" t="s">
        <v>969</v>
      </c>
      <c r="I75" s="585">
        <v>2.2000000476837158</v>
      </c>
      <c r="J75" s="585">
        <v>15</v>
      </c>
      <c r="K75" s="586">
        <v>33</v>
      </c>
    </row>
    <row r="76" spans="1:11" ht="14.45" customHeight="1" x14ac:dyDescent="0.2">
      <c r="A76" s="575" t="s">
        <v>461</v>
      </c>
      <c r="B76" s="576" t="s">
        <v>462</v>
      </c>
      <c r="C76" s="579" t="s">
        <v>475</v>
      </c>
      <c r="D76" s="593" t="s">
        <v>476</v>
      </c>
      <c r="E76" s="579" t="s">
        <v>865</v>
      </c>
      <c r="F76" s="593" t="s">
        <v>866</v>
      </c>
      <c r="G76" s="579" t="s">
        <v>970</v>
      </c>
      <c r="H76" s="579" t="s">
        <v>971</v>
      </c>
      <c r="I76" s="585">
        <v>4.9699997901916504</v>
      </c>
      <c r="J76" s="585">
        <v>10</v>
      </c>
      <c r="K76" s="586">
        <v>49.700000762939453</v>
      </c>
    </row>
    <row r="77" spans="1:11" ht="14.45" customHeight="1" x14ac:dyDescent="0.2">
      <c r="A77" s="575" t="s">
        <v>461</v>
      </c>
      <c r="B77" s="576" t="s">
        <v>462</v>
      </c>
      <c r="C77" s="579" t="s">
        <v>475</v>
      </c>
      <c r="D77" s="593" t="s">
        <v>476</v>
      </c>
      <c r="E77" s="579" t="s">
        <v>865</v>
      </c>
      <c r="F77" s="593" t="s">
        <v>866</v>
      </c>
      <c r="G77" s="579" t="s">
        <v>885</v>
      </c>
      <c r="H77" s="579" t="s">
        <v>972</v>
      </c>
      <c r="I77" s="585">
        <v>11.734999656677246</v>
      </c>
      <c r="J77" s="585">
        <v>25</v>
      </c>
      <c r="K77" s="586">
        <v>293.40000915527344</v>
      </c>
    </row>
    <row r="78" spans="1:11" ht="14.45" customHeight="1" x14ac:dyDescent="0.2">
      <c r="A78" s="575" t="s">
        <v>461</v>
      </c>
      <c r="B78" s="576" t="s">
        <v>462</v>
      </c>
      <c r="C78" s="579" t="s">
        <v>475</v>
      </c>
      <c r="D78" s="593" t="s">
        <v>476</v>
      </c>
      <c r="E78" s="579" t="s">
        <v>865</v>
      </c>
      <c r="F78" s="593" t="s">
        <v>866</v>
      </c>
      <c r="G78" s="579" t="s">
        <v>887</v>
      </c>
      <c r="H78" s="579" t="s">
        <v>888</v>
      </c>
      <c r="I78" s="585">
        <v>13.310000419616699</v>
      </c>
      <c r="J78" s="585">
        <v>10</v>
      </c>
      <c r="K78" s="586">
        <v>133.10000610351563</v>
      </c>
    </row>
    <row r="79" spans="1:11" ht="14.45" customHeight="1" x14ac:dyDescent="0.2">
      <c r="A79" s="575" t="s">
        <v>461</v>
      </c>
      <c r="B79" s="576" t="s">
        <v>462</v>
      </c>
      <c r="C79" s="579" t="s">
        <v>475</v>
      </c>
      <c r="D79" s="593" t="s">
        <v>476</v>
      </c>
      <c r="E79" s="579" t="s">
        <v>865</v>
      </c>
      <c r="F79" s="593" t="s">
        <v>866</v>
      </c>
      <c r="G79" s="579" t="s">
        <v>889</v>
      </c>
      <c r="H79" s="579" t="s">
        <v>890</v>
      </c>
      <c r="I79" s="585">
        <v>2.2833333015441895</v>
      </c>
      <c r="J79" s="585">
        <v>350</v>
      </c>
      <c r="K79" s="586">
        <v>800</v>
      </c>
    </row>
    <row r="80" spans="1:11" ht="14.45" customHeight="1" x14ac:dyDescent="0.2">
      <c r="A80" s="575" t="s">
        <v>461</v>
      </c>
      <c r="B80" s="576" t="s">
        <v>462</v>
      </c>
      <c r="C80" s="579" t="s">
        <v>475</v>
      </c>
      <c r="D80" s="593" t="s">
        <v>476</v>
      </c>
      <c r="E80" s="579" t="s">
        <v>865</v>
      </c>
      <c r="F80" s="593" t="s">
        <v>866</v>
      </c>
      <c r="G80" s="579" t="s">
        <v>973</v>
      </c>
      <c r="H80" s="579" t="s">
        <v>974</v>
      </c>
      <c r="I80" s="585">
        <v>0.43000000715255737</v>
      </c>
      <c r="J80" s="585">
        <v>500</v>
      </c>
      <c r="K80" s="586">
        <v>215</v>
      </c>
    </row>
    <row r="81" spans="1:11" ht="14.45" customHeight="1" x14ac:dyDescent="0.2">
      <c r="A81" s="575" t="s">
        <v>461</v>
      </c>
      <c r="B81" s="576" t="s">
        <v>462</v>
      </c>
      <c r="C81" s="579" t="s">
        <v>475</v>
      </c>
      <c r="D81" s="593" t="s">
        <v>476</v>
      </c>
      <c r="E81" s="579" t="s">
        <v>865</v>
      </c>
      <c r="F81" s="593" t="s">
        <v>866</v>
      </c>
      <c r="G81" s="579" t="s">
        <v>892</v>
      </c>
      <c r="H81" s="579" t="s">
        <v>893</v>
      </c>
      <c r="I81" s="585">
        <v>1.1399999856948853</v>
      </c>
      <c r="J81" s="585">
        <v>160</v>
      </c>
      <c r="K81" s="586">
        <v>182.39999389648438</v>
      </c>
    </row>
    <row r="82" spans="1:11" ht="14.45" customHeight="1" x14ac:dyDescent="0.2">
      <c r="A82" s="575" t="s">
        <v>461</v>
      </c>
      <c r="B82" s="576" t="s">
        <v>462</v>
      </c>
      <c r="C82" s="579" t="s">
        <v>475</v>
      </c>
      <c r="D82" s="593" t="s">
        <v>476</v>
      </c>
      <c r="E82" s="579" t="s">
        <v>865</v>
      </c>
      <c r="F82" s="593" t="s">
        <v>866</v>
      </c>
      <c r="G82" s="579" t="s">
        <v>975</v>
      </c>
      <c r="H82" s="579" t="s">
        <v>976</v>
      </c>
      <c r="I82" s="585">
        <v>0.57999998331069946</v>
      </c>
      <c r="J82" s="585">
        <v>100</v>
      </c>
      <c r="K82" s="586">
        <v>58</v>
      </c>
    </row>
    <row r="83" spans="1:11" ht="14.45" customHeight="1" x14ac:dyDescent="0.2">
      <c r="A83" s="575" t="s">
        <v>461</v>
      </c>
      <c r="B83" s="576" t="s">
        <v>462</v>
      </c>
      <c r="C83" s="579" t="s">
        <v>475</v>
      </c>
      <c r="D83" s="593" t="s">
        <v>476</v>
      </c>
      <c r="E83" s="579" t="s">
        <v>865</v>
      </c>
      <c r="F83" s="593" t="s">
        <v>866</v>
      </c>
      <c r="G83" s="579" t="s">
        <v>977</v>
      </c>
      <c r="H83" s="579" t="s">
        <v>978</v>
      </c>
      <c r="I83" s="585">
        <v>2.119999885559082</v>
      </c>
      <c r="J83" s="585">
        <v>1200</v>
      </c>
      <c r="K83" s="586">
        <v>2544</v>
      </c>
    </row>
    <row r="84" spans="1:11" ht="14.45" customHeight="1" x14ac:dyDescent="0.2">
      <c r="A84" s="575" t="s">
        <v>461</v>
      </c>
      <c r="B84" s="576" t="s">
        <v>462</v>
      </c>
      <c r="C84" s="579" t="s">
        <v>475</v>
      </c>
      <c r="D84" s="593" t="s">
        <v>476</v>
      </c>
      <c r="E84" s="579" t="s">
        <v>865</v>
      </c>
      <c r="F84" s="593" t="s">
        <v>866</v>
      </c>
      <c r="G84" s="579" t="s">
        <v>894</v>
      </c>
      <c r="H84" s="579" t="s">
        <v>895</v>
      </c>
      <c r="I84" s="585">
        <v>1.9833333492279053</v>
      </c>
      <c r="J84" s="585">
        <v>950</v>
      </c>
      <c r="K84" s="586">
        <v>1884.5</v>
      </c>
    </row>
    <row r="85" spans="1:11" ht="14.45" customHeight="1" x14ac:dyDescent="0.2">
      <c r="A85" s="575" t="s">
        <v>461</v>
      </c>
      <c r="B85" s="576" t="s">
        <v>462</v>
      </c>
      <c r="C85" s="579" t="s">
        <v>475</v>
      </c>
      <c r="D85" s="593" t="s">
        <v>476</v>
      </c>
      <c r="E85" s="579" t="s">
        <v>865</v>
      </c>
      <c r="F85" s="593" t="s">
        <v>866</v>
      </c>
      <c r="G85" s="579" t="s">
        <v>896</v>
      </c>
      <c r="H85" s="579" t="s">
        <v>897</v>
      </c>
      <c r="I85" s="585">
        <v>1.8999999761581421</v>
      </c>
      <c r="J85" s="585">
        <v>550</v>
      </c>
      <c r="K85" s="586">
        <v>1045</v>
      </c>
    </row>
    <row r="86" spans="1:11" ht="14.45" customHeight="1" x14ac:dyDescent="0.2">
      <c r="A86" s="575" t="s">
        <v>461</v>
      </c>
      <c r="B86" s="576" t="s">
        <v>462</v>
      </c>
      <c r="C86" s="579" t="s">
        <v>475</v>
      </c>
      <c r="D86" s="593" t="s">
        <v>476</v>
      </c>
      <c r="E86" s="579" t="s">
        <v>865</v>
      </c>
      <c r="F86" s="593" t="s">
        <v>866</v>
      </c>
      <c r="G86" s="579" t="s">
        <v>898</v>
      </c>
      <c r="H86" s="579" t="s">
        <v>899</v>
      </c>
      <c r="I86" s="585">
        <v>2.6950000524520874</v>
      </c>
      <c r="J86" s="585">
        <v>800</v>
      </c>
      <c r="K86" s="586">
        <v>2156.5</v>
      </c>
    </row>
    <row r="87" spans="1:11" ht="14.45" customHeight="1" x14ac:dyDescent="0.2">
      <c r="A87" s="575" t="s">
        <v>461</v>
      </c>
      <c r="B87" s="576" t="s">
        <v>462</v>
      </c>
      <c r="C87" s="579" t="s">
        <v>475</v>
      </c>
      <c r="D87" s="593" t="s">
        <v>476</v>
      </c>
      <c r="E87" s="579" t="s">
        <v>865</v>
      </c>
      <c r="F87" s="593" t="s">
        <v>866</v>
      </c>
      <c r="G87" s="579" t="s">
        <v>900</v>
      </c>
      <c r="H87" s="579" t="s">
        <v>901</v>
      </c>
      <c r="I87" s="585">
        <v>1.9299999475479126</v>
      </c>
      <c r="J87" s="585">
        <v>200</v>
      </c>
      <c r="K87" s="586">
        <v>386</v>
      </c>
    </row>
    <row r="88" spans="1:11" ht="14.45" customHeight="1" x14ac:dyDescent="0.2">
      <c r="A88" s="575" t="s">
        <v>461</v>
      </c>
      <c r="B88" s="576" t="s">
        <v>462</v>
      </c>
      <c r="C88" s="579" t="s">
        <v>475</v>
      </c>
      <c r="D88" s="593" t="s">
        <v>476</v>
      </c>
      <c r="E88" s="579" t="s">
        <v>865</v>
      </c>
      <c r="F88" s="593" t="s">
        <v>866</v>
      </c>
      <c r="G88" s="579" t="s">
        <v>902</v>
      </c>
      <c r="H88" s="579" t="s">
        <v>903</v>
      </c>
      <c r="I88" s="585">
        <v>3.0799999237060547</v>
      </c>
      <c r="J88" s="585">
        <v>100</v>
      </c>
      <c r="K88" s="586">
        <v>308</v>
      </c>
    </row>
    <row r="89" spans="1:11" ht="14.45" customHeight="1" x14ac:dyDescent="0.2">
      <c r="A89" s="575" t="s">
        <v>461</v>
      </c>
      <c r="B89" s="576" t="s">
        <v>462</v>
      </c>
      <c r="C89" s="579" t="s">
        <v>475</v>
      </c>
      <c r="D89" s="593" t="s">
        <v>476</v>
      </c>
      <c r="E89" s="579" t="s">
        <v>865</v>
      </c>
      <c r="F89" s="593" t="s">
        <v>866</v>
      </c>
      <c r="G89" s="579" t="s">
        <v>904</v>
      </c>
      <c r="H89" s="579" t="s">
        <v>905</v>
      </c>
      <c r="I89" s="585">
        <v>1.9199999570846558</v>
      </c>
      <c r="J89" s="585">
        <v>250</v>
      </c>
      <c r="K89" s="586">
        <v>480</v>
      </c>
    </row>
    <row r="90" spans="1:11" ht="14.45" customHeight="1" x14ac:dyDescent="0.2">
      <c r="A90" s="575" t="s">
        <v>461</v>
      </c>
      <c r="B90" s="576" t="s">
        <v>462</v>
      </c>
      <c r="C90" s="579" t="s">
        <v>475</v>
      </c>
      <c r="D90" s="593" t="s">
        <v>476</v>
      </c>
      <c r="E90" s="579" t="s">
        <v>865</v>
      </c>
      <c r="F90" s="593" t="s">
        <v>866</v>
      </c>
      <c r="G90" s="579" t="s">
        <v>906</v>
      </c>
      <c r="H90" s="579" t="s">
        <v>907</v>
      </c>
      <c r="I90" s="585">
        <v>3.0999999046325684</v>
      </c>
      <c r="J90" s="585">
        <v>5</v>
      </c>
      <c r="K90" s="586">
        <v>15.5</v>
      </c>
    </row>
    <row r="91" spans="1:11" ht="14.45" customHeight="1" x14ac:dyDescent="0.2">
      <c r="A91" s="575" t="s">
        <v>461</v>
      </c>
      <c r="B91" s="576" t="s">
        <v>462</v>
      </c>
      <c r="C91" s="579" t="s">
        <v>475</v>
      </c>
      <c r="D91" s="593" t="s">
        <v>476</v>
      </c>
      <c r="E91" s="579" t="s">
        <v>865</v>
      </c>
      <c r="F91" s="593" t="s">
        <v>866</v>
      </c>
      <c r="G91" s="579" t="s">
        <v>908</v>
      </c>
      <c r="H91" s="579" t="s">
        <v>909</v>
      </c>
      <c r="I91" s="585">
        <v>1.9199999570846558</v>
      </c>
      <c r="J91" s="585">
        <v>10</v>
      </c>
      <c r="K91" s="586">
        <v>19.200000762939453</v>
      </c>
    </row>
    <row r="92" spans="1:11" ht="14.45" customHeight="1" x14ac:dyDescent="0.2">
      <c r="A92" s="575" t="s">
        <v>461</v>
      </c>
      <c r="B92" s="576" t="s">
        <v>462</v>
      </c>
      <c r="C92" s="579" t="s">
        <v>475</v>
      </c>
      <c r="D92" s="593" t="s">
        <v>476</v>
      </c>
      <c r="E92" s="579" t="s">
        <v>865</v>
      </c>
      <c r="F92" s="593" t="s">
        <v>866</v>
      </c>
      <c r="G92" s="579" t="s">
        <v>910</v>
      </c>
      <c r="H92" s="579" t="s">
        <v>911</v>
      </c>
      <c r="I92" s="585">
        <v>2.1700000762939453</v>
      </c>
      <c r="J92" s="585">
        <v>15</v>
      </c>
      <c r="K92" s="586">
        <v>32.55000114440918</v>
      </c>
    </row>
    <row r="93" spans="1:11" ht="14.45" customHeight="1" x14ac:dyDescent="0.2">
      <c r="A93" s="575" t="s">
        <v>461</v>
      </c>
      <c r="B93" s="576" t="s">
        <v>462</v>
      </c>
      <c r="C93" s="579" t="s">
        <v>475</v>
      </c>
      <c r="D93" s="593" t="s">
        <v>476</v>
      </c>
      <c r="E93" s="579" t="s">
        <v>865</v>
      </c>
      <c r="F93" s="593" t="s">
        <v>866</v>
      </c>
      <c r="G93" s="579" t="s">
        <v>912</v>
      </c>
      <c r="H93" s="579" t="s">
        <v>913</v>
      </c>
      <c r="I93" s="585">
        <v>2</v>
      </c>
      <c r="J93" s="585">
        <v>5</v>
      </c>
      <c r="K93" s="586">
        <v>10</v>
      </c>
    </row>
    <row r="94" spans="1:11" ht="14.45" customHeight="1" x14ac:dyDescent="0.2">
      <c r="A94" s="575" t="s">
        <v>461</v>
      </c>
      <c r="B94" s="576" t="s">
        <v>462</v>
      </c>
      <c r="C94" s="579" t="s">
        <v>475</v>
      </c>
      <c r="D94" s="593" t="s">
        <v>476</v>
      </c>
      <c r="E94" s="579" t="s">
        <v>865</v>
      </c>
      <c r="F94" s="593" t="s">
        <v>866</v>
      </c>
      <c r="G94" s="579" t="s">
        <v>979</v>
      </c>
      <c r="H94" s="579" t="s">
        <v>980</v>
      </c>
      <c r="I94" s="585">
        <v>21.239999771118164</v>
      </c>
      <c r="J94" s="585">
        <v>5</v>
      </c>
      <c r="K94" s="586">
        <v>106.19999694824219</v>
      </c>
    </row>
    <row r="95" spans="1:11" ht="14.45" customHeight="1" x14ac:dyDescent="0.2">
      <c r="A95" s="575" t="s">
        <v>461</v>
      </c>
      <c r="B95" s="576" t="s">
        <v>462</v>
      </c>
      <c r="C95" s="579" t="s">
        <v>475</v>
      </c>
      <c r="D95" s="593" t="s">
        <v>476</v>
      </c>
      <c r="E95" s="579" t="s">
        <v>865</v>
      </c>
      <c r="F95" s="593" t="s">
        <v>866</v>
      </c>
      <c r="G95" s="579" t="s">
        <v>914</v>
      </c>
      <c r="H95" s="579" t="s">
        <v>915</v>
      </c>
      <c r="I95" s="585">
        <v>2.5149999856948853</v>
      </c>
      <c r="J95" s="585">
        <v>450</v>
      </c>
      <c r="K95" s="586">
        <v>1132.5</v>
      </c>
    </row>
    <row r="96" spans="1:11" ht="14.45" customHeight="1" x14ac:dyDescent="0.2">
      <c r="A96" s="575" t="s">
        <v>461</v>
      </c>
      <c r="B96" s="576" t="s">
        <v>462</v>
      </c>
      <c r="C96" s="579" t="s">
        <v>475</v>
      </c>
      <c r="D96" s="593" t="s">
        <v>476</v>
      </c>
      <c r="E96" s="579" t="s">
        <v>865</v>
      </c>
      <c r="F96" s="593" t="s">
        <v>866</v>
      </c>
      <c r="G96" s="579" t="s">
        <v>981</v>
      </c>
      <c r="H96" s="579" t="s">
        <v>982</v>
      </c>
      <c r="I96" s="585">
        <v>3.1450001001358032</v>
      </c>
      <c r="J96" s="585">
        <v>10</v>
      </c>
      <c r="K96" s="586">
        <v>31.449999809265137</v>
      </c>
    </row>
    <row r="97" spans="1:11" ht="14.45" customHeight="1" x14ac:dyDescent="0.2">
      <c r="A97" s="575" t="s">
        <v>461</v>
      </c>
      <c r="B97" s="576" t="s">
        <v>462</v>
      </c>
      <c r="C97" s="579" t="s">
        <v>475</v>
      </c>
      <c r="D97" s="593" t="s">
        <v>476</v>
      </c>
      <c r="E97" s="579" t="s">
        <v>865</v>
      </c>
      <c r="F97" s="593" t="s">
        <v>866</v>
      </c>
      <c r="G97" s="579" t="s">
        <v>927</v>
      </c>
      <c r="H97" s="579" t="s">
        <v>928</v>
      </c>
      <c r="I97" s="585">
        <v>2.5299999713897705</v>
      </c>
      <c r="J97" s="585">
        <v>5</v>
      </c>
      <c r="K97" s="586">
        <v>12.649999618530273</v>
      </c>
    </row>
    <row r="98" spans="1:11" ht="14.45" customHeight="1" x14ac:dyDescent="0.2">
      <c r="A98" s="575" t="s">
        <v>461</v>
      </c>
      <c r="B98" s="576" t="s">
        <v>462</v>
      </c>
      <c r="C98" s="579" t="s">
        <v>475</v>
      </c>
      <c r="D98" s="593" t="s">
        <v>476</v>
      </c>
      <c r="E98" s="579" t="s">
        <v>929</v>
      </c>
      <c r="F98" s="593" t="s">
        <v>930</v>
      </c>
      <c r="G98" s="579" t="s">
        <v>931</v>
      </c>
      <c r="H98" s="579" t="s">
        <v>932</v>
      </c>
      <c r="I98" s="585">
        <v>10.161999893188476</v>
      </c>
      <c r="J98" s="585">
        <v>300</v>
      </c>
      <c r="K98" s="586">
        <v>3048.2999877929688</v>
      </c>
    </row>
    <row r="99" spans="1:11" ht="14.45" customHeight="1" x14ac:dyDescent="0.2">
      <c r="A99" s="575" t="s">
        <v>461</v>
      </c>
      <c r="B99" s="576" t="s">
        <v>462</v>
      </c>
      <c r="C99" s="579" t="s">
        <v>475</v>
      </c>
      <c r="D99" s="593" t="s">
        <v>476</v>
      </c>
      <c r="E99" s="579" t="s">
        <v>933</v>
      </c>
      <c r="F99" s="593" t="s">
        <v>934</v>
      </c>
      <c r="G99" s="579" t="s">
        <v>983</v>
      </c>
      <c r="H99" s="579" t="s">
        <v>984</v>
      </c>
      <c r="I99" s="585">
        <v>0.30000001192092896</v>
      </c>
      <c r="J99" s="585">
        <v>2000</v>
      </c>
      <c r="K99" s="586">
        <v>600</v>
      </c>
    </row>
    <row r="100" spans="1:11" ht="14.45" customHeight="1" x14ac:dyDescent="0.2">
      <c r="A100" s="575" t="s">
        <v>461</v>
      </c>
      <c r="B100" s="576" t="s">
        <v>462</v>
      </c>
      <c r="C100" s="579" t="s">
        <v>475</v>
      </c>
      <c r="D100" s="593" t="s">
        <v>476</v>
      </c>
      <c r="E100" s="579" t="s">
        <v>933</v>
      </c>
      <c r="F100" s="593" t="s">
        <v>934</v>
      </c>
      <c r="G100" s="579" t="s">
        <v>985</v>
      </c>
      <c r="H100" s="579" t="s">
        <v>986</v>
      </c>
      <c r="I100" s="585">
        <v>0.30000001192092896</v>
      </c>
      <c r="J100" s="585">
        <v>500</v>
      </c>
      <c r="K100" s="586">
        <v>150</v>
      </c>
    </row>
    <row r="101" spans="1:11" ht="14.45" customHeight="1" x14ac:dyDescent="0.2">
      <c r="A101" s="575" t="s">
        <v>461</v>
      </c>
      <c r="B101" s="576" t="s">
        <v>462</v>
      </c>
      <c r="C101" s="579" t="s">
        <v>475</v>
      </c>
      <c r="D101" s="593" t="s">
        <v>476</v>
      </c>
      <c r="E101" s="579" t="s">
        <v>933</v>
      </c>
      <c r="F101" s="593" t="s">
        <v>934</v>
      </c>
      <c r="G101" s="579" t="s">
        <v>935</v>
      </c>
      <c r="H101" s="579" t="s">
        <v>936</v>
      </c>
      <c r="I101" s="585">
        <v>0.54000002145767212</v>
      </c>
      <c r="J101" s="585">
        <v>200</v>
      </c>
      <c r="K101" s="586">
        <v>108</v>
      </c>
    </row>
    <row r="102" spans="1:11" ht="14.45" customHeight="1" x14ac:dyDescent="0.2">
      <c r="A102" s="575" t="s">
        <v>461</v>
      </c>
      <c r="B102" s="576" t="s">
        <v>462</v>
      </c>
      <c r="C102" s="579" t="s">
        <v>475</v>
      </c>
      <c r="D102" s="593" t="s">
        <v>476</v>
      </c>
      <c r="E102" s="579" t="s">
        <v>933</v>
      </c>
      <c r="F102" s="593" t="s">
        <v>934</v>
      </c>
      <c r="G102" s="579" t="s">
        <v>937</v>
      </c>
      <c r="H102" s="579" t="s">
        <v>938</v>
      </c>
      <c r="I102" s="585">
        <v>0.96600000858306889</v>
      </c>
      <c r="J102" s="585">
        <v>1700</v>
      </c>
      <c r="K102" s="586">
        <v>1642</v>
      </c>
    </row>
    <row r="103" spans="1:11" ht="14.45" customHeight="1" x14ac:dyDescent="0.2">
      <c r="A103" s="575" t="s">
        <v>461</v>
      </c>
      <c r="B103" s="576" t="s">
        <v>462</v>
      </c>
      <c r="C103" s="579" t="s">
        <v>475</v>
      </c>
      <c r="D103" s="593" t="s">
        <v>476</v>
      </c>
      <c r="E103" s="579" t="s">
        <v>933</v>
      </c>
      <c r="F103" s="593" t="s">
        <v>934</v>
      </c>
      <c r="G103" s="579" t="s">
        <v>939</v>
      </c>
      <c r="H103" s="579" t="s">
        <v>940</v>
      </c>
      <c r="I103" s="585">
        <v>1.8019999504089355</v>
      </c>
      <c r="J103" s="585">
        <v>800</v>
      </c>
      <c r="K103" s="586">
        <v>1441</v>
      </c>
    </row>
    <row r="104" spans="1:11" ht="14.45" customHeight="1" x14ac:dyDescent="0.2">
      <c r="A104" s="575" t="s">
        <v>461</v>
      </c>
      <c r="B104" s="576" t="s">
        <v>462</v>
      </c>
      <c r="C104" s="579" t="s">
        <v>475</v>
      </c>
      <c r="D104" s="593" t="s">
        <v>476</v>
      </c>
      <c r="E104" s="579" t="s">
        <v>942</v>
      </c>
      <c r="F104" s="593" t="s">
        <v>943</v>
      </c>
      <c r="G104" s="579" t="s">
        <v>944</v>
      </c>
      <c r="H104" s="579" t="s">
        <v>945</v>
      </c>
      <c r="I104" s="585">
        <v>0.69399999380111699</v>
      </c>
      <c r="J104" s="585">
        <v>1200</v>
      </c>
      <c r="K104" s="586">
        <v>820</v>
      </c>
    </row>
    <row r="105" spans="1:11" ht="14.45" customHeight="1" x14ac:dyDescent="0.2">
      <c r="A105" s="575" t="s">
        <v>461</v>
      </c>
      <c r="B105" s="576" t="s">
        <v>462</v>
      </c>
      <c r="C105" s="579" t="s">
        <v>475</v>
      </c>
      <c r="D105" s="593" t="s">
        <v>476</v>
      </c>
      <c r="E105" s="579" t="s">
        <v>942</v>
      </c>
      <c r="F105" s="593" t="s">
        <v>943</v>
      </c>
      <c r="G105" s="579" t="s">
        <v>946</v>
      </c>
      <c r="H105" s="579" t="s">
        <v>947</v>
      </c>
      <c r="I105" s="585">
        <v>0.74000000953674316</v>
      </c>
      <c r="J105" s="585">
        <v>400</v>
      </c>
      <c r="K105" s="586">
        <v>296</v>
      </c>
    </row>
    <row r="106" spans="1:11" ht="14.45" customHeight="1" x14ac:dyDescent="0.2">
      <c r="A106" s="575" t="s">
        <v>461</v>
      </c>
      <c r="B106" s="576" t="s">
        <v>462</v>
      </c>
      <c r="C106" s="579" t="s">
        <v>475</v>
      </c>
      <c r="D106" s="593" t="s">
        <v>476</v>
      </c>
      <c r="E106" s="579" t="s">
        <v>942</v>
      </c>
      <c r="F106" s="593" t="s">
        <v>943</v>
      </c>
      <c r="G106" s="579" t="s">
        <v>948</v>
      </c>
      <c r="H106" s="579" t="s">
        <v>949</v>
      </c>
      <c r="I106" s="585">
        <v>4.8299999237060547</v>
      </c>
      <c r="J106" s="585">
        <v>400</v>
      </c>
      <c r="K106" s="586">
        <v>1932</v>
      </c>
    </row>
    <row r="107" spans="1:11" ht="14.45" customHeight="1" x14ac:dyDescent="0.2">
      <c r="A107" s="575" t="s">
        <v>461</v>
      </c>
      <c r="B107" s="576" t="s">
        <v>462</v>
      </c>
      <c r="C107" s="579" t="s">
        <v>475</v>
      </c>
      <c r="D107" s="593" t="s">
        <v>476</v>
      </c>
      <c r="E107" s="579" t="s">
        <v>942</v>
      </c>
      <c r="F107" s="593" t="s">
        <v>943</v>
      </c>
      <c r="G107" s="579" t="s">
        <v>944</v>
      </c>
      <c r="H107" s="579" t="s">
        <v>950</v>
      </c>
      <c r="I107" s="585">
        <v>1.1366666952768962</v>
      </c>
      <c r="J107" s="585">
        <v>1000</v>
      </c>
      <c r="K107" s="586">
        <v>1122</v>
      </c>
    </row>
    <row r="108" spans="1:11" ht="14.45" customHeight="1" thickBot="1" x14ac:dyDescent="0.25">
      <c r="A108" s="567" t="s">
        <v>461</v>
      </c>
      <c r="B108" s="568" t="s">
        <v>462</v>
      </c>
      <c r="C108" s="571" t="s">
        <v>475</v>
      </c>
      <c r="D108" s="594" t="s">
        <v>476</v>
      </c>
      <c r="E108" s="571" t="s">
        <v>942</v>
      </c>
      <c r="F108" s="594" t="s">
        <v>943</v>
      </c>
      <c r="G108" s="571" t="s">
        <v>946</v>
      </c>
      <c r="H108" s="571" t="s">
        <v>951</v>
      </c>
      <c r="I108" s="587">
        <v>0.86000001430511475</v>
      </c>
      <c r="J108" s="587">
        <v>200</v>
      </c>
      <c r="K108" s="588">
        <v>172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40F2C9D-CB5F-4893-ACCD-96EDDAE0A67F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12.016666666666666</v>
      </c>
      <c r="D6" s="308"/>
      <c r="E6" s="308"/>
      <c r="F6" s="307"/>
      <c r="G6" s="309">
        <f ca="1">SUM(Tabulka[05 h_vram])/2</f>
        <v>21787.8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801127</v>
      </c>
      <c r="N6" s="308">
        <f ca="1">SUM(Tabulka[12 m_oc])/2</f>
        <v>801127</v>
      </c>
      <c r="O6" s="307">
        <f ca="1">SUM(Tabulka[13 m_sk])/2</f>
        <v>8238210</v>
      </c>
      <c r="P6" s="306">
        <f ca="1">SUM(Tabulka[14_vzsk])/2</f>
        <v>0</v>
      </c>
      <c r="Q6" s="306">
        <f ca="1">SUM(Tabulka[15_vzpl])/2</f>
        <v>1268.9393939393938</v>
      </c>
      <c r="R6" s="305">
        <f ca="1">IF(Q6=0,0,P6/Q6)</f>
        <v>0</v>
      </c>
      <c r="S6" s="304">
        <f ca="1">Q6-P6</f>
        <v>1268.9393939393938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4.5166666666666657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8162.8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501997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501997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4276667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1102.2727272727273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1102.2727272727273</v>
      </c>
    </row>
    <row r="9" spans="1:19" x14ac:dyDescent="0.25">
      <c r="A9" s="286">
        <v>99</v>
      </c>
      <c r="B9" s="285" t="s">
        <v>1003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0.51666666666666672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26886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26886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255400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1102.2727272727273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1102.2727272727273</v>
      </c>
    </row>
    <row r="10" spans="1:19" x14ac:dyDescent="0.25">
      <c r="A10" s="286">
        <v>101</v>
      </c>
      <c r="B10" s="285" t="s">
        <v>1004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3.9999999999999987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7250.8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475111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475111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4016066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203</v>
      </c>
      <c r="B11" s="285" t="s">
        <v>1005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988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236975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236975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3169667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166.66666666666666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166.66666666666666</v>
      </c>
    </row>
    <row r="13" spans="1:19" x14ac:dyDescent="0.25">
      <c r="A13" s="286">
        <v>303</v>
      </c>
      <c r="B13" s="285" t="s">
        <v>1006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40161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40161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540906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166.66666666666666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166.66666666666666</v>
      </c>
    </row>
    <row r="14" spans="1:19" x14ac:dyDescent="0.25">
      <c r="A14" s="286">
        <v>304</v>
      </c>
      <c r="B14" s="285" t="s">
        <v>1007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5633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119355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119355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1709330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305</v>
      </c>
      <c r="B15" s="285" t="s">
        <v>1008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69594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69594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775706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424</v>
      </c>
      <c r="B16" s="285" t="s">
        <v>1009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7865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7865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143725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 t="s">
        <v>989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62155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62155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791876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</v>
      </c>
      <c r="B18" s="285" t="s">
        <v>1010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62155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62155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791876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244</v>
      </c>
    </row>
    <row r="20" spans="1:19" x14ac:dyDescent="0.25">
      <c r="A20" s="113" t="s">
        <v>160</v>
      </c>
    </row>
    <row r="21" spans="1:19" x14ac:dyDescent="0.25">
      <c r="A21" s="114" t="s">
        <v>214</v>
      </c>
    </row>
    <row r="22" spans="1:19" x14ac:dyDescent="0.25">
      <c r="A22" s="278" t="s">
        <v>213</v>
      </c>
    </row>
    <row r="23" spans="1:19" x14ac:dyDescent="0.25">
      <c r="A23" s="235" t="s">
        <v>189</v>
      </c>
    </row>
    <row r="24" spans="1:19" x14ac:dyDescent="0.25">
      <c r="A24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6A735B7-CA0E-4996-B9B4-4834880DFF7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14242.788130000001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530.25016999999991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0.86524454563023445</v>
      </c>
      <c r="E11" s="165">
        <f t="shared" si="0"/>
        <v>1.4420742427170574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0.92506327661982668</v>
      </c>
      <c r="E12" s="165">
        <f t="shared" si="0"/>
        <v>1.1563290957747834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138.69893999999999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11194.492819999999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2654.1816600000002</v>
      </c>
      <c r="D18" s="183">
        <f ca="1">IF(ISERROR(VLOOKUP("Výnosy celkem",INDIRECT("HI!$A:$G"),5,0)),0,VLOOKUP("Výnosy celkem",INDIRECT("HI!$A:$G"),5,0))</f>
        <v>2313.6052</v>
      </c>
      <c r="E18" s="184">
        <f t="shared" ref="E18:E23" ca="1" si="1">IF(C18=0,0,D18/C18)</f>
        <v>0.87168306332129497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2654.1816600000002</v>
      </c>
      <c r="D19" s="164">
        <f ca="1">IF(ISERROR(VLOOKUP("Ambulance *",INDIRECT("HI!$A:$G"),5,0)),0,VLOOKUP("Ambulance *",INDIRECT("HI!$A:$G"),5,0))</f>
        <v>2313.6052</v>
      </c>
      <c r="E19" s="165">
        <f t="shared" ca="1" si="1"/>
        <v>0.87168306332129497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0.87168306332129508</v>
      </c>
      <c r="E20" s="165">
        <f t="shared" si="1"/>
        <v>0.87168306332129508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0.87168306332129508</v>
      </c>
      <c r="E21" s="165">
        <f t="shared" si="1"/>
        <v>0.87168306332129508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80C35E3-790F-4FD2-BDA3-E3CA1353C8D1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1002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4.6500000000000004</v>
      </c>
      <c r="F4" s="315"/>
      <c r="G4" s="315"/>
      <c r="H4" s="315"/>
      <c r="I4" s="315">
        <v>842</v>
      </c>
      <c r="J4" s="315"/>
      <c r="K4" s="315"/>
      <c r="L4" s="315"/>
      <c r="M4" s="315"/>
      <c r="N4" s="315"/>
      <c r="O4" s="315"/>
      <c r="P4" s="315"/>
      <c r="Q4" s="315">
        <v>314722</v>
      </c>
      <c r="R4" s="315"/>
      <c r="S4" s="315">
        <v>1102.2727272727273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0.2</v>
      </c>
      <c r="I5">
        <v>32</v>
      </c>
      <c r="Q5">
        <v>6799</v>
      </c>
      <c r="S5">
        <v>1102.2727272727273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4.45</v>
      </c>
      <c r="I6">
        <v>810</v>
      </c>
      <c r="Q6">
        <v>307923</v>
      </c>
    </row>
    <row r="7" spans="1:19" x14ac:dyDescent="0.25">
      <c r="A7" s="320" t="s">
        <v>170</v>
      </c>
      <c r="B7" s="319">
        <v>4</v>
      </c>
      <c r="C7">
        <v>1</v>
      </c>
      <c r="D7" t="s">
        <v>988</v>
      </c>
      <c r="E7">
        <v>5.5</v>
      </c>
      <c r="I7">
        <v>948</v>
      </c>
      <c r="Q7">
        <v>218588</v>
      </c>
      <c r="S7">
        <v>166.66666666666666</v>
      </c>
    </row>
    <row r="8" spans="1:19" x14ac:dyDescent="0.25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184</v>
      </c>
      <c r="Q8">
        <v>35950</v>
      </c>
      <c r="S8">
        <v>166.66666666666666</v>
      </c>
    </row>
    <row r="9" spans="1:19" x14ac:dyDescent="0.25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504</v>
      </c>
      <c r="Q9">
        <v>116787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176</v>
      </c>
      <c r="Q10">
        <v>52466</v>
      </c>
    </row>
    <row r="11" spans="1:19" x14ac:dyDescent="0.25">
      <c r="A11" s="320" t="s">
        <v>174</v>
      </c>
      <c r="B11" s="319">
        <v>8</v>
      </c>
      <c r="C11">
        <v>1</v>
      </c>
      <c r="D11">
        <v>424</v>
      </c>
      <c r="E11">
        <v>0.5</v>
      </c>
      <c r="I11">
        <v>84</v>
      </c>
      <c r="Q11">
        <v>13385</v>
      </c>
    </row>
    <row r="12" spans="1:19" x14ac:dyDescent="0.25">
      <c r="A12" s="322" t="s">
        <v>175</v>
      </c>
      <c r="B12" s="321">
        <v>9</v>
      </c>
      <c r="C12">
        <v>1</v>
      </c>
      <c r="D12" t="s">
        <v>989</v>
      </c>
      <c r="E12">
        <v>2</v>
      </c>
      <c r="I12">
        <v>304</v>
      </c>
      <c r="Q12">
        <v>54907</v>
      </c>
    </row>
    <row r="13" spans="1:19" x14ac:dyDescent="0.25">
      <c r="A13" s="320" t="s">
        <v>176</v>
      </c>
      <c r="B13" s="319">
        <v>10</v>
      </c>
      <c r="C13">
        <v>1</v>
      </c>
      <c r="D13">
        <v>30</v>
      </c>
      <c r="E13">
        <v>2</v>
      </c>
      <c r="I13">
        <v>304</v>
      </c>
      <c r="Q13">
        <v>54907</v>
      </c>
    </row>
    <row r="14" spans="1:19" x14ac:dyDescent="0.25">
      <c r="A14" s="322" t="s">
        <v>177</v>
      </c>
      <c r="B14" s="321">
        <v>11</v>
      </c>
      <c r="C14" t="s">
        <v>990</v>
      </c>
      <c r="E14">
        <v>12.15</v>
      </c>
      <c r="I14">
        <v>2094</v>
      </c>
      <c r="Q14">
        <v>588217</v>
      </c>
      <c r="S14">
        <v>1268.939393939394</v>
      </c>
    </row>
    <row r="15" spans="1:19" x14ac:dyDescent="0.25">
      <c r="A15" s="320" t="s">
        <v>178</v>
      </c>
      <c r="B15" s="319">
        <v>12</v>
      </c>
      <c r="C15">
        <v>2</v>
      </c>
      <c r="D15" t="s">
        <v>215</v>
      </c>
      <c r="E15">
        <v>4.6500000000000004</v>
      </c>
      <c r="I15">
        <v>692</v>
      </c>
      <c r="Q15">
        <v>313366</v>
      </c>
    </row>
    <row r="16" spans="1:19" x14ac:dyDescent="0.25">
      <c r="A16" s="318" t="s">
        <v>166</v>
      </c>
      <c r="B16" s="317">
        <v>2020</v>
      </c>
      <c r="C16">
        <v>2</v>
      </c>
      <c r="D16">
        <v>99</v>
      </c>
      <c r="E16">
        <v>0.2</v>
      </c>
      <c r="I16">
        <v>32</v>
      </c>
      <c r="Q16">
        <v>6684</v>
      </c>
    </row>
    <row r="17" spans="3:17" x14ac:dyDescent="0.25">
      <c r="C17">
        <v>2</v>
      </c>
      <c r="D17">
        <v>101</v>
      </c>
      <c r="E17">
        <v>4.45</v>
      </c>
      <c r="I17">
        <v>660</v>
      </c>
      <c r="Q17">
        <v>306682</v>
      </c>
    </row>
    <row r="18" spans="3:17" x14ac:dyDescent="0.25">
      <c r="C18">
        <v>2</v>
      </c>
      <c r="D18" t="s">
        <v>988</v>
      </c>
      <c r="E18">
        <v>5.5</v>
      </c>
      <c r="I18">
        <v>832</v>
      </c>
      <c r="Q18">
        <v>217181</v>
      </c>
    </row>
    <row r="19" spans="3:17" x14ac:dyDescent="0.25">
      <c r="C19">
        <v>2</v>
      </c>
      <c r="D19">
        <v>303</v>
      </c>
      <c r="E19">
        <v>1</v>
      </c>
      <c r="I19">
        <v>160</v>
      </c>
      <c r="Q19">
        <v>35950</v>
      </c>
    </row>
    <row r="20" spans="3:17" x14ac:dyDescent="0.25">
      <c r="C20">
        <v>2</v>
      </c>
      <c r="D20">
        <v>304</v>
      </c>
      <c r="E20">
        <v>3</v>
      </c>
      <c r="I20">
        <v>456</v>
      </c>
      <c r="Q20">
        <v>115472</v>
      </c>
    </row>
    <row r="21" spans="3:17" x14ac:dyDescent="0.25">
      <c r="C21">
        <v>2</v>
      </c>
      <c r="D21">
        <v>305</v>
      </c>
      <c r="E21">
        <v>1</v>
      </c>
      <c r="I21">
        <v>136</v>
      </c>
      <c r="Q21">
        <v>52359</v>
      </c>
    </row>
    <row r="22" spans="3:17" x14ac:dyDescent="0.25">
      <c r="C22">
        <v>2</v>
      </c>
      <c r="D22">
        <v>424</v>
      </c>
      <c r="E22">
        <v>0.5</v>
      </c>
      <c r="I22">
        <v>80</v>
      </c>
      <c r="Q22">
        <v>13400</v>
      </c>
    </row>
    <row r="23" spans="3:17" x14ac:dyDescent="0.25">
      <c r="C23">
        <v>2</v>
      </c>
      <c r="D23" t="s">
        <v>989</v>
      </c>
      <c r="E23">
        <v>2</v>
      </c>
      <c r="I23">
        <v>276</v>
      </c>
      <c r="Q23">
        <v>57935</v>
      </c>
    </row>
    <row r="24" spans="3:17" x14ac:dyDescent="0.25">
      <c r="C24">
        <v>2</v>
      </c>
      <c r="D24">
        <v>30</v>
      </c>
      <c r="E24">
        <v>2</v>
      </c>
      <c r="I24">
        <v>276</v>
      </c>
      <c r="Q24">
        <v>57935</v>
      </c>
    </row>
    <row r="25" spans="3:17" x14ac:dyDescent="0.25">
      <c r="C25" t="s">
        <v>991</v>
      </c>
      <c r="E25">
        <v>12.15</v>
      </c>
      <c r="I25">
        <v>1800</v>
      </c>
      <c r="Q25">
        <v>588482</v>
      </c>
    </row>
    <row r="26" spans="3:17" x14ac:dyDescent="0.25">
      <c r="C26">
        <v>3</v>
      </c>
      <c r="D26" t="s">
        <v>215</v>
      </c>
      <c r="E26">
        <v>4.6500000000000004</v>
      </c>
      <c r="I26">
        <v>720</v>
      </c>
      <c r="Q26">
        <v>306994</v>
      </c>
    </row>
    <row r="27" spans="3:17" x14ac:dyDescent="0.25">
      <c r="C27">
        <v>3</v>
      </c>
      <c r="D27">
        <v>99</v>
      </c>
      <c r="E27">
        <v>0.2</v>
      </c>
      <c r="I27">
        <v>32</v>
      </c>
      <c r="Q27">
        <v>6684</v>
      </c>
    </row>
    <row r="28" spans="3:17" x14ac:dyDescent="0.25">
      <c r="C28">
        <v>3</v>
      </c>
      <c r="D28">
        <v>101</v>
      </c>
      <c r="E28">
        <v>4.45</v>
      </c>
      <c r="I28">
        <v>688</v>
      </c>
      <c r="Q28">
        <v>300310</v>
      </c>
    </row>
    <row r="29" spans="3:17" x14ac:dyDescent="0.25">
      <c r="C29">
        <v>3</v>
      </c>
      <c r="D29" t="s">
        <v>988</v>
      </c>
      <c r="E29">
        <v>5.5</v>
      </c>
      <c r="I29">
        <v>804</v>
      </c>
      <c r="Q29">
        <v>213174</v>
      </c>
    </row>
    <row r="30" spans="3:17" x14ac:dyDescent="0.25">
      <c r="C30">
        <v>3</v>
      </c>
      <c r="D30">
        <v>303</v>
      </c>
      <c r="E30">
        <v>1</v>
      </c>
      <c r="I30">
        <v>160</v>
      </c>
      <c r="Q30">
        <v>36176</v>
      </c>
    </row>
    <row r="31" spans="3:17" x14ac:dyDescent="0.25">
      <c r="C31">
        <v>3</v>
      </c>
      <c r="D31">
        <v>304</v>
      </c>
      <c r="E31">
        <v>3</v>
      </c>
      <c r="I31">
        <v>464</v>
      </c>
      <c r="Q31">
        <v>116560</v>
      </c>
    </row>
    <row r="32" spans="3:17" x14ac:dyDescent="0.25">
      <c r="C32">
        <v>3</v>
      </c>
      <c r="D32">
        <v>305</v>
      </c>
      <c r="E32">
        <v>1</v>
      </c>
      <c r="I32">
        <v>152</v>
      </c>
      <c r="Q32">
        <v>53068</v>
      </c>
    </row>
    <row r="33" spans="3:17" x14ac:dyDescent="0.25">
      <c r="C33">
        <v>3</v>
      </c>
      <c r="D33">
        <v>424</v>
      </c>
      <c r="E33">
        <v>0.5</v>
      </c>
      <c r="I33">
        <v>28</v>
      </c>
      <c r="Q33">
        <v>7370</v>
      </c>
    </row>
    <row r="34" spans="3:17" x14ac:dyDescent="0.25">
      <c r="C34">
        <v>3</v>
      </c>
      <c r="D34" t="s">
        <v>989</v>
      </c>
      <c r="E34">
        <v>2</v>
      </c>
      <c r="I34">
        <v>176</v>
      </c>
      <c r="Q34">
        <v>35238</v>
      </c>
    </row>
    <row r="35" spans="3:17" x14ac:dyDescent="0.25">
      <c r="C35">
        <v>3</v>
      </c>
      <c r="D35">
        <v>30</v>
      </c>
      <c r="E35">
        <v>2</v>
      </c>
      <c r="I35">
        <v>176</v>
      </c>
      <c r="Q35">
        <v>35238</v>
      </c>
    </row>
    <row r="36" spans="3:17" x14ac:dyDescent="0.25">
      <c r="C36" t="s">
        <v>992</v>
      </c>
      <c r="E36">
        <v>12.15</v>
      </c>
      <c r="I36">
        <v>1700</v>
      </c>
      <c r="Q36">
        <v>555406</v>
      </c>
    </row>
    <row r="37" spans="3:17" x14ac:dyDescent="0.25">
      <c r="C37">
        <v>4</v>
      </c>
      <c r="D37" t="s">
        <v>215</v>
      </c>
      <c r="E37">
        <v>4.6500000000000004</v>
      </c>
      <c r="I37">
        <v>546</v>
      </c>
      <c r="O37">
        <v>54500</v>
      </c>
      <c r="P37">
        <v>54500</v>
      </c>
      <c r="Q37">
        <v>344366</v>
      </c>
    </row>
    <row r="38" spans="3:17" x14ac:dyDescent="0.25">
      <c r="C38">
        <v>4</v>
      </c>
      <c r="D38">
        <v>99</v>
      </c>
      <c r="E38">
        <v>0.2</v>
      </c>
      <c r="I38">
        <v>36</v>
      </c>
      <c r="O38">
        <v>1000</v>
      </c>
      <c r="P38">
        <v>1000</v>
      </c>
      <c r="Q38">
        <v>7684</v>
      </c>
    </row>
    <row r="39" spans="3:17" x14ac:dyDescent="0.25">
      <c r="C39">
        <v>4</v>
      </c>
      <c r="D39">
        <v>101</v>
      </c>
      <c r="E39">
        <v>4.45</v>
      </c>
      <c r="I39">
        <v>510</v>
      </c>
      <c r="O39">
        <v>53500</v>
      </c>
      <c r="P39">
        <v>53500</v>
      </c>
      <c r="Q39">
        <v>336682</v>
      </c>
    </row>
    <row r="40" spans="3:17" x14ac:dyDescent="0.25">
      <c r="C40">
        <v>4</v>
      </c>
      <c r="D40" t="s">
        <v>988</v>
      </c>
      <c r="E40">
        <v>5.5</v>
      </c>
      <c r="I40">
        <v>728</v>
      </c>
      <c r="O40">
        <v>46999</v>
      </c>
      <c r="P40">
        <v>46999</v>
      </c>
      <c r="Q40">
        <v>253282</v>
      </c>
    </row>
    <row r="41" spans="3:17" x14ac:dyDescent="0.25">
      <c r="C41">
        <v>4</v>
      </c>
      <c r="D41">
        <v>303</v>
      </c>
      <c r="E41">
        <v>1</v>
      </c>
      <c r="I41">
        <v>144</v>
      </c>
      <c r="O41">
        <v>10979</v>
      </c>
      <c r="P41">
        <v>10979</v>
      </c>
      <c r="Q41">
        <v>47405</v>
      </c>
    </row>
    <row r="42" spans="3:17" x14ac:dyDescent="0.25">
      <c r="C42">
        <v>4</v>
      </c>
      <c r="D42">
        <v>304</v>
      </c>
      <c r="E42">
        <v>3</v>
      </c>
      <c r="I42">
        <v>432</v>
      </c>
      <c r="O42">
        <v>28020</v>
      </c>
      <c r="P42">
        <v>28020</v>
      </c>
      <c r="Q42">
        <v>145129</v>
      </c>
    </row>
    <row r="43" spans="3:17" x14ac:dyDescent="0.25">
      <c r="C43">
        <v>4</v>
      </c>
      <c r="D43">
        <v>305</v>
      </c>
      <c r="E43">
        <v>1</v>
      </c>
      <c r="I43">
        <v>152</v>
      </c>
      <c r="O43">
        <v>8000</v>
      </c>
      <c r="P43">
        <v>8000</v>
      </c>
      <c r="Q43">
        <v>60748</v>
      </c>
    </row>
    <row r="44" spans="3:17" x14ac:dyDescent="0.25">
      <c r="C44">
        <v>4</v>
      </c>
      <c r="D44">
        <v>424</v>
      </c>
      <c r="E44">
        <v>0.5</v>
      </c>
    </row>
    <row r="45" spans="3:17" x14ac:dyDescent="0.25">
      <c r="C45">
        <v>4</v>
      </c>
      <c r="D45" t="s">
        <v>989</v>
      </c>
      <c r="E45">
        <v>2</v>
      </c>
      <c r="I45">
        <v>264</v>
      </c>
      <c r="O45">
        <v>16000</v>
      </c>
      <c r="P45">
        <v>16000</v>
      </c>
      <c r="Q45">
        <v>66484</v>
      </c>
    </row>
    <row r="46" spans="3:17" x14ac:dyDescent="0.25">
      <c r="C46">
        <v>4</v>
      </c>
      <c r="D46">
        <v>30</v>
      </c>
      <c r="E46">
        <v>2</v>
      </c>
      <c r="I46">
        <v>264</v>
      </c>
      <c r="O46">
        <v>16000</v>
      </c>
      <c r="P46">
        <v>16000</v>
      </c>
      <c r="Q46">
        <v>66484</v>
      </c>
    </row>
    <row r="47" spans="3:17" x14ac:dyDescent="0.25">
      <c r="C47" t="s">
        <v>993</v>
      </c>
      <c r="E47">
        <v>12.15</v>
      </c>
      <c r="I47">
        <v>1538</v>
      </c>
      <c r="O47">
        <v>117499</v>
      </c>
      <c r="P47">
        <v>117499</v>
      </c>
      <c r="Q47">
        <v>664132</v>
      </c>
    </row>
    <row r="48" spans="3:17" x14ac:dyDescent="0.25">
      <c r="C48">
        <v>5</v>
      </c>
      <c r="D48" t="s">
        <v>215</v>
      </c>
      <c r="E48">
        <v>4.6500000000000004</v>
      </c>
      <c r="I48">
        <v>708</v>
      </c>
      <c r="O48">
        <v>27672</v>
      </c>
      <c r="P48">
        <v>27672</v>
      </c>
      <c r="Q48">
        <v>321888</v>
      </c>
    </row>
    <row r="49" spans="3:17" x14ac:dyDescent="0.25">
      <c r="C49">
        <v>5</v>
      </c>
      <c r="D49">
        <v>99</v>
      </c>
      <c r="E49">
        <v>0.2</v>
      </c>
      <c r="I49">
        <v>36</v>
      </c>
      <c r="Q49">
        <v>6684</v>
      </c>
    </row>
    <row r="50" spans="3:17" x14ac:dyDescent="0.25">
      <c r="C50">
        <v>5</v>
      </c>
      <c r="D50">
        <v>101</v>
      </c>
      <c r="E50">
        <v>4.45</v>
      </c>
      <c r="I50">
        <v>672</v>
      </c>
      <c r="O50">
        <v>27672</v>
      </c>
      <c r="P50">
        <v>27672</v>
      </c>
      <c r="Q50">
        <v>315204</v>
      </c>
    </row>
    <row r="51" spans="3:17" x14ac:dyDescent="0.25">
      <c r="C51">
        <v>5</v>
      </c>
      <c r="D51" t="s">
        <v>988</v>
      </c>
      <c r="E51">
        <v>5.5</v>
      </c>
      <c r="I51">
        <v>828</v>
      </c>
      <c r="Q51">
        <v>205637</v>
      </c>
    </row>
    <row r="52" spans="3:17" x14ac:dyDescent="0.25">
      <c r="C52">
        <v>5</v>
      </c>
      <c r="D52">
        <v>303</v>
      </c>
      <c r="E52">
        <v>1</v>
      </c>
      <c r="I52">
        <v>160</v>
      </c>
      <c r="Q52">
        <v>35993</v>
      </c>
    </row>
    <row r="53" spans="3:17" x14ac:dyDescent="0.25">
      <c r="C53">
        <v>5</v>
      </c>
      <c r="D53">
        <v>304</v>
      </c>
      <c r="E53">
        <v>3</v>
      </c>
      <c r="I53">
        <v>488</v>
      </c>
      <c r="Q53">
        <v>115719</v>
      </c>
    </row>
    <row r="54" spans="3:17" x14ac:dyDescent="0.25">
      <c r="C54">
        <v>5</v>
      </c>
      <c r="D54">
        <v>305</v>
      </c>
      <c r="E54">
        <v>1</v>
      </c>
      <c r="I54">
        <v>168</v>
      </c>
      <c r="Q54">
        <v>52010</v>
      </c>
    </row>
    <row r="55" spans="3:17" x14ac:dyDescent="0.25">
      <c r="C55">
        <v>5</v>
      </c>
      <c r="D55">
        <v>424</v>
      </c>
      <c r="E55">
        <v>0.5</v>
      </c>
      <c r="I55">
        <v>12</v>
      </c>
      <c r="Q55">
        <v>1915</v>
      </c>
    </row>
    <row r="56" spans="3:17" x14ac:dyDescent="0.25">
      <c r="C56">
        <v>5</v>
      </c>
      <c r="D56" t="s">
        <v>989</v>
      </c>
      <c r="E56">
        <v>2</v>
      </c>
      <c r="I56">
        <v>312</v>
      </c>
      <c r="Q56">
        <v>61312</v>
      </c>
    </row>
    <row r="57" spans="3:17" x14ac:dyDescent="0.25">
      <c r="C57">
        <v>5</v>
      </c>
      <c r="D57">
        <v>30</v>
      </c>
      <c r="E57">
        <v>2</v>
      </c>
      <c r="I57">
        <v>312</v>
      </c>
      <c r="Q57">
        <v>61312</v>
      </c>
    </row>
    <row r="58" spans="3:17" x14ac:dyDescent="0.25">
      <c r="C58" t="s">
        <v>994</v>
      </c>
      <c r="E58">
        <v>12.15</v>
      </c>
      <c r="I58">
        <v>1848</v>
      </c>
      <c r="O58">
        <v>27672</v>
      </c>
      <c r="P58">
        <v>27672</v>
      </c>
      <c r="Q58">
        <v>588837</v>
      </c>
    </row>
    <row r="59" spans="3:17" x14ac:dyDescent="0.25">
      <c r="C59">
        <v>6</v>
      </c>
      <c r="D59" t="s">
        <v>215</v>
      </c>
      <c r="E59">
        <v>4.6500000000000004</v>
      </c>
      <c r="I59">
        <v>648</v>
      </c>
      <c r="Q59">
        <v>315696</v>
      </c>
    </row>
    <row r="60" spans="3:17" x14ac:dyDescent="0.25">
      <c r="C60">
        <v>6</v>
      </c>
      <c r="D60">
        <v>99</v>
      </c>
      <c r="E60">
        <v>0.2</v>
      </c>
      <c r="I60">
        <v>24</v>
      </c>
      <c r="Q60">
        <v>6573</v>
      </c>
    </row>
    <row r="61" spans="3:17" x14ac:dyDescent="0.25">
      <c r="C61">
        <v>6</v>
      </c>
      <c r="D61">
        <v>101</v>
      </c>
      <c r="E61">
        <v>4.45</v>
      </c>
      <c r="I61">
        <v>624</v>
      </c>
      <c r="Q61">
        <v>309123</v>
      </c>
    </row>
    <row r="62" spans="3:17" x14ac:dyDescent="0.25">
      <c r="C62">
        <v>6</v>
      </c>
      <c r="D62" t="s">
        <v>988</v>
      </c>
      <c r="E62">
        <v>5.5</v>
      </c>
      <c r="I62">
        <v>932</v>
      </c>
      <c r="Q62">
        <v>217544</v>
      </c>
    </row>
    <row r="63" spans="3:17" x14ac:dyDescent="0.25">
      <c r="C63">
        <v>6</v>
      </c>
      <c r="D63">
        <v>303</v>
      </c>
      <c r="E63">
        <v>1</v>
      </c>
      <c r="I63">
        <v>176</v>
      </c>
      <c r="Q63">
        <v>35950</v>
      </c>
    </row>
    <row r="64" spans="3:17" x14ac:dyDescent="0.25">
      <c r="C64">
        <v>6</v>
      </c>
      <c r="D64">
        <v>304</v>
      </c>
      <c r="E64">
        <v>3</v>
      </c>
      <c r="I64">
        <v>492</v>
      </c>
      <c r="Q64">
        <v>116184</v>
      </c>
    </row>
    <row r="65" spans="3:17" x14ac:dyDescent="0.25">
      <c r="C65">
        <v>6</v>
      </c>
      <c r="D65">
        <v>305</v>
      </c>
      <c r="E65">
        <v>1</v>
      </c>
      <c r="I65">
        <v>176</v>
      </c>
      <c r="Q65">
        <v>52010</v>
      </c>
    </row>
    <row r="66" spans="3:17" x14ac:dyDescent="0.25">
      <c r="C66">
        <v>6</v>
      </c>
      <c r="D66">
        <v>424</v>
      </c>
      <c r="E66">
        <v>0.5</v>
      </c>
      <c r="I66">
        <v>88</v>
      </c>
      <c r="Q66">
        <v>13400</v>
      </c>
    </row>
    <row r="67" spans="3:17" x14ac:dyDescent="0.25">
      <c r="C67">
        <v>6</v>
      </c>
      <c r="D67" t="s">
        <v>989</v>
      </c>
      <c r="E67">
        <v>2</v>
      </c>
      <c r="I67">
        <v>328</v>
      </c>
      <c r="Q67">
        <v>61533</v>
      </c>
    </row>
    <row r="68" spans="3:17" x14ac:dyDescent="0.25">
      <c r="C68">
        <v>6</v>
      </c>
      <c r="D68">
        <v>30</v>
      </c>
      <c r="E68">
        <v>2</v>
      </c>
      <c r="I68">
        <v>328</v>
      </c>
      <c r="Q68">
        <v>61533</v>
      </c>
    </row>
    <row r="69" spans="3:17" x14ac:dyDescent="0.25">
      <c r="C69" t="s">
        <v>995</v>
      </c>
      <c r="E69">
        <v>12.15</v>
      </c>
      <c r="I69">
        <v>1908</v>
      </c>
      <c r="Q69">
        <v>594773</v>
      </c>
    </row>
    <row r="70" spans="3:17" x14ac:dyDescent="0.25">
      <c r="C70">
        <v>7</v>
      </c>
      <c r="D70" t="s">
        <v>215</v>
      </c>
      <c r="E70">
        <v>4.05</v>
      </c>
      <c r="I70">
        <v>512</v>
      </c>
      <c r="O70">
        <v>195223</v>
      </c>
      <c r="P70">
        <v>195223</v>
      </c>
      <c r="Q70">
        <v>503323</v>
      </c>
    </row>
    <row r="71" spans="3:17" x14ac:dyDescent="0.25">
      <c r="C71">
        <v>7</v>
      </c>
      <c r="D71">
        <v>99</v>
      </c>
      <c r="E71">
        <v>0.5</v>
      </c>
      <c r="I71">
        <v>72</v>
      </c>
      <c r="O71">
        <v>8918</v>
      </c>
      <c r="P71">
        <v>8918</v>
      </c>
      <c r="Q71">
        <v>26816</v>
      </c>
    </row>
    <row r="72" spans="3:17" x14ac:dyDescent="0.25">
      <c r="C72">
        <v>7</v>
      </c>
      <c r="D72">
        <v>101</v>
      </c>
      <c r="E72">
        <v>3.55</v>
      </c>
      <c r="I72">
        <v>440</v>
      </c>
      <c r="O72">
        <v>186305</v>
      </c>
      <c r="P72">
        <v>186305</v>
      </c>
      <c r="Q72">
        <v>476507</v>
      </c>
    </row>
    <row r="73" spans="3:17" x14ac:dyDescent="0.25">
      <c r="C73">
        <v>7</v>
      </c>
      <c r="D73" t="s">
        <v>988</v>
      </c>
      <c r="E73">
        <v>5.5</v>
      </c>
      <c r="I73">
        <v>732</v>
      </c>
      <c r="O73">
        <v>83103</v>
      </c>
      <c r="P73">
        <v>83103</v>
      </c>
      <c r="Q73">
        <v>306446</v>
      </c>
    </row>
    <row r="74" spans="3:17" x14ac:dyDescent="0.25">
      <c r="C74">
        <v>7</v>
      </c>
      <c r="D74">
        <v>303</v>
      </c>
      <c r="E74">
        <v>1</v>
      </c>
      <c r="I74">
        <v>100</v>
      </c>
      <c r="O74">
        <v>13097</v>
      </c>
      <c r="P74">
        <v>13097</v>
      </c>
      <c r="Q74">
        <v>51988</v>
      </c>
    </row>
    <row r="75" spans="3:17" x14ac:dyDescent="0.25">
      <c r="C75">
        <v>7</v>
      </c>
      <c r="D75">
        <v>304</v>
      </c>
      <c r="E75">
        <v>3</v>
      </c>
      <c r="I75">
        <v>440</v>
      </c>
      <c r="O75">
        <v>40124</v>
      </c>
      <c r="P75">
        <v>40124</v>
      </c>
      <c r="Q75">
        <v>159458</v>
      </c>
    </row>
    <row r="76" spans="3:17" x14ac:dyDescent="0.25">
      <c r="C76">
        <v>7</v>
      </c>
      <c r="D76">
        <v>305</v>
      </c>
      <c r="E76">
        <v>1</v>
      </c>
      <c r="I76">
        <v>144</v>
      </c>
      <c r="O76">
        <v>28542</v>
      </c>
      <c r="P76">
        <v>28542</v>
      </c>
      <c r="Q76">
        <v>81902</v>
      </c>
    </row>
    <row r="77" spans="3:17" x14ac:dyDescent="0.25">
      <c r="C77">
        <v>7</v>
      </c>
      <c r="D77">
        <v>424</v>
      </c>
      <c r="E77">
        <v>0.5</v>
      </c>
      <c r="I77">
        <v>48</v>
      </c>
      <c r="O77">
        <v>1340</v>
      </c>
      <c r="P77">
        <v>1340</v>
      </c>
      <c r="Q77">
        <v>13098</v>
      </c>
    </row>
    <row r="78" spans="3:17" x14ac:dyDescent="0.25">
      <c r="C78">
        <v>7</v>
      </c>
      <c r="D78" t="s">
        <v>989</v>
      </c>
      <c r="E78">
        <v>2</v>
      </c>
      <c r="I78">
        <v>328</v>
      </c>
      <c r="O78">
        <v>19782</v>
      </c>
      <c r="P78">
        <v>19782</v>
      </c>
      <c r="Q78">
        <v>82058</v>
      </c>
    </row>
    <row r="79" spans="3:17" x14ac:dyDescent="0.25">
      <c r="C79">
        <v>7</v>
      </c>
      <c r="D79">
        <v>30</v>
      </c>
      <c r="E79">
        <v>2</v>
      </c>
      <c r="I79">
        <v>328</v>
      </c>
      <c r="O79">
        <v>19782</v>
      </c>
      <c r="P79">
        <v>19782</v>
      </c>
      <c r="Q79">
        <v>82058</v>
      </c>
    </row>
    <row r="80" spans="3:17" x14ac:dyDescent="0.25">
      <c r="C80" t="s">
        <v>996</v>
      </c>
      <c r="E80">
        <v>11.55</v>
      </c>
      <c r="I80">
        <v>1572</v>
      </c>
      <c r="O80">
        <v>298108</v>
      </c>
      <c r="P80">
        <v>298108</v>
      </c>
      <c r="Q80">
        <v>891827</v>
      </c>
    </row>
    <row r="81" spans="3:17" x14ac:dyDescent="0.25">
      <c r="C81">
        <v>8</v>
      </c>
      <c r="D81" t="s">
        <v>215</v>
      </c>
      <c r="E81">
        <v>4.05</v>
      </c>
      <c r="I81">
        <v>498</v>
      </c>
      <c r="O81">
        <v>10000</v>
      </c>
      <c r="P81">
        <v>10000</v>
      </c>
      <c r="Q81">
        <v>262382</v>
      </c>
    </row>
    <row r="82" spans="3:17" x14ac:dyDescent="0.25">
      <c r="C82">
        <v>8</v>
      </c>
      <c r="D82">
        <v>99</v>
      </c>
      <c r="E82">
        <v>0.5</v>
      </c>
      <c r="I82">
        <v>64</v>
      </c>
      <c r="Q82">
        <v>17532</v>
      </c>
    </row>
    <row r="83" spans="3:17" x14ac:dyDescent="0.25">
      <c r="C83">
        <v>8</v>
      </c>
      <c r="D83">
        <v>101</v>
      </c>
      <c r="E83">
        <v>3.55</v>
      </c>
      <c r="I83">
        <v>434</v>
      </c>
      <c r="O83">
        <v>10000</v>
      </c>
      <c r="P83">
        <v>10000</v>
      </c>
      <c r="Q83">
        <v>244850</v>
      </c>
    </row>
    <row r="84" spans="3:17" x14ac:dyDescent="0.25">
      <c r="C84">
        <v>8</v>
      </c>
      <c r="D84" t="s">
        <v>988</v>
      </c>
      <c r="E84">
        <v>5.5</v>
      </c>
      <c r="I84">
        <v>660</v>
      </c>
      <c r="Q84">
        <v>219843</v>
      </c>
    </row>
    <row r="85" spans="3:17" x14ac:dyDescent="0.25">
      <c r="C85">
        <v>8</v>
      </c>
      <c r="D85">
        <v>303</v>
      </c>
      <c r="E85">
        <v>1</v>
      </c>
      <c r="I85">
        <v>128</v>
      </c>
      <c r="Q85">
        <v>36606</v>
      </c>
    </row>
    <row r="86" spans="3:17" x14ac:dyDescent="0.25">
      <c r="C86">
        <v>8</v>
      </c>
      <c r="D86">
        <v>304</v>
      </c>
      <c r="E86">
        <v>3</v>
      </c>
      <c r="I86">
        <v>344</v>
      </c>
      <c r="Q86">
        <v>117706</v>
      </c>
    </row>
    <row r="87" spans="3:17" x14ac:dyDescent="0.25">
      <c r="C87">
        <v>8</v>
      </c>
      <c r="D87">
        <v>305</v>
      </c>
      <c r="E87">
        <v>1</v>
      </c>
      <c r="I87">
        <v>128</v>
      </c>
      <c r="Q87">
        <v>52283</v>
      </c>
    </row>
    <row r="88" spans="3:17" x14ac:dyDescent="0.25">
      <c r="C88">
        <v>8</v>
      </c>
      <c r="D88">
        <v>424</v>
      </c>
      <c r="E88">
        <v>0.5</v>
      </c>
      <c r="I88">
        <v>60</v>
      </c>
      <c r="Q88">
        <v>13248</v>
      </c>
    </row>
    <row r="89" spans="3:17" x14ac:dyDescent="0.25">
      <c r="C89">
        <v>8</v>
      </c>
      <c r="D89" t="s">
        <v>989</v>
      </c>
      <c r="E89">
        <v>2</v>
      </c>
      <c r="I89">
        <v>204</v>
      </c>
      <c r="Q89">
        <v>62991</v>
      </c>
    </row>
    <row r="90" spans="3:17" x14ac:dyDescent="0.25">
      <c r="C90">
        <v>8</v>
      </c>
      <c r="D90">
        <v>30</v>
      </c>
      <c r="E90">
        <v>2</v>
      </c>
      <c r="I90">
        <v>204</v>
      </c>
      <c r="Q90">
        <v>62991</v>
      </c>
    </row>
    <row r="91" spans="3:17" x14ac:dyDescent="0.25">
      <c r="C91" t="s">
        <v>997</v>
      </c>
      <c r="E91">
        <v>11.55</v>
      </c>
      <c r="I91">
        <v>1362</v>
      </c>
      <c r="O91">
        <v>10000</v>
      </c>
      <c r="P91">
        <v>10000</v>
      </c>
      <c r="Q91">
        <v>545216</v>
      </c>
    </row>
    <row r="92" spans="3:17" x14ac:dyDescent="0.25">
      <c r="C92">
        <v>9</v>
      </c>
      <c r="D92" t="s">
        <v>215</v>
      </c>
      <c r="E92">
        <v>4.55</v>
      </c>
      <c r="I92">
        <v>784</v>
      </c>
      <c r="Q92">
        <v>276974</v>
      </c>
    </row>
    <row r="93" spans="3:17" x14ac:dyDescent="0.25">
      <c r="C93">
        <v>9</v>
      </c>
      <c r="D93">
        <v>99</v>
      </c>
      <c r="E93">
        <v>1</v>
      </c>
      <c r="I93">
        <v>176</v>
      </c>
      <c r="Q93">
        <v>36350</v>
      </c>
    </row>
    <row r="94" spans="3:17" x14ac:dyDescent="0.25">
      <c r="C94">
        <v>9</v>
      </c>
      <c r="D94">
        <v>101</v>
      </c>
      <c r="E94">
        <v>3.55</v>
      </c>
      <c r="I94">
        <v>608</v>
      </c>
      <c r="Q94">
        <v>240624</v>
      </c>
    </row>
    <row r="95" spans="3:17" x14ac:dyDescent="0.25">
      <c r="C95">
        <v>9</v>
      </c>
      <c r="D95" t="s">
        <v>988</v>
      </c>
      <c r="E95">
        <v>5.5</v>
      </c>
      <c r="I95">
        <v>941</v>
      </c>
      <c r="Q95">
        <v>219305</v>
      </c>
    </row>
    <row r="96" spans="3:17" x14ac:dyDescent="0.25">
      <c r="C96">
        <v>9</v>
      </c>
      <c r="D96">
        <v>303</v>
      </c>
      <c r="E96">
        <v>1</v>
      </c>
      <c r="I96">
        <v>176</v>
      </c>
      <c r="Q96">
        <v>35950</v>
      </c>
    </row>
    <row r="97" spans="3:17" x14ac:dyDescent="0.25">
      <c r="C97">
        <v>9</v>
      </c>
      <c r="D97">
        <v>304</v>
      </c>
      <c r="E97">
        <v>3</v>
      </c>
      <c r="I97">
        <v>525</v>
      </c>
      <c r="Q97">
        <v>114968</v>
      </c>
    </row>
    <row r="98" spans="3:17" x14ac:dyDescent="0.25">
      <c r="C98">
        <v>9</v>
      </c>
      <c r="D98">
        <v>305</v>
      </c>
      <c r="E98">
        <v>1</v>
      </c>
      <c r="I98">
        <v>168</v>
      </c>
      <c r="Q98">
        <v>54564</v>
      </c>
    </row>
    <row r="99" spans="3:17" x14ac:dyDescent="0.25">
      <c r="C99">
        <v>9</v>
      </c>
      <c r="D99">
        <v>424</v>
      </c>
      <c r="E99">
        <v>0.5</v>
      </c>
      <c r="I99">
        <v>72</v>
      </c>
      <c r="Q99">
        <v>13823</v>
      </c>
    </row>
    <row r="100" spans="3:17" x14ac:dyDescent="0.25">
      <c r="C100">
        <v>9</v>
      </c>
      <c r="D100" t="s">
        <v>989</v>
      </c>
      <c r="E100">
        <v>2</v>
      </c>
      <c r="I100">
        <v>344</v>
      </c>
      <c r="Q100">
        <v>61436</v>
      </c>
    </row>
    <row r="101" spans="3:17" x14ac:dyDescent="0.25">
      <c r="C101">
        <v>9</v>
      </c>
      <c r="D101">
        <v>30</v>
      </c>
      <c r="E101">
        <v>2</v>
      </c>
      <c r="I101">
        <v>344</v>
      </c>
      <c r="Q101">
        <v>61436</v>
      </c>
    </row>
    <row r="102" spans="3:17" x14ac:dyDescent="0.25">
      <c r="C102" t="s">
        <v>998</v>
      </c>
      <c r="E102">
        <v>12.05</v>
      </c>
      <c r="I102">
        <v>2069</v>
      </c>
      <c r="Q102">
        <v>557715</v>
      </c>
    </row>
    <row r="103" spans="3:17" x14ac:dyDescent="0.25">
      <c r="C103">
        <v>10</v>
      </c>
      <c r="D103" t="s">
        <v>215</v>
      </c>
      <c r="E103">
        <v>4.55</v>
      </c>
      <c r="I103">
        <v>758</v>
      </c>
      <c r="O103">
        <v>15000</v>
      </c>
      <c r="P103">
        <v>15000</v>
      </c>
      <c r="Q103">
        <v>537020</v>
      </c>
    </row>
    <row r="104" spans="3:17" x14ac:dyDescent="0.25">
      <c r="C104">
        <v>10</v>
      </c>
      <c r="D104">
        <v>99</v>
      </c>
      <c r="E104">
        <v>1</v>
      </c>
      <c r="I104">
        <v>136</v>
      </c>
      <c r="Q104">
        <v>47221</v>
      </c>
    </row>
    <row r="105" spans="3:17" x14ac:dyDescent="0.25">
      <c r="C105">
        <v>10</v>
      </c>
      <c r="D105">
        <v>101</v>
      </c>
      <c r="E105">
        <v>3.55</v>
      </c>
      <c r="I105">
        <v>622</v>
      </c>
      <c r="O105">
        <v>15000</v>
      </c>
      <c r="P105">
        <v>15000</v>
      </c>
      <c r="Q105">
        <v>489799</v>
      </c>
    </row>
    <row r="106" spans="3:17" x14ac:dyDescent="0.25">
      <c r="C106">
        <v>10</v>
      </c>
      <c r="D106" t="s">
        <v>988</v>
      </c>
      <c r="E106">
        <v>5.5</v>
      </c>
      <c r="I106">
        <v>964</v>
      </c>
      <c r="Q106">
        <v>543825</v>
      </c>
    </row>
    <row r="107" spans="3:17" x14ac:dyDescent="0.25">
      <c r="C107">
        <v>10</v>
      </c>
      <c r="D107">
        <v>303</v>
      </c>
      <c r="E107">
        <v>1</v>
      </c>
      <c r="I107">
        <v>176</v>
      </c>
      <c r="Q107">
        <v>99532</v>
      </c>
    </row>
    <row r="108" spans="3:17" x14ac:dyDescent="0.25">
      <c r="C108">
        <v>10</v>
      </c>
      <c r="D108">
        <v>304</v>
      </c>
      <c r="E108">
        <v>3</v>
      </c>
      <c r="I108">
        <v>524</v>
      </c>
      <c r="Q108">
        <v>305349</v>
      </c>
    </row>
    <row r="109" spans="3:17" x14ac:dyDescent="0.25">
      <c r="C109">
        <v>10</v>
      </c>
      <c r="D109">
        <v>305</v>
      </c>
      <c r="E109">
        <v>1</v>
      </c>
      <c r="I109">
        <v>176</v>
      </c>
      <c r="Q109">
        <v>119282</v>
      </c>
    </row>
    <row r="110" spans="3:17" x14ac:dyDescent="0.25">
      <c r="C110">
        <v>10</v>
      </c>
      <c r="D110">
        <v>424</v>
      </c>
      <c r="E110">
        <v>0.5</v>
      </c>
      <c r="I110">
        <v>88</v>
      </c>
      <c r="Q110">
        <v>19662</v>
      </c>
    </row>
    <row r="111" spans="3:17" x14ac:dyDescent="0.25">
      <c r="C111">
        <v>10</v>
      </c>
      <c r="D111" t="s">
        <v>989</v>
      </c>
      <c r="E111">
        <v>2</v>
      </c>
      <c r="I111">
        <v>280</v>
      </c>
      <c r="Q111">
        <v>95781</v>
      </c>
    </row>
    <row r="112" spans="3:17" x14ac:dyDescent="0.25">
      <c r="C112">
        <v>10</v>
      </c>
      <c r="D112">
        <v>30</v>
      </c>
      <c r="E112">
        <v>2</v>
      </c>
      <c r="I112">
        <v>280</v>
      </c>
      <c r="Q112">
        <v>95781</v>
      </c>
    </row>
    <row r="113" spans="3:17" x14ac:dyDescent="0.25">
      <c r="C113" t="s">
        <v>999</v>
      </c>
      <c r="E113">
        <v>12.05</v>
      </c>
      <c r="I113">
        <v>2002</v>
      </c>
      <c r="O113">
        <v>15000</v>
      </c>
      <c r="P113">
        <v>15000</v>
      </c>
      <c r="Q113">
        <v>1176626</v>
      </c>
    </row>
    <row r="114" spans="3:17" x14ac:dyDescent="0.25">
      <c r="C114">
        <v>11</v>
      </c>
      <c r="D114" t="s">
        <v>215</v>
      </c>
      <c r="E114">
        <v>4.55</v>
      </c>
      <c r="I114">
        <v>720</v>
      </c>
      <c r="O114">
        <v>58984</v>
      </c>
      <c r="P114">
        <v>58984</v>
      </c>
      <c r="Q114">
        <v>347340</v>
      </c>
    </row>
    <row r="115" spans="3:17" x14ac:dyDescent="0.25">
      <c r="C115">
        <v>11</v>
      </c>
      <c r="D115">
        <v>99</v>
      </c>
      <c r="E115">
        <v>1</v>
      </c>
      <c r="I115">
        <v>128</v>
      </c>
      <c r="O115">
        <v>16968</v>
      </c>
      <c r="P115">
        <v>16968</v>
      </c>
      <c r="Q115">
        <v>49251</v>
      </c>
    </row>
    <row r="116" spans="3:17" x14ac:dyDescent="0.25">
      <c r="C116">
        <v>11</v>
      </c>
      <c r="D116">
        <v>101</v>
      </c>
      <c r="E116">
        <v>3.55</v>
      </c>
      <c r="I116">
        <v>592</v>
      </c>
      <c r="O116">
        <v>42016</v>
      </c>
      <c r="P116">
        <v>42016</v>
      </c>
      <c r="Q116">
        <v>298089</v>
      </c>
    </row>
    <row r="117" spans="3:17" x14ac:dyDescent="0.25">
      <c r="C117">
        <v>11</v>
      </c>
      <c r="D117" t="s">
        <v>988</v>
      </c>
      <c r="E117">
        <v>5.5</v>
      </c>
      <c r="I117">
        <v>904</v>
      </c>
      <c r="O117">
        <v>106873</v>
      </c>
      <c r="P117">
        <v>106873</v>
      </c>
      <c r="Q117">
        <v>326850</v>
      </c>
    </row>
    <row r="118" spans="3:17" x14ac:dyDescent="0.25">
      <c r="C118">
        <v>11</v>
      </c>
      <c r="D118">
        <v>303</v>
      </c>
      <c r="E118">
        <v>1</v>
      </c>
      <c r="I118">
        <v>168</v>
      </c>
      <c r="O118">
        <v>16085</v>
      </c>
      <c r="P118">
        <v>16085</v>
      </c>
      <c r="Q118">
        <v>52035</v>
      </c>
    </row>
    <row r="119" spans="3:17" x14ac:dyDescent="0.25">
      <c r="C119">
        <v>11</v>
      </c>
      <c r="D119">
        <v>304</v>
      </c>
      <c r="E119">
        <v>3</v>
      </c>
      <c r="I119">
        <v>500</v>
      </c>
      <c r="O119">
        <v>51211</v>
      </c>
      <c r="P119">
        <v>51211</v>
      </c>
      <c r="Q119">
        <v>166861</v>
      </c>
    </row>
    <row r="120" spans="3:17" x14ac:dyDescent="0.25">
      <c r="C120">
        <v>11</v>
      </c>
      <c r="D120">
        <v>305</v>
      </c>
      <c r="E120">
        <v>1</v>
      </c>
      <c r="I120">
        <v>160</v>
      </c>
      <c r="O120">
        <v>33052</v>
      </c>
      <c r="P120">
        <v>33052</v>
      </c>
      <c r="Q120">
        <v>87590</v>
      </c>
    </row>
    <row r="121" spans="3:17" x14ac:dyDescent="0.25">
      <c r="C121">
        <v>11</v>
      </c>
      <c r="D121">
        <v>424</v>
      </c>
      <c r="E121">
        <v>0.5</v>
      </c>
      <c r="I121">
        <v>76</v>
      </c>
      <c r="O121">
        <v>6525</v>
      </c>
      <c r="P121">
        <v>6525</v>
      </c>
      <c r="Q121">
        <v>20364</v>
      </c>
    </row>
    <row r="122" spans="3:17" x14ac:dyDescent="0.25">
      <c r="C122">
        <v>11</v>
      </c>
      <c r="D122" t="s">
        <v>989</v>
      </c>
      <c r="E122">
        <v>2</v>
      </c>
      <c r="I122">
        <v>296</v>
      </c>
      <c r="O122">
        <v>26373</v>
      </c>
      <c r="P122">
        <v>26373</v>
      </c>
      <c r="Q122">
        <v>80402</v>
      </c>
    </row>
    <row r="123" spans="3:17" x14ac:dyDescent="0.25">
      <c r="C123">
        <v>11</v>
      </c>
      <c r="D123">
        <v>30</v>
      </c>
      <c r="E123">
        <v>2</v>
      </c>
      <c r="I123">
        <v>296</v>
      </c>
      <c r="O123">
        <v>26373</v>
      </c>
      <c r="P123">
        <v>26373</v>
      </c>
      <c r="Q123">
        <v>80402</v>
      </c>
    </row>
    <row r="124" spans="3:17" x14ac:dyDescent="0.25">
      <c r="C124" t="s">
        <v>1000</v>
      </c>
      <c r="E124">
        <v>12.05</v>
      </c>
      <c r="I124">
        <v>1920</v>
      </c>
      <c r="O124">
        <v>192230</v>
      </c>
      <c r="P124">
        <v>192230</v>
      </c>
      <c r="Q124">
        <v>754592</v>
      </c>
    </row>
    <row r="125" spans="3:17" x14ac:dyDescent="0.25">
      <c r="C125">
        <v>12</v>
      </c>
      <c r="D125" t="s">
        <v>215</v>
      </c>
      <c r="E125">
        <v>4.55</v>
      </c>
      <c r="I125">
        <v>734.8</v>
      </c>
      <c r="O125">
        <v>140618</v>
      </c>
      <c r="P125">
        <v>140618</v>
      </c>
      <c r="Q125">
        <v>432596</v>
      </c>
    </row>
    <row r="126" spans="3:17" x14ac:dyDescent="0.25">
      <c r="C126">
        <v>12</v>
      </c>
      <c r="D126">
        <v>99</v>
      </c>
      <c r="E126">
        <v>1</v>
      </c>
      <c r="I126">
        <v>144</v>
      </c>
      <c r="Q126">
        <v>37122</v>
      </c>
    </row>
    <row r="127" spans="3:17" x14ac:dyDescent="0.25">
      <c r="C127">
        <v>12</v>
      </c>
      <c r="D127">
        <v>101</v>
      </c>
      <c r="E127">
        <v>3.55</v>
      </c>
      <c r="I127">
        <v>590.79999999999995</v>
      </c>
      <c r="O127">
        <v>140618</v>
      </c>
      <c r="P127">
        <v>140618</v>
      </c>
      <c r="Q127">
        <v>390273</v>
      </c>
    </row>
    <row r="128" spans="3:17" x14ac:dyDescent="0.25">
      <c r="C128">
        <v>12</v>
      </c>
      <c r="D128">
        <v>203</v>
      </c>
      <c r="Q128">
        <v>5201</v>
      </c>
    </row>
    <row r="129" spans="3:17" x14ac:dyDescent="0.25">
      <c r="C129">
        <v>12</v>
      </c>
      <c r="D129" t="s">
        <v>988</v>
      </c>
      <c r="E129">
        <v>5.5</v>
      </c>
      <c r="I129">
        <v>872</v>
      </c>
      <c r="Q129">
        <v>227992</v>
      </c>
    </row>
    <row r="130" spans="3:17" x14ac:dyDescent="0.25">
      <c r="C130">
        <v>12</v>
      </c>
      <c r="D130">
        <v>303</v>
      </c>
      <c r="E130">
        <v>1</v>
      </c>
      <c r="I130">
        <v>156</v>
      </c>
      <c r="Q130">
        <v>37371</v>
      </c>
    </row>
    <row r="131" spans="3:17" x14ac:dyDescent="0.25">
      <c r="C131">
        <v>12</v>
      </c>
      <c r="D131">
        <v>304</v>
      </c>
      <c r="E131">
        <v>3</v>
      </c>
      <c r="I131">
        <v>464</v>
      </c>
      <c r="Q131">
        <v>119137</v>
      </c>
    </row>
    <row r="132" spans="3:17" x14ac:dyDescent="0.25">
      <c r="C132">
        <v>12</v>
      </c>
      <c r="D132">
        <v>305</v>
      </c>
      <c r="E132">
        <v>1</v>
      </c>
      <c r="I132">
        <v>184</v>
      </c>
      <c r="Q132">
        <v>57424</v>
      </c>
    </row>
    <row r="133" spans="3:17" x14ac:dyDescent="0.25">
      <c r="C133">
        <v>12</v>
      </c>
      <c r="D133">
        <v>424</v>
      </c>
      <c r="E133">
        <v>0.5</v>
      </c>
      <c r="I133">
        <v>68</v>
      </c>
      <c r="Q133">
        <v>14060</v>
      </c>
    </row>
    <row r="134" spans="3:17" x14ac:dyDescent="0.25">
      <c r="C134">
        <v>12</v>
      </c>
      <c r="D134" t="s">
        <v>989</v>
      </c>
      <c r="E134">
        <v>2</v>
      </c>
      <c r="I134">
        <v>368</v>
      </c>
      <c r="Q134">
        <v>71799</v>
      </c>
    </row>
    <row r="135" spans="3:17" x14ac:dyDescent="0.25">
      <c r="C135">
        <v>12</v>
      </c>
      <c r="D135">
        <v>30</v>
      </c>
      <c r="E135">
        <v>2</v>
      </c>
      <c r="I135">
        <v>368</v>
      </c>
      <c r="Q135">
        <v>71799</v>
      </c>
    </row>
    <row r="136" spans="3:17" x14ac:dyDescent="0.25">
      <c r="C136" t="s">
        <v>1001</v>
      </c>
      <c r="E136">
        <v>12.05</v>
      </c>
      <c r="I136">
        <v>1974.8</v>
      </c>
      <c r="O136">
        <v>140618</v>
      </c>
      <c r="P136">
        <v>140618</v>
      </c>
      <c r="Q136">
        <v>732387</v>
      </c>
    </row>
  </sheetData>
  <hyperlinks>
    <hyperlink ref="A2" location="Obsah!A1" display="Zpět na Obsah  KL 01  1.-4.měsíc" xr:uid="{05B429C5-150A-40AB-B83F-74C52E7AEFEA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1014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2473598.3200000003</v>
      </c>
      <c r="C3" s="222">
        <f t="shared" ref="C3:Z3" si="0">SUBTOTAL(9,C6:C1048576)</f>
        <v>8</v>
      </c>
      <c r="D3" s="222"/>
      <c r="E3" s="222">
        <f>SUBTOTAL(9,E6:E1048576)/4</f>
        <v>2654181.66</v>
      </c>
      <c r="F3" s="222"/>
      <c r="G3" s="222">
        <f t="shared" si="0"/>
        <v>8</v>
      </c>
      <c r="H3" s="222">
        <f>SUBTOTAL(9,H6:H1048576)/4</f>
        <v>2313605.2000000002</v>
      </c>
      <c r="I3" s="225">
        <f>IF(B3&lt;&gt;0,H3/B3,"")</f>
        <v>0.93531968440211422</v>
      </c>
      <c r="J3" s="223">
        <f>IF(E3&lt;&gt;0,H3/E3,"")</f>
        <v>0.87168306332129508</v>
      </c>
      <c r="K3" s="224">
        <f t="shared" si="0"/>
        <v>146316.74</v>
      </c>
      <c r="L3" s="224"/>
      <c r="M3" s="222">
        <f t="shared" si="0"/>
        <v>4.2147368712140469</v>
      </c>
      <c r="N3" s="222">
        <f t="shared" si="0"/>
        <v>69431.020000000019</v>
      </c>
      <c r="O3" s="222"/>
      <c r="P3" s="222">
        <f t="shared" si="0"/>
        <v>2</v>
      </c>
      <c r="Q3" s="222">
        <f t="shared" si="0"/>
        <v>88718.1</v>
      </c>
      <c r="R3" s="225">
        <f>IF(K3&lt;&gt;0,Q3/K3,"")</f>
        <v>0.60634278757167503</v>
      </c>
      <c r="S3" s="225">
        <f>IF(N3&lt;&gt;0,Q3/N3,"")</f>
        <v>1.2777876516865225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5"/>
      <c r="B5" s="596">
        <v>2018</v>
      </c>
      <c r="C5" s="597"/>
      <c r="D5" s="597"/>
      <c r="E5" s="597">
        <v>2019</v>
      </c>
      <c r="F5" s="597"/>
      <c r="G5" s="597"/>
      <c r="H5" s="597">
        <v>2020</v>
      </c>
      <c r="I5" s="598" t="s">
        <v>269</v>
      </c>
      <c r="J5" s="599" t="s">
        <v>2</v>
      </c>
      <c r="K5" s="596">
        <v>2015</v>
      </c>
      <c r="L5" s="597"/>
      <c r="M5" s="597"/>
      <c r="N5" s="597">
        <v>2019</v>
      </c>
      <c r="O5" s="597"/>
      <c r="P5" s="597"/>
      <c r="Q5" s="597">
        <v>2020</v>
      </c>
      <c r="R5" s="598" t="s">
        <v>269</v>
      </c>
      <c r="S5" s="599" t="s">
        <v>2</v>
      </c>
      <c r="T5" s="596">
        <v>2015</v>
      </c>
      <c r="U5" s="597"/>
      <c r="V5" s="597"/>
      <c r="W5" s="597">
        <v>2019</v>
      </c>
      <c r="X5" s="597"/>
      <c r="Y5" s="597"/>
      <c r="Z5" s="597">
        <v>2020</v>
      </c>
      <c r="AA5" s="598" t="s">
        <v>269</v>
      </c>
      <c r="AB5" s="599" t="s">
        <v>2</v>
      </c>
    </row>
    <row r="6" spans="1:28" ht="14.45" customHeight="1" x14ac:dyDescent="0.25">
      <c r="A6" s="600" t="s">
        <v>1011</v>
      </c>
      <c r="B6" s="601">
        <v>2473598.3200000003</v>
      </c>
      <c r="C6" s="602">
        <v>1</v>
      </c>
      <c r="D6" s="602">
        <v>0.93196270522041058</v>
      </c>
      <c r="E6" s="601">
        <v>2654181.66</v>
      </c>
      <c r="F6" s="602">
        <v>1.0730043105786067</v>
      </c>
      <c r="G6" s="602">
        <v>1</v>
      </c>
      <c r="H6" s="601">
        <v>2313605.2000000002</v>
      </c>
      <c r="I6" s="602">
        <v>0.93531968440211422</v>
      </c>
      <c r="J6" s="602">
        <v>0.87168306332129508</v>
      </c>
      <c r="K6" s="601">
        <v>73158.37</v>
      </c>
      <c r="L6" s="602">
        <v>1</v>
      </c>
      <c r="M6" s="602">
        <v>2.1073684356070235</v>
      </c>
      <c r="N6" s="601">
        <v>34715.510000000009</v>
      </c>
      <c r="O6" s="602">
        <v>0.47452547124819772</v>
      </c>
      <c r="P6" s="602">
        <v>1</v>
      </c>
      <c r="Q6" s="601">
        <v>44359.05</v>
      </c>
      <c r="R6" s="602">
        <v>0.60634278757167503</v>
      </c>
      <c r="S6" s="602">
        <v>1.2777876516865225</v>
      </c>
      <c r="T6" s="601"/>
      <c r="U6" s="602"/>
      <c r="V6" s="602"/>
      <c r="W6" s="601"/>
      <c r="X6" s="602"/>
      <c r="Y6" s="602"/>
      <c r="Z6" s="601"/>
      <c r="AA6" s="602"/>
      <c r="AB6" s="603"/>
    </row>
    <row r="7" spans="1:28" ht="14.45" customHeight="1" x14ac:dyDescent="0.25">
      <c r="A7" s="610" t="s">
        <v>1012</v>
      </c>
      <c r="B7" s="604">
        <v>2356918.3200000003</v>
      </c>
      <c r="C7" s="605">
        <v>1</v>
      </c>
      <c r="D7" s="605">
        <v>0.92447214988204673</v>
      </c>
      <c r="E7" s="604">
        <v>2549474.66</v>
      </c>
      <c r="F7" s="605">
        <v>1.0816983509212148</v>
      </c>
      <c r="G7" s="605">
        <v>1</v>
      </c>
      <c r="H7" s="604">
        <v>2222798.2000000002</v>
      </c>
      <c r="I7" s="605">
        <v>0.94309513449749072</v>
      </c>
      <c r="J7" s="605">
        <v>0.87186518653219325</v>
      </c>
      <c r="K7" s="604">
        <v>73158.37</v>
      </c>
      <c r="L7" s="605">
        <v>1</v>
      </c>
      <c r="M7" s="605">
        <v>2.1073684356070235</v>
      </c>
      <c r="N7" s="604">
        <v>34715.510000000009</v>
      </c>
      <c r="O7" s="605">
        <v>0.47452547124819772</v>
      </c>
      <c r="P7" s="605">
        <v>1</v>
      </c>
      <c r="Q7" s="604">
        <v>44359.05</v>
      </c>
      <c r="R7" s="605">
        <v>0.60634278757167503</v>
      </c>
      <c r="S7" s="605">
        <v>1.2777876516865225</v>
      </c>
      <c r="T7" s="604"/>
      <c r="U7" s="605"/>
      <c r="V7" s="605"/>
      <c r="W7" s="604"/>
      <c r="X7" s="605"/>
      <c r="Y7" s="605"/>
      <c r="Z7" s="604"/>
      <c r="AA7" s="605"/>
      <c r="AB7" s="606"/>
    </row>
    <row r="8" spans="1:28" ht="14.45" customHeight="1" thickBot="1" x14ac:dyDescent="0.3">
      <c r="A8" s="611" t="s">
        <v>1013</v>
      </c>
      <c r="B8" s="607">
        <v>116680</v>
      </c>
      <c r="C8" s="608">
        <v>1</v>
      </c>
      <c r="D8" s="608">
        <v>1.1143476558396286</v>
      </c>
      <c r="E8" s="607">
        <v>104707</v>
      </c>
      <c r="F8" s="608">
        <v>0.89738601302708265</v>
      </c>
      <c r="G8" s="608">
        <v>1</v>
      </c>
      <c r="H8" s="607">
        <v>90807</v>
      </c>
      <c r="I8" s="608">
        <v>0.77825677065478227</v>
      </c>
      <c r="J8" s="608">
        <v>0.86724860802047621</v>
      </c>
      <c r="K8" s="607"/>
      <c r="L8" s="608"/>
      <c r="M8" s="608"/>
      <c r="N8" s="607"/>
      <c r="O8" s="608"/>
      <c r="P8" s="608"/>
      <c r="Q8" s="607"/>
      <c r="R8" s="608"/>
      <c r="S8" s="608"/>
      <c r="T8" s="607"/>
      <c r="U8" s="608"/>
      <c r="V8" s="608"/>
      <c r="W8" s="607"/>
      <c r="X8" s="608"/>
      <c r="Y8" s="608"/>
      <c r="Z8" s="607"/>
      <c r="AA8" s="608"/>
      <c r="AB8" s="609"/>
    </row>
    <row r="9" spans="1:28" ht="14.45" customHeight="1" thickBot="1" x14ac:dyDescent="0.25"/>
    <row r="10" spans="1:28" ht="14.45" customHeight="1" x14ac:dyDescent="0.25">
      <c r="A10" s="600" t="s">
        <v>467</v>
      </c>
      <c r="B10" s="601">
        <v>2471364.3200000003</v>
      </c>
      <c r="C10" s="602">
        <v>1</v>
      </c>
      <c r="D10" s="602">
        <v>0.93117363942825027</v>
      </c>
      <c r="E10" s="601">
        <v>2654031.6599999997</v>
      </c>
      <c r="F10" s="602">
        <v>1.0739135620441422</v>
      </c>
      <c r="G10" s="602">
        <v>1</v>
      </c>
      <c r="H10" s="601">
        <v>2313419.2000000002</v>
      </c>
      <c r="I10" s="602">
        <v>0.93608990842758466</v>
      </c>
      <c r="J10" s="603">
        <v>0.87166224686257154</v>
      </c>
    </row>
    <row r="11" spans="1:28" ht="14.45" customHeight="1" x14ac:dyDescent="0.25">
      <c r="A11" s="610" t="s">
        <v>1015</v>
      </c>
      <c r="B11" s="604">
        <v>351749</v>
      </c>
      <c r="C11" s="605">
        <v>1</v>
      </c>
      <c r="D11" s="605">
        <v>0.85985524763265964</v>
      </c>
      <c r="E11" s="604">
        <v>409079.32</v>
      </c>
      <c r="F11" s="605">
        <v>1.1629864477226659</v>
      </c>
      <c r="G11" s="605">
        <v>1</v>
      </c>
      <c r="H11" s="604">
        <v>402426.23</v>
      </c>
      <c r="I11" s="605">
        <v>1.1440721366656337</v>
      </c>
      <c r="J11" s="606">
        <v>0.98373643038225445</v>
      </c>
    </row>
    <row r="12" spans="1:28" ht="14.45" customHeight="1" x14ac:dyDescent="0.25">
      <c r="A12" s="610" t="s">
        <v>1016</v>
      </c>
      <c r="B12" s="604">
        <v>2119615.3200000003</v>
      </c>
      <c r="C12" s="605">
        <v>1</v>
      </c>
      <c r="D12" s="605">
        <v>0.94416940717770448</v>
      </c>
      <c r="E12" s="604">
        <v>2244952.34</v>
      </c>
      <c r="F12" s="605">
        <v>1.059131965511553</v>
      </c>
      <c r="G12" s="605">
        <v>1</v>
      </c>
      <c r="H12" s="604">
        <v>1910992.97</v>
      </c>
      <c r="I12" s="605">
        <v>0.90157537170471092</v>
      </c>
      <c r="J12" s="606">
        <v>0.85123988422845542</v>
      </c>
    </row>
    <row r="13" spans="1:28" ht="14.45" customHeight="1" x14ac:dyDescent="0.25">
      <c r="A13" s="612" t="s">
        <v>472</v>
      </c>
      <c r="B13" s="613">
        <v>2234</v>
      </c>
      <c r="C13" s="614">
        <v>1</v>
      </c>
      <c r="D13" s="614">
        <v>14.893333333333333</v>
      </c>
      <c r="E13" s="613">
        <v>150</v>
      </c>
      <c r="F13" s="614">
        <v>6.714413607878246E-2</v>
      </c>
      <c r="G13" s="614">
        <v>1</v>
      </c>
      <c r="H13" s="613">
        <v>186</v>
      </c>
      <c r="I13" s="614">
        <v>8.3258728737690246E-2</v>
      </c>
      <c r="J13" s="615">
        <v>1.24</v>
      </c>
    </row>
    <row r="14" spans="1:28" ht="14.45" customHeight="1" x14ac:dyDescent="0.25">
      <c r="A14" s="610" t="s">
        <v>1015</v>
      </c>
      <c r="B14" s="604"/>
      <c r="C14" s="605"/>
      <c r="D14" s="605"/>
      <c r="E14" s="604">
        <v>150</v>
      </c>
      <c r="F14" s="605"/>
      <c r="G14" s="605">
        <v>1</v>
      </c>
      <c r="H14" s="604"/>
      <c r="I14" s="605"/>
      <c r="J14" s="606"/>
    </row>
    <row r="15" spans="1:28" ht="14.45" customHeight="1" thickBot="1" x14ac:dyDescent="0.3">
      <c r="A15" s="611" t="s">
        <v>1016</v>
      </c>
      <c r="B15" s="607">
        <v>2234</v>
      </c>
      <c r="C15" s="608">
        <v>1</v>
      </c>
      <c r="D15" s="608"/>
      <c r="E15" s="607"/>
      <c r="F15" s="608"/>
      <c r="G15" s="608"/>
      <c r="H15" s="607">
        <v>186</v>
      </c>
      <c r="I15" s="608">
        <v>8.3258728737690246E-2</v>
      </c>
      <c r="J15" s="609"/>
    </row>
    <row r="16" spans="1:28" ht="14.45" customHeight="1" x14ac:dyDescent="0.2">
      <c r="A16" s="540" t="s">
        <v>244</v>
      </c>
    </row>
    <row r="17" spans="1:1" ht="14.45" customHeight="1" x14ac:dyDescent="0.2">
      <c r="A17" s="541" t="s">
        <v>572</v>
      </c>
    </row>
    <row r="18" spans="1:1" ht="14.45" customHeight="1" x14ac:dyDescent="0.2">
      <c r="A18" s="540" t="s">
        <v>1017</v>
      </c>
    </row>
    <row r="19" spans="1:1" ht="14.45" customHeight="1" x14ac:dyDescent="0.2">
      <c r="A19" s="540" t="s">
        <v>1018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E8C4D81-7E47-49FF-9A91-20F6C5F4DD3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1023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18680</v>
      </c>
      <c r="C3" s="260">
        <f t="shared" si="0"/>
        <v>20175</v>
      </c>
      <c r="D3" s="272">
        <f t="shared" si="0"/>
        <v>17312</v>
      </c>
      <c r="E3" s="224">
        <f t="shared" si="0"/>
        <v>2473598.3199999998</v>
      </c>
      <c r="F3" s="222">
        <f t="shared" si="0"/>
        <v>2654181.6599999997</v>
      </c>
      <c r="G3" s="261">
        <f t="shared" si="0"/>
        <v>2313605.2000000002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5"/>
      <c r="B5" s="596">
        <v>2018</v>
      </c>
      <c r="C5" s="597">
        <v>2019</v>
      </c>
      <c r="D5" s="616">
        <v>2020</v>
      </c>
      <c r="E5" s="596">
        <v>2018</v>
      </c>
      <c r="F5" s="597">
        <v>2019</v>
      </c>
      <c r="G5" s="616">
        <v>2020</v>
      </c>
    </row>
    <row r="6" spans="1:7" ht="14.45" customHeight="1" x14ac:dyDescent="0.2">
      <c r="A6" s="589" t="s">
        <v>1015</v>
      </c>
      <c r="B6" s="116">
        <v>3724</v>
      </c>
      <c r="C6" s="116">
        <v>4135</v>
      </c>
      <c r="D6" s="116">
        <v>3853</v>
      </c>
      <c r="E6" s="617">
        <v>351749</v>
      </c>
      <c r="F6" s="617">
        <v>409229.32</v>
      </c>
      <c r="G6" s="618">
        <v>402426.23</v>
      </c>
    </row>
    <row r="7" spans="1:7" ht="14.45" customHeight="1" x14ac:dyDescent="0.2">
      <c r="A7" s="590" t="s">
        <v>574</v>
      </c>
      <c r="B7" s="585">
        <v>8046</v>
      </c>
      <c r="C7" s="585">
        <v>8245</v>
      </c>
      <c r="D7" s="585">
        <v>7683</v>
      </c>
      <c r="E7" s="619">
        <v>910781.32999999984</v>
      </c>
      <c r="F7" s="619">
        <v>972710.33</v>
      </c>
      <c r="G7" s="620">
        <v>958571.22</v>
      </c>
    </row>
    <row r="8" spans="1:7" ht="14.45" customHeight="1" x14ac:dyDescent="0.2">
      <c r="A8" s="590" t="s">
        <v>1019</v>
      </c>
      <c r="B8" s="585"/>
      <c r="C8" s="585"/>
      <c r="D8" s="585">
        <v>1</v>
      </c>
      <c r="E8" s="619"/>
      <c r="F8" s="619"/>
      <c r="G8" s="620">
        <v>235</v>
      </c>
    </row>
    <row r="9" spans="1:7" ht="14.45" customHeight="1" x14ac:dyDescent="0.2">
      <c r="A9" s="590" t="s">
        <v>575</v>
      </c>
      <c r="B9" s="585">
        <v>2392</v>
      </c>
      <c r="C9" s="585">
        <v>2831</v>
      </c>
      <c r="D9" s="585">
        <v>711</v>
      </c>
      <c r="E9" s="619">
        <v>414789.66000000003</v>
      </c>
      <c r="F9" s="619">
        <v>442524.67</v>
      </c>
      <c r="G9" s="620">
        <v>107954.33</v>
      </c>
    </row>
    <row r="10" spans="1:7" ht="14.45" customHeight="1" x14ac:dyDescent="0.2">
      <c r="A10" s="590" t="s">
        <v>576</v>
      </c>
      <c r="B10" s="585"/>
      <c r="C10" s="585"/>
      <c r="D10" s="585">
        <v>50</v>
      </c>
      <c r="E10" s="619"/>
      <c r="F10" s="619"/>
      <c r="G10" s="620">
        <v>8481</v>
      </c>
    </row>
    <row r="11" spans="1:7" ht="14.45" customHeight="1" x14ac:dyDescent="0.2">
      <c r="A11" s="590" t="s">
        <v>578</v>
      </c>
      <c r="B11" s="585">
        <v>340</v>
      </c>
      <c r="C11" s="585">
        <v>252</v>
      </c>
      <c r="D11" s="585">
        <v>432</v>
      </c>
      <c r="E11" s="619">
        <v>59211.67</v>
      </c>
      <c r="F11" s="619">
        <v>42788.33</v>
      </c>
      <c r="G11" s="620">
        <v>73311.66</v>
      </c>
    </row>
    <row r="12" spans="1:7" ht="14.45" customHeight="1" x14ac:dyDescent="0.2">
      <c r="A12" s="590" t="s">
        <v>1020</v>
      </c>
      <c r="B12" s="585">
        <v>2670</v>
      </c>
      <c r="C12" s="585">
        <v>2576</v>
      </c>
      <c r="D12" s="585">
        <v>798</v>
      </c>
      <c r="E12" s="619">
        <v>495686</v>
      </c>
      <c r="F12" s="619">
        <v>455583.33999999997</v>
      </c>
      <c r="G12" s="620">
        <v>139270</v>
      </c>
    </row>
    <row r="13" spans="1:7" ht="14.45" customHeight="1" x14ac:dyDescent="0.2">
      <c r="A13" s="590" t="s">
        <v>1021</v>
      </c>
      <c r="B13" s="585"/>
      <c r="C13" s="585">
        <v>1</v>
      </c>
      <c r="D13" s="585"/>
      <c r="E13" s="619"/>
      <c r="F13" s="619">
        <v>233</v>
      </c>
      <c r="G13" s="620"/>
    </row>
    <row r="14" spans="1:7" ht="14.45" customHeight="1" x14ac:dyDescent="0.2">
      <c r="A14" s="590" t="s">
        <v>1022</v>
      </c>
      <c r="B14" s="585">
        <v>38</v>
      </c>
      <c r="C14" s="585">
        <v>218</v>
      </c>
      <c r="D14" s="585">
        <v>1064</v>
      </c>
      <c r="E14" s="619">
        <v>7383.33</v>
      </c>
      <c r="F14" s="619">
        <v>35330</v>
      </c>
      <c r="G14" s="620">
        <v>187858.21000000002</v>
      </c>
    </row>
    <row r="15" spans="1:7" ht="14.45" customHeight="1" thickBot="1" x14ac:dyDescent="0.25">
      <c r="A15" s="623" t="s">
        <v>579</v>
      </c>
      <c r="B15" s="587">
        <v>1470</v>
      </c>
      <c r="C15" s="587">
        <v>1917</v>
      </c>
      <c r="D15" s="587">
        <v>2720</v>
      </c>
      <c r="E15" s="621">
        <v>233997.33000000002</v>
      </c>
      <c r="F15" s="621">
        <v>295782.67</v>
      </c>
      <c r="G15" s="622">
        <v>435497.55000000005</v>
      </c>
    </row>
    <row r="16" spans="1:7" ht="14.45" customHeight="1" x14ac:dyDescent="0.2">
      <c r="A16" s="540" t="s">
        <v>244</v>
      </c>
    </row>
    <row r="17" spans="1:1" ht="14.45" customHeight="1" x14ac:dyDescent="0.2">
      <c r="A17" s="541" t="s">
        <v>572</v>
      </c>
    </row>
    <row r="18" spans="1:1" ht="14.45" customHeight="1" x14ac:dyDescent="0.2">
      <c r="A18" s="540" t="s">
        <v>1017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BB4972F-A837-4EEF-AED6-C4617E34FF4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1108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19484.099999999999</v>
      </c>
      <c r="H3" s="103">
        <f t="shared" si="0"/>
        <v>2546756.6900000004</v>
      </c>
      <c r="I3" s="74"/>
      <c r="J3" s="74"/>
      <c r="K3" s="103">
        <f t="shared" si="0"/>
        <v>20851.349999999999</v>
      </c>
      <c r="L3" s="103">
        <f t="shared" si="0"/>
        <v>2688897.17</v>
      </c>
      <c r="M3" s="74"/>
      <c r="N3" s="74"/>
      <c r="O3" s="103">
        <f t="shared" si="0"/>
        <v>17845.61</v>
      </c>
      <c r="P3" s="103">
        <f t="shared" si="0"/>
        <v>2357964.25</v>
      </c>
      <c r="Q3" s="75">
        <f>IF(L3=0,0,P3/L3)</f>
        <v>0.87692615259065487</v>
      </c>
      <c r="R3" s="104">
        <f>IF(O3=0,0,P3/O3)</f>
        <v>132.13133370055715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4"/>
      <c r="B5" s="624"/>
      <c r="C5" s="625"/>
      <c r="D5" s="626"/>
      <c r="E5" s="627"/>
      <c r="F5" s="628"/>
      <c r="G5" s="629" t="s">
        <v>71</v>
      </c>
      <c r="H5" s="630" t="s">
        <v>14</v>
      </c>
      <c r="I5" s="631"/>
      <c r="J5" s="631"/>
      <c r="K5" s="629" t="s">
        <v>71</v>
      </c>
      <c r="L5" s="630" t="s">
        <v>14</v>
      </c>
      <c r="M5" s="631"/>
      <c r="N5" s="631"/>
      <c r="O5" s="629" t="s">
        <v>71</v>
      </c>
      <c r="P5" s="630" t="s">
        <v>14</v>
      </c>
      <c r="Q5" s="632"/>
      <c r="R5" s="633"/>
    </row>
    <row r="6" spans="1:18" ht="14.45" customHeight="1" x14ac:dyDescent="0.2">
      <c r="A6" s="560" t="s">
        <v>1024</v>
      </c>
      <c r="B6" s="561" t="s">
        <v>1025</v>
      </c>
      <c r="C6" s="561" t="s">
        <v>467</v>
      </c>
      <c r="D6" s="561" t="s">
        <v>1026</v>
      </c>
      <c r="E6" s="561" t="s">
        <v>1027</v>
      </c>
      <c r="F6" s="561" t="s">
        <v>1028</v>
      </c>
      <c r="G6" s="116">
        <v>523.4</v>
      </c>
      <c r="H6" s="116">
        <v>28315.97</v>
      </c>
      <c r="I6" s="561">
        <v>1.0567813442589424</v>
      </c>
      <c r="J6" s="561">
        <v>54.100057317539175</v>
      </c>
      <c r="K6" s="116">
        <v>493.00000000000006</v>
      </c>
      <c r="L6" s="116">
        <v>26794.539999999997</v>
      </c>
      <c r="M6" s="561">
        <v>1</v>
      </c>
      <c r="N6" s="561">
        <v>54.349979716024329</v>
      </c>
      <c r="O6" s="116">
        <v>47.800000000000004</v>
      </c>
      <c r="P6" s="116">
        <v>2600.3500000000004</v>
      </c>
      <c r="Q6" s="566">
        <v>9.7047756744471095E-2</v>
      </c>
      <c r="R6" s="584">
        <v>54.400627615062767</v>
      </c>
    </row>
    <row r="7" spans="1:18" ht="14.45" customHeight="1" x14ac:dyDescent="0.2">
      <c r="A7" s="575" t="s">
        <v>1024</v>
      </c>
      <c r="B7" s="576" t="s">
        <v>1025</v>
      </c>
      <c r="C7" s="576" t="s">
        <v>467</v>
      </c>
      <c r="D7" s="576" t="s">
        <v>1026</v>
      </c>
      <c r="E7" s="576" t="s">
        <v>1029</v>
      </c>
      <c r="F7" s="576" t="s">
        <v>1028</v>
      </c>
      <c r="G7" s="585">
        <v>1.4</v>
      </c>
      <c r="H7" s="585">
        <v>151.55000000000001</v>
      </c>
      <c r="I7" s="576"/>
      <c r="J7" s="576">
        <v>108.25000000000001</v>
      </c>
      <c r="K7" s="585"/>
      <c r="L7" s="585"/>
      <c r="M7" s="576"/>
      <c r="N7" s="576"/>
      <c r="O7" s="585"/>
      <c r="P7" s="585"/>
      <c r="Q7" s="581"/>
      <c r="R7" s="586"/>
    </row>
    <row r="8" spans="1:18" ht="14.45" customHeight="1" x14ac:dyDescent="0.2">
      <c r="A8" s="575" t="s">
        <v>1024</v>
      </c>
      <c r="B8" s="576" t="s">
        <v>1025</v>
      </c>
      <c r="C8" s="576" t="s">
        <v>467</v>
      </c>
      <c r="D8" s="576" t="s">
        <v>1026</v>
      </c>
      <c r="E8" s="576" t="s">
        <v>1030</v>
      </c>
      <c r="F8" s="576" t="s">
        <v>516</v>
      </c>
      <c r="G8" s="585">
        <v>6.1999999999999993</v>
      </c>
      <c r="H8" s="585">
        <v>849.0200000000001</v>
      </c>
      <c r="I8" s="576">
        <v>15.549816849816851</v>
      </c>
      <c r="J8" s="576">
        <v>136.93870967741938</v>
      </c>
      <c r="K8" s="585">
        <v>0.4</v>
      </c>
      <c r="L8" s="585">
        <v>54.6</v>
      </c>
      <c r="M8" s="576">
        <v>1</v>
      </c>
      <c r="N8" s="576">
        <v>136.5</v>
      </c>
      <c r="O8" s="585">
        <v>3.1000000000000005</v>
      </c>
      <c r="P8" s="585">
        <v>423.01999999999992</v>
      </c>
      <c r="Q8" s="581">
        <v>7.7476190476190459</v>
      </c>
      <c r="R8" s="586">
        <v>136.45806451612899</v>
      </c>
    </row>
    <row r="9" spans="1:18" ht="14.45" customHeight="1" x14ac:dyDescent="0.2">
      <c r="A9" s="575" t="s">
        <v>1024</v>
      </c>
      <c r="B9" s="576" t="s">
        <v>1025</v>
      </c>
      <c r="C9" s="576" t="s">
        <v>467</v>
      </c>
      <c r="D9" s="576" t="s">
        <v>1026</v>
      </c>
      <c r="E9" s="576" t="s">
        <v>1031</v>
      </c>
      <c r="F9" s="576" t="s">
        <v>521</v>
      </c>
      <c r="G9" s="585">
        <v>40.6</v>
      </c>
      <c r="H9" s="585">
        <v>2303.6299999999997</v>
      </c>
      <c r="I9" s="576">
        <v>1.1180010580007671</v>
      </c>
      <c r="J9" s="576">
        <v>56.739655172413784</v>
      </c>
      <c r="K9" s="585">
        <v>40.70000000000001</v>
      </c>
      <c r="L9" s="585">
        <v>2060.4899999999993</v>
      </c>
      <c r="M9" s="576">
        <v>1</v>
      </c>
      <c r="N9" s="576">
        <v>50.6262899262899</v>
      </c>
      <c r="O9" s="585">
        <v>30.000000000000004</v>
      </c>
      <c r="P9" s="585">
        <v>1352.0900000000004</v>
      </c>
      <c r="Q9" s="581">
        <v>0.65619828293270088</v>
      </c>
      <c r="R9" s="586">
        <v>45.069666666666677</v>
      </c>
    </row>
    <row r="10" spans="1:18" ht="14.45" customHeight="1" x14ac:dyDescent="0.2">
      <c r="A10" s="575" t="s">
        <v>1024</v>
      </c>
      <c r="B10" s="576" t="s">
        <v>1025</v>
      </c>
      <c r="C10" s="576" t="s">
        <v>467</v>
      </c>
      <c r="D10" s="576" t="s">
        <v>1026</v>
      </c>
      <c r="E10" s="576" t="s">
        <v>1032</v>
      </c>
      <c r="F10" s="576" t="s">
        <v>1033</v>
      </c>
      <c r="G10" s="585">
        <v>13.3</v>
      </c>
      <c r="H10" s="585">
        <v>2354.1000000000004</v>
      </c>
      <c r="I10" s="576">
        <v>1.5287356321839081</v>
      </c>
      <c r="J10" s="576">
        <v>177.00000000000003</v>
      </c>
      <c r="K10" s="585">
        <v>8.6999999999999975</v>
      </c>
      <c r="L10" s="585">
        <v>1539.9000000000003</v>
      </c>
      <c r="M10" s="576">
        <v>1</v>
      </c>
      <c r="N10" s="576">
        <v>177.00000000000009</v>
      </c>
      <c r="O10" s="585">
        <v>5.3999999999999995</v>
      </c>
      <c r="P10" s="585">
        <v>955.80000000000018</v>
      </c>
      <c r="Q10" s="581">
        <v>0.62068965517241381</v>
      </c>
      <c r="R10" s="586">
        <v>177.00000000000006</v>
      </c>
    </row>
    <row r="11" spans="1:18" ht="14.45" customHeight="1" x14ac:dyDescent="0.2">
      <c r="A11" s="575" t="s">
        <v>1024</v>
      </c>
      <c r="B11" s="576" t="s">
        <v>1025</v>
      </c>
      <c r="C11" s="576" t="s">
        <v>467</v>
      </c>
      <c r="D11" s="576" t="s">
        <v>1026</v>
      </c>
      <c r="E11" s="576" t="s">
        <v>1034</v>
      </c>
      <c r="F11" s="576"/>
      <c r="G11" s="585">
        <v>4</v>
      </c>
      <c r="H11" s="585">
        <v>24.36</v>
      </c>
      <c r="I11" s="576"/>
      <c r="J11" s="576">
        <v>6.09</v>
      </c>
      <c r="K11" s="585"/>
      <c r="L11" s="585"/>
      <c r="M11" s="576"/>
      <c r="N11" s="576"/>
      <c r="O11" s="585"/>
      <c r="P11" s="585"/>
      <c r="Q11" s="581"/>
      <c r="R11" s="586"/>
    </row>
    <row r="12" spans="1:18" ht="14.45" customHeight="1" x14ac:dyDescent="0.2">
      <c r="A12" s="575" t="s">
        <v>1024</v>
      </c>
      <c r="B12" s="576" t="s">
        <v>1025</v>
      </c>
      <c r="C12" s="576" t="s">
        <v>467</v>
      </c>
      <c r="D12" s="576" t="s">
        <v>1026</v>
      </c>
      <c r="E12" s="576" t="s">
        <v>1035</v>
      </c>
      <c r="F12" s="576" t="s">
        <v>500</v>
      </c>
      <c r="G12" s="585">
        <v>133.95000000000005</v>
      </c>
      <c r="H12" s="585">
        <v>642.96</v>
      </c>
      <c r="I12" s="576">
        <v>1.0385398158617347</v>
      </c>
      <c r="J12" s="576">
        <v>4.7999999999999989</v>
      </c>
      <c r="K12" s="585">
        <v>128.95000000000002</v>
      </c>
      <c r="L12" s="585">
        <v>619.1</v>
      </c>
      <c r="M12" s="576">
        <v>1</v>
      </c>
      <c r="N12" s="576">
        <v>4.8010856921287317</v>
      </c>
      <c r="O12" s="585">
        <v>53.099999999999987</v>
      </c>
      <c r="P12" s="585">
        <v>255.01999999999998</v>
      </c>
      <c r="Q12" s="581">
        <v>0.41192052980132449</v>
      </c>
      <c r="R12" s="586">
        <v>4.8026365348399258</v>
      </c>
    </row>
    <row r="13" spans="1:18" ht="14.45" customHeight="1" x14ac:dyDescent="0.2">
      <c r="A13" s="575" t="s">
        <v>1024</v>
      </c>
      <c r="B13" s="576" t="s">
        <v>1025</v>
      </c>
      <c r="C13" s="576" t="s">
        <v>467</v>
      </c>
      <c r="D13" s="576" t="s">
        <v>1026</v>
      </c>
      <c r="E13" s="576" t="s">
        <v>1036</v>
      </c>
      <c r="F13" s="576"/>
      <c r="G13" s="585">
        <v>18</v>
      </c>
      <c r="H13" s="585">
        <v>1879.92</v>
      </c>
      <c r="I13" s="576"/>
      <c r="J13" s="576">
        <v>104.44</v>
      </c>
      <c r="K13" s="585"/>
      <c r="L13" s="585"/>
      <c r="M13" s="576"/>
      <c r="N13" s="576"/>
      <c r="O13" s="585"/>
      <c r="P13" s="585"/>
      <c r="Q13" s="581"/>
      <c r="R13" s="586"/>
    </row>
    <row r="14" spans="1:18" ht="14.45" customHeight="1" x14ac:dyDescent="0.2">
      <c r="A14" s="575" t="s">
        <v>1024</v>
      </c>
      <c r="B14" s="576" t="s">
        <v>1025</v>
      </c>
      <c r="C14" s="576" t="s">
        <v>467</v>
      </c>
      <c r="D14" s="576" t="s">
        <v>1026</v>
      </c>
      <c r="E14" s="576" t="s">
        <v>1036</v>
      </c>
      <c r="F14" s="576" t="s">
        <v>1037</v>
      </c>
      <c r="G14" s="585">
        <v>57</v>
      </c>
      <c r="H14" s="585">
        <v>5953.079999999999</v>
      </c>
      <c r="I14" s="576"/>
      <c r="J14" s="576">
        <v>104.43999999999998</v>
      </c>
      <c r="K14" s="585"/>
      <c r="L14" s="585"/>
      <c r="M14" s="576"/>
      <c r="N14" s="576"/>
      <c r="O14" s="585"/>
      <c r="P14" s="585"/>
      <c r="Q14" s="581"/>
      <c r="R14" s="586"/>
    </row>
    <row r="15" spans="1:18" ht="14.45" customHeight="1" x14ac:dyDescent="0.2">
      <c r="A15" s="575" t="s">
        <v>1024</v>
      </c>
      <c r="B15" s="576" t="s">
        <v>1025</v>
      </c>
      <c r="C15" s="576" t="s">
        <v>467</v>
      </c>
      <c r="D15" s="576" t="s">
        <v>1026</v>
      </c>
      <c r="E15" s="576" t="s">
        <v>1038</v>
      </c>
      <c r="F15" s="576" t="s">
        <v>1037</v>
      </c>
      <c r="G15" s="585"/>
      <c r="H15" s="585"/>
      <c r="I15" s="576"/>
      <c r="J15" s="576"/>
      <c r="K15" s="585">
        <v>4.6000000000000005</v>
      </c>
      <c r="L15" s="585">
        <v>3646.88</v>
      </c>
      <c r="M15" s="576">
        <v>1</v>
      </c>
      <c r="N15" s="576">
        <v>792.8</v>
      </c>
      <c r="O15" s="585">
        <v>11.1</v>
      </c>
      <c r="P15" s="585">
        <v>8800.08</v>
      </c>
      <c r="Q15" s="581">
        <v>2.4130434782608696</v>
      </c>
      <c r="R15" s="586">
        <v>792.80000000000007</v>
      </c>
    </row>
    <row r="16" spans="1:18" ht="14.45" customHeight="1" x14ac:dyDescent="0.2">
      <c r="A16" s="575" t="s">
        <v>1024</v>
      </c>
      <c r="B16" s="576" t="s">
        <v>1025</v>
      </c>
      <c r="C16" s="576" t="s">
        <v>467</v>
      </c>
      <c r="D16" s="576" t="s">
        <v>1026</v>
      </c>
      <c r="E16" s="576" t="s">
        <v>1039</v>
      </c>
      <c r="F16" s="576" t="s">
        <v>1040</v>
      </c>
      <c r="G16" s="585"/>
      <c r="H16" s="585"/>
      <c r="I16" s="576"/>
      <c r="J16" s="576"/>
      <c r="K16" s="585"/>
      <c r="L16" s="585"/>
      <c r="M16" s="576"/>
      <c r="N16" s="576"/>
      <c r="O16" s="585">
        <v>4.29</v>
      </c>
      <c r="P16" s="585">
        <v>415.53</v>
      </c>
      <c r="Q16" s="581"/>
      <c r="R16" s="586">
        <v>96.860139860139853</v>
      </c>
    </row>
    <row r="17" spans="1:18" ht="14.45" customHeight="1" x14ac:dyDescent="0.2">
      <c r="A17" s="575" t="s">
        <v>1024</v>
      </c>
      <c r="B17" s="576" t="s">
        <v>1025</v>
      </c>
      <c r="C17" s="576" t="s">
        <v>467</v>
      </c>
      <c r="D17" s="576" t="s">
        <v>1026</v>
      </c>
      <c r="E17" s="576" t="s">
        <v>1041</v>
      </c>
      <c r="F17" s="576" t="s">
        <v>1040</v>
      </c>
      <c r="G17" s="585"/>
      <c r="H17" s="585"/>
      <c r="I17" s="576"/>
      <c r="J17" s="576"/>
      <c r="K17" s="585"/>
      <c r="L17" s="585"/>
      <c r="M17" s="576"/>
      <c r="N17" s="576"/>
      <c r="O17" s="585">
        <v>6.3999999999999986</v>
      </c>
      <c r="P17" s="585">
        <v>772.40000000000009</v>
      </c>
      <c r="Q17" s="581"/>
      <c r="R17" s="586">
        <v>120.68750000000004</v>
      </c>
    </row>
    <row r="18" spans="1:18" ht="14.45" customHeight="1" x14ac:dyDescent="0.2">
      <c r="A18" s="575" t="s">
        <v>1024</v>
      </c>
      <c r="B18" s="576" t="s">
        <v>1025</v>
      </c>
      <c r="C18" s="576" t="s">
        <v>467</v>
      </c>
      <c r="D18" s="576" t="s">
        <v>1026</v>
      </c>
      <c r="E18" s="576" t="s">
        <v>1042</v>
      </c>
      <c r="F18" s="576" t="s">
        <v>1043</v>
      </c>
      <c r="G18" s="585"/>
      <c r="H18" s="585"/>
      <c r="I18" s="576"/>
      <c r="J18" s="576"/>
      <c r="K18" s="585"/>
      <c r="L18" s="585"/>
      <c r="M18" s="576"/>
      <c r="N18" s="576"/>
      <c r="O18" s="585">
        <v>192.79999999999998</v>
      </c>
      <c r="P18" s="585">
        <v>10488.35</v>
      </c>
      <c r="Q18" s="581"/>
      <c r="R18" s="586">
        <v>54.400155601659755</v>
      </c>
    </row>
    <row r="19" spans="1:18" ht="14.45" customHeight="1" x14ac:dyDescent="0.2">
      <c r="A19" s="575" t="s">
        <v>1024</v>
      </c>
      <c r="B19" s="576" t="s">
        <v>1025</v>
      </c>
      <c r="C19" s="576" t="s">
        <v>467</v>
      </c>
      <c r="D19" s="576" t="s">
        <v>1026</v>
      </c>
      <c r="E19" s="576" t="s">
        <v>1044</v>
      </c>
      <c r="F19" s="576" t="s">
        <v>510</v>
      </c>
      <c r="G19" s="585"/>
      <c r="H19" s="585"/>
      <c r="I19" s="576"/>
      <c r="J19" s="576"/>
      <c r="K19" s="585"/>
      <c r="L19" s="585"/>
      <c r="M19" s="576"/>
      <c r="N19" s="576"/>
      <c r="O19" s="585">
        <v>131.99999999999997</v>
      </c>
      <c r="P19" s="585">
        <v>7180.8000000000011</v>
      </c>
      <c r="Q19" s="581"/>
      <c r="R19" s="586">
        <v>54.40000000000002</v>
      </c>
    </row>
    <row r="20" spans="1:18" ht="14.45" customHeight="1" x14ac:dyDescent="0.2">
      <c r="A20" s="575" t="s">
        <v>1024</v>
      </c>
      <c r="B20" s="576" t="s">
        <v>1025</v>
      </c>
      <c r="C20" s="576" t="s">
        <v>467</v>
      </c>
      <c r="D20" s="576" t="s">
        <v>1026</v>
      </c>
      <c r="E20" s="576" t="s">
        <v>1045</v>
      </c>
      <c r="F20" s="576" t="s">
        <v>1046</v>
      </c>
      <c r="G20" s="585"/>
      <c r="H20" s="585"/>
      <c r="I20" s="576"/>
      <c r="J20" s="576"/>
      <c r="K20" s="585"/>
      <c r="L20" s="585"/>
      <c r="M20" s="576"/>
      <c r="N20" s="576"/>
      <c r="O20" s="585">
        <v>14.120000000000001</v>
      </c>
      <c r="P20" s="585">
        <v>1370.73</v>
      </c>
      <c r="Q20" s="581"/>
      <c r="R20" s="586">
        <v>97.077195467422086</v>
      </c>
    </row>
    <row r="21" spans="1:18" ht="14.45" customHeight="1" x14ac:dyDescent="0.2">
      <c r="A21" s="575" t="s">
        <v>1024</v>
      </c>
      <c r="B21" s="576" t="s">
        <v>1025</v>
      </c>
      <c r="C21" s="576" t="s">
        <v>467</v>
      </c>
      <c r="D21" s="576" t="s">
        <v>1026</v>
      </c>
      <c r="E21" s="576" t="s">
        <v>1047</v>
      </c>
      <c r="F21" s="576" t="s">
        <v>514</v>
      </c>
      <c r="G21" s="585"/>
      <c r="H21" s="585"/>
      <c r="I21" s="576"/>
      <c r="J21" s="576"/>
      <c r="K21" s="585"/>
      <c r="L21" s="585"/>
      <c r="M21" s="576"/>
      <c r="N21" s="576"/>
      <c r="O21" s="585">
        <v>0.5</v>
      </c>
      <c r="P21" s="585">
        <v>68.8</v>
      </c>
      <c r="Q21" s="581"/>
      <c r="R21" s="586">
        <v>137.6</v>
      </c>
    </row>
    <row r="22" spans="1:18" ht="14.45" customHeight="1" x14ac:dyDescent="0.2">
      <c r="A22" s="575" t="s">
        <v>1024</v>
      </c>
      <c r="B22" s="576" t="s">
        <v>1025</v>
      </c>
      <c r="C22" s="576" t="s">
        <v>467</v>
      </c>
      <c r="D22" s="576" t="s">
        <v>1026</v>
      </c>
      <c r="E22" s="576" t="s">
        <v>1048</v>
      </c>
      <c r="F22" s="576" t="s">
        <v>525</v>
      </c>
      <c r="G22" s="585"/>
      <c r="H22" s="585"/>
      <c r="I22" s="576"/>
      <c r="J22" s="576"/>
      <c r="K22" s="585"/>
      <c r="L22" s="585"/>
      <c r="M22" s="576"/>
      <c r="N22" s="576"/>
      <c r="O22" s="585">
        <v>5</v>
      </c>
      <c r="P22" s="585">
        <v>1339.36</v>
      </c>
      <c r="Q22" s="581"/>
      <c r="R22" s="586">
        <v>267.87199999999996</v>
      </c>
    </row>
    <row r="23" spans="1:18" ht="14.45" customHeight="1" x14ac:dyDescent="0.2">
      <c r="A23" s="575" t="s">
        <v>1024</v>
      </c>
      <c r="B23" s="576" t="s">
        <v>1025</v>
      </c>
      <c r="C23" s="576" t="s">
        <v>467</v>
      </c>
      <c r="D23" s="576" t="s">
        <v>1026</v>
      </c>
      <c r="E23" s="576" t="s">
        <v>1049</v>
      </c>
      <c r="F23" s="576" t="s">
        <v>529</v>
      </c>
      <c r="G23" s="585"/>
      <c r="H23" s="585"/>
      <c r="I23" s="576"/>
      <c r="J23" s="576"/>
      <c r="K23" s="585"/>
      <c r="L23" s="585"/>
      <c r="M23" s="576"/>
      <c r="N23" s="576"/>
      <c r="O23" s="585">
        <v>28</v>
      </c>
      <c r="P23" s="585">
        <v>8336.7199999999993</v>
      </c>
      <c r="Q23" s="581"/>
      <c r="R23" s="586">
        <v>297.73999999999995</v>
      </c>
    </row>
    <row r="24" spans="1:18" ht="14.45" customHeight="1" x14ac:dyDescent="0.2">
      <c r="A24" s="575" t="s">
        <v>1024</v>
      </c>
      <c r="B24" s="576" t="s">
        <v>1025</v>
      </c>
      <c r="C24" s="576" t="s">
        <v>467</v>
      </c>
      <c r="D24" s="576" t="s">
        <v>1026</v>
      </c>
      <c r="E24" s="576" t="s">
        <v>1050</v>
      </c>
      <c r="F24" s="576" t="s">
        <v>1051</v>
      </c>
      <c r="G24" s="585">
        <v>3</v>
      </c>
      <c r="H24" s="585">
        <v>30540</v>
      </c>
      <c r="I24" s="576"/>
      <c r="J24" s="576">
        <v>10180</v>
      </c>
      <c r="K24" s="585"/>
      <c r="L24" s="585"/>
      <c r="M24" s="576"/>
      <c r="N24" s="576"/>
      <c r="O24" s="585"/>
      <c r="P24" s="585"/>
      <c r="Q24" s="581"/>
      <c r="R24" s="586"/>
    </row>
    <row r="25" spans="1:18" ht="14.45" customHeight="1" x14ac:dyDescent="0.2">
      <c r="A25" s="575" t="s">
        <v>1024</v>
      </c>
      <c r="B25" s="576" t="s">
        <v>1025</v>
      </c>
      <c r="C25" s="576" t="s">
        <v>467</v>
      </c>
      <c r="D25" s="576" t="s">
        <v>1052</v>
      </c>
      <c r="E25" s="576" t="s">
        <v>1053</v>
      </c>
      <c r="F25" s="576" t="s">
        <v>1054</v>
      </c>
      <c r="G25" s="585">
        <v>116</v>
      </c>
      <c r="H25" s="585">
        <v>21344</v>
      </c>
      <c r="I25" s="576">
        <v>1.5383063063063063</v>
      </c>
      <c r="J25" s="576">
        <v>184</v>
      </c>
      <c r="K25" s="585">
        <v>75</v>
      </c>
      <c r="L25" s="585">
        <v>13875</v>
      </c>
      <c r="M25" s="576">
        <v>1</v>
      </c>
      <c r="N25" s="576">
        <v>185</v>
      </c>
      <c r="O25" s="585">
        <v>51</v>
      </c>
      <c r="P25" s="585">
        <v>9486</v>
      </c>
      <c r="Q25" s="581">
        <v>0.68367567567567566</v>
      </c>
      <c r="R25" s="586">
        <v>186</v>
      </c>
    </row>
    <row r="26" spans="1:18" ht="14.45" customHeight="1" x14ac:dyDescent="0.2">
      <c r="A26" s="575" t="s">
        <v>1024</v>
      </c>
      <c r="B26" s="576" t="s">
        <v>1025</v>
      </c>
      <c r="C26" s="576" t="s">
        <v>467</v>
      </c>
      <c r="D26" s="576" t="s">
        <v>1052</v>
      </c>
      <c r="E26" s="576" t="s">
        <v>1055</v>
      </c>
      <c r="F26" s="576" t="s">
        <v>1056</v>
      </c>
      <c r="G26" s="585">
        <v>21</v>
      </c>
      <c r="H26" s="585">
        <v>2553</v>
      </c>
      <c r="I26" s="576">
        <v>1.1013805004314063</v>
      </c>
      <c r="J26" s="576">
        <v>121.57142857142857</v>
      </c>
      <c r="K26" s="585">
        <v>19</v>
      </c>
      <c r="L26" s="585">
        <v>2318</v>
      </c>
      <c r="M26" s="576">
        <v>1</v>
      </c>
      <c r="N26" s="576">
        <v>122</v>
      </c>
      <c r="O26" s="585">
        <v>271</v>
      </c>
      <c r="P26" s="585">
        <v>33333</v>
      </c>
      <c r="Q26" s="581">
        <v>14.380069025021569</v>
      </c>
      <c r="R26" s="586">
        <v>123</v>
      </c>
    </row>
    <row r="27" spans="1:18" ht="14.45" customHeight="1" x14ac:dyDescent="0.2">
      <c r="A27" s="575" t="s">
        <v>1024</v>
      </c>
      <c r="B27" s="576" t="s">
        <v>1025</v>
      </c>
      <c r="C27" s="576" t="s">
        <v>467</v>
      </c>
      <c r="D27" s="576" t="s">
        <v>1052</v>
      </c>
      <c r="E27" s="576" t="s">
        <v>1057</v>
      </c>
      <c r="F27" s="576" t="s">
        <v>1058</v>
      </c>
      <c r="G27" s="585">
        <v>3571</v>
      </c>
      <c r="H27" s="585">
        <v>132127</v>
      </c>
      <c r="I27" s="576">
        <v>1.09512639867385</v>
      </c>
      <c r="J27" s="576">
        <v>37</v>
      </c>
      <c r="K27" s="585">
        <v>3175</v>
      </c>
      <c r="L27" s="585">
        <v>120650</v>
      </c>
      <c r="M27" s="576">
        <v>1</v>
      </c>
      <c r="N27" s="576">
        <v>38</v>
      </c>
      <c r="O27" s="585">
        <v>2234</v>
      </c>
      <c r="P27" s="585">
        <v>84892</v>
      </c>
      <c r="Q27" s="581">
        <v>0.7036220472440945</v>
      </c>
      <c r="R27" s="586">
        <v>38</v>
      </c>
    </row>
    <row r="28" spans="1:18" ht="14.45" customHeight="1" x14ac:dyDescent="0.2">
      <c r="A28" s="575" t="s">
        <v>1024</v>
      </c>
      <c r="B28" s="576" t="s">
        <v>1025</v>
      </c>
      <c r="C28" s="576" t="s">
        <v>467</v>
      </c>
      <c r="D28" s="576" t="s">
        <v>1052</v>
      </c>
      <c r="E28" s="576" t="s">
        <v>1059</v>
      </c>
      <c r="F28" s="576" t="s">
        <v>1060</v>
      </c>
      <c r="G28" s="585">
        <v>970</v>
      </c>
      <c r="H28" s="585">
        <v>9700</v>
      </c>
      <c r="I28" s="576">
        <v>0.74961360123647602</v>
      </c>
      <c r="J28" s="576">
        <v>10</v>
      </c>
      <c r="K28" s="585">
        <v>1294</v>
      </c>
      <c r="L28" s="585">
        <v>12940</v>
      </c>
      <c r="M28" s="576">
        <v>1</v>
      </c>
      <c r="N28" s="576">
        <v>10</v>
      </c>
      <c r="O28" s="585">
        <v>1227</v>
      </c>
      <c r="P28" s="585">
        <v>12270</v>
      </c>
      <c r="Q28" s="581">
        <v>0.94822256568778984</v>
      </c>
      <c r="R28" s="586">
        <v>10</v>
      </c>
    </row>
    <row r="29" spans="1:18" ht="14.45" customHeight="1" x14ac:dyDescent="0.2">
      <c r="A29" s="575" t="s">
        <v>1024</v>
      </c>
      <c r="B29" s="576" t="s">
        <v>1025</v>
      </c>
      <c r="C29" s="576" t="s">
        <v>467</v>
      </c>
      <c r="D29" s="576" t="s">
        <v>1052</v>
      </c>
      <c r="E29" s="576" t="s">
        <v>1061</v>
      </c>
      <c r="F29" s="576" t="s">
        <v>1062</v>
      </c>
      <c r="G29" s="585">
        <v>141</v>
      </c>
      <c r="H29" s="585">
        <v>705</v>
      </c>
      <c r="I29" s="576">
        <v>1.0601503759398496</v>
      </c>
      <c r="J29" s="576">
        <v>5</v>
      </c>
      <c r="K29" s="585">
        <v>133</v>
      </c>
      <c r="L29" s="585">
        <v>665</v>
      </c>
      <c r="M29" s="576">
        <v>1</v>
      </c>
      <c r="N29" s="576">
        <v>5</v>
      </c>
      <c r="O29" s="585">
        <v>99</v>
      </c>
      <c r="P29" s="585">
        <v>495</v>
      </c>
      <c r="Q29" s="581">
        <v>0.74436090225563911</v>
      </c>
      <c r="R29" s="586">
        <v>5</v>
      </c>
    </row>
    <row r="30" spans="1:18" ht="14.45" customHeight="1" x14ac:dyDescent="0.2">
      <c r="A30" s="575" t="s">
        <v>1024</v>
      </c>
      <c r="B30" s="576" t="s">
        <v>1025</v>
      </c>
      <c r="C30" s="576" t="s">
        <v>467</v>
      </c>
      <c r="D30" s="576" t="s">
        <v>1052</v>
      </c>
      <c r="E30" s="576" t="s">
        <v>1063</v>
      </c>
      <c r="F30" s="576" t="s">
        <v>1064</v>
      </c>
      <c r="G30" s="585">
        <v>44</v>
      </c>
      <c r="H30" s="585">
        <v>220</v>
      </c>
      <c r="I30" s="576">
        <v>1.0476190476190477</v>
      </c>
      <c r="J30" s="576">
        <v>5</v>
      </c>
      <c r="K30" s="585">
        <v>42</v>
      </c>
      <c r="L30" s="585">
        <v>210</v>
      </c>
      <c r="M30" s="576">
        <v>1</v>
      </c>
      <c r="N30" s="576">
        <v>5</v>
      </c>
      <c r="O30" s="585">
        <v>88</v>
      </c>
      <c r="P30" s="585">
        <v>440</v>
      </c>
      <c r="Q30" s="581">
        <v>2.0952380952380953</v>
      </c>
      <c r="R30" s="586">
        <v>5</v>
      </c>
    </row>
    <row r="31" spans="1:18" ht="14.45" customHeight="1" x14ac:dyDescent="0.2">
      <c r="A31" s="575" t="s">
        <v>1024</v>
      </c>
      <c r="B31" s="576" t="s">
        <v>1025</v>
      </c>
      <c r="C31" s="576" t="s">
        <v>467</v>
      </c>
      <c r="D31" s="576" t="s">
        <v>1052</v>
      </c>
      <c r="E31" s="576" t="s">
        <v>1065</v>
      </c>
      <c r="F31" s="576" t="s">
        <v>1066</v>
      </c>
      <c r="G31" s="585">
        <v>630</v>
      </c>
      <c r="H31" s="585">
        <v>46620</v>
      </c>
      <c r="I31" s="576">
        <v>0.79590268886043536</v>
      </c>
      <c r="J31" s="576">
        <v>74</v>
      </c>
      <c r="K31" s="585">
        <v>781</v>
      </c>
      <c r="L31" s="585">
        <v>58575</v>
      </c>
      <c r="M31" s="576">
        <v>1</v>
      </c>
      <c r="N31" s="576">
        <v>75</v>
      </c>
      <c r="O31" s="585">
        <v>937</v>
      </c>
      <c r="P31" s="585">
        <v>71212</v>
      </c>
      <c r="Q31" s="581">
        <v>1.2157405036278275</v>
      </c>
      <c r="R31" s="586">
        <v>76</v>
      </c>
    </row>
    <row r="32" spans="1:18" ht="14.45" customHeight="1" x14ac:dyDescent="0.2">
      <c r="A32" s="575" t="s">
        <v>1024</v>
      </c>
      <c r="B32" s="576" t="s">
        <v>1025</v>
      </c>
      <c r="C32" s="576" t="s">
        <v>467</v>
      </c>
      <c r="D32" s="576" t="s">
        <v>1052</v>
      </c>
      <c r="E32" s="576" t="s">
        <v>1067</v>
      </c>
      <c r="F32" s="576" t="s">
        <v>1068</v>
      </c>
      <c r="G32" s="585"/>
      <c r="H32" s="585"/>
      <c r="I32" s="576"/>
      <c r="J32" s="576"/>
      <c r="K32" s="585"/>
      <c r="L32" s="585"/>
      <c r="M32" s="576"/>
      <c r="N32" s="576"/>
      <c r="O32" s="585">
        <v>0</v>
      </c>
      <c r="P32" s="585">
        <v>0</v>
      </c>
      <c r="Q32" s="581"/>
      <c r="R32" s="586"/>
    </row>
    <row r="33" spans="1:18" ht="14.45" customHeight="1" x14ac:dyDescent="0.2">
      <c r="A33" s="575" t="s">
        <v>1024</v>
      </c>
      <c r="B33" s="576" t="s">
        <v>1025</v>
      </c>
      <c r="C33" s="576" t="s">
        <v>467</v>
      </c>
      <c r="D33" s="576" t="s">
        <v>1052</v>
      </c>
      <c r="E33" s="576" t="s">
        <v>1069</v>
      </c>
      <c r="F33" s="576" t="s">
        <v>1070</v>
      </c>
      <c r="G33" s="585">
        <v>522</v>
      </c>
      <c r="H33" s="585">
        <v>92916</v>
      </c>
      <c r="I33" s="576">
        <v>0.81874416227552294</v>
      </c>
      <c r="J33" s="576">
        <v>178</v>
      </c>
      <c r="K33" s="585">
        <v>634</v>
      </c>
      <c r="L33" s="585">
        <v>113486</v>
      </c>
      <c r="M33" s="576">
        <v>1</v>
      </c>
      <c r="N33" s="576">
        <v>179</v>
      </c>
      <c r="O33" s="585">
        <v>473</v>
      </c>
      <c r="P33" s="585">
        <v>85140</v>
      </c>
      <c r="Q33" s="581">
        <v>0.75022469731949315</v>
      </c>
      <c r="R33" s="586">
        <v>180</v>
      </c>
    </row>
    <row r="34" spans="1:18" ht="14.45" customHeight="1" x14ac:dyDescent="0.2">
      <c r="A34" s="575" t="s">
        <v>1024</v>
      </c>
      <c r="B34" s="576" t="s">
        <v>1025</v>
      </c>
      <c r="C34" s="576" t="s">
        <v>467</v>
      </c>
      <c r="D34" s="576" t="s">
        <v>1052</v>
      </c>
      <c r="E34" s="576" t="s">
        <v>1071</v>
      </c>
      <c r="F34" s="576" t="s">
        <v>1072</v>
      </c>
      <c r="G34" s="585">
        <v>314</v>
      </c>
      <c r="H34" s="585">
        <v>85408</v>
      </c>
      <c r="I34" s="576">
        <v>0.69422723651910978</v>
      </c>
      <c r="J34" s="576">
        <v>272</v>
      </c>
      <c r="K34" s="585">
        <v>449</v>
      </c>
      <c r="L34" s="585">
        <v>123026</v>
      </c>
      <c r="M34" s="576">
        <v>1</v>
      </c>
      <c r="N34" s="576">
        <v>274</v>
      </c>
      <c r="O34" s="585">
        <v>318</v>
      </c>
      <c r="P34" s="585">
        <v>87768</v>
      </c>
      <c r="Q34" s="581">
        <v>0.71341017345926883</v>
      </c>
      <c r="R34" s="586">
        <v>276</v>
      </c>
    </row>
    <row r="35" spans="1:18" ht="14.45" customHeight="1" x14ac:dyDescent="0.2">
      <c r="A35" s="575" t="s">
        <v>1024</v>
      </c>
      <c r="B35" s="576" t="s">
        <v>1025</v>
      </c>
      <c r="C35" s="576" t="s">
        <v>467</v>
      </c>
      <c r="D35" s="576" t="s">
        <v>1052</v>
      </c>
      <c r="E35" s="576" t="s">
        <v>1073</v>
      </c>
      <c r="F35" s="576" t="s">
        <v>1074</v>
      </c>
      <c r="G35" s="585">
        <v>1447</v>
      </c>
      <c r="H35" s="585">
        <v>48233.320000000007</v>
      </c>
      <c r="I35" s="576">
        <v>0.66467603717740353</v>
      </c>
      <c r="J35" s="576">
        <v>33.333324118866628</v>
      </c>
      <c r="K35" s="585">
        <v>2177</v>
      </c>
      <c r="L35" s="585">
        <v>72566.66</v>
      </c>
      <c r="M35" s="576">
        <v>1</v>
      </c>
      <c r="N35" s="576">
        <v>33.333330271015157</v>
      </c>
      <c r="O35" s="585">
        <v>1986</v>
      </c>
      <c r="P35" s="585">
        <v>75762.200000000012</v>
      </c>
      <c r="Q35" s="581">
        <v>1.0440359250377516</v>
      </c>
      <c r="R35" s="586">
        <v>38.148136958710985</v>
      </c>
    </row>
    <row r="36" spans="1:18" ht="14.45" customHeight="1" x14ac:dyDescent="0.2">
      <c r="A36" s="575" t="s">
        <v>1024</v>
      </c>
      <c r="B36" s="576" t="s">
        <v>1025</v>
      </c>
      <c r="C36" s="576" t="s">
        <v>467</v>
      </c>
      <c r="D36" s="576" t="s">
        <v>1052</v>
      </c>
      <c r="E36" s="576" t="s">
        <v>1075</v>
      </c>
      <c r="F36" s="576" t="s">
        <v>1076</v>
      </c>
      <c r="G36" s="585">
        <v>603</v>
      </c>
      <c r="H36" s="585">
        <v>22311</v>
      </c>
      <c r="I36" s="576">
        <v>1.1290991902834009</v>
      </c>
      <c r="J36" s="576">
        <v>37</v>
      </c>
      <c r="K36" s="585">
        <v>520</v>
      </c>
      <c r="L36" s="585">
        <v>19760</v>
      </c>
      <c r="M36" s="576">
        <v>1</v>
      </c>
      <c r="N36" s="576">
        <v>38</v>
      </c>
      <c r="O36" s="585">
        <v>369</v>
      </c>
      <c r="P36" s="585">
        <v>14022</v>
      </c>
      <c r="Q36" s="581">
        <v>0.70961538461538465</v>
      </c>
      <c r="R36" s="586">
        <v>38</v>
      </c>
    </row>
    <row r="37" spans="1:18" ht="14.45" customHeight="1" x14ac:dyDescent="0.2">
      <c r="A37" s="575" t="s">
        <v>1024</v>
      </c>
      <c r="B37" s="576" t="s">
        <v>1025</v>
      </c>
      <c r="C37" s="576" t="s">
        <v>467</v>
      </c>
      <c r="D37" s="576" t="s">
        <v>1052</v>
      </c>
      <c r="E37" s="576" t="s">
        <v>1077</v>
      </c>
      <c r="F37" s="576" t="s">
        <v>1078</v>
      </c>
      <c r="G37" s="585">
        <v>2</v>
      </c>
      <c r="H37" s="585">
        <v>64</v>
      </c>
      <c r="I37" s="576"/>
      <c r="J37" s="576">
        <v>32</v>
      </c>
      <c r="K37" s="585"/>
      <c r="L37" s="585"/>
      <c r="M37" s="576"/>
      <c r="N37" s="576"/>
      <c r="O37" s="585"/>
      <c r="P37" s="585"/>
      <c r="Q37" s="581"/>
      <c r="R37" s="586"/>
    </row>
    <row r="38" spans="1:18" ht="14.45" customHeight="1" x14ac:dyDescent="0.2">
      <c r="A38" s="575" t="s">
        <v>1024</v>
      </c>
      <c r="B38" s="576" t="s">
        <v>1025</v>
      </c>
      <c r="C38" s="576" t="s">
        <v>467</v>
      </c>
      <c r="D38" s="576" t="s">
        <v>1052</v>
      </c>
      <c r="E38" s="576" t="s">
        <v>1079</v>
      </c>
      <c r="F38" s="576" t="s">
        <v>1080</v>
      </c>
      <c r="G38" s="585">
        <v>2800</v>
      </c>
      <c r="H38" s="585">
        <v>369600</v>
      </c>
      <c r="I38" s="576">
        <v>1.0397940667595054</v>
      </c>
      <c r="J38" s="576">
        <v>132</v>
      </c>
      <c r="K38" s="585">
        <v>2633</v>
      </c>
      <c r="L38" s="585">
        <v>355455</v>
      </c>
      <c r="M38" s="576">
        <v>1</v>
      </c>
      <c r="N38" s="576">
        <v>135</v>
      </c>
      <c r="O38" s="585">
        <v>1977</v>
      </c>
      <c r="P38" s="585">
        <v>270849</v>
      </c>
      <c r="Q38" s="581">
        <v>0.76197830949065282</v>
      </c>
      <c r="R38" s="586">
        <v>137</v>
      </c>
    </row>
    <row r="39" spans="1:18" ht="14.45" customHeight="1" x14ac:dyDescent="0.2">
      <c r="A39" s="575" t="s">
        <v>1024</v>
      </c>
      <c r="B39" s="576" t="s">
        <v>1025</v>
      </c>
      <c r="C39" s="576" t="s">
        <v>467</v>
      </c>
      <c r="D39" s="576" t="s">
        <v>1052</v>
      </c>
      <c r="E39" s="576" t="s">
        <v>1081</v>
      </c>
      <c r="F39" s="576" t="s">
        <v>1082</v>
      </c>
      <c r="G39" s="585">
        <v>1177</v>
      </c>
      <c r="H39" s="585">
        <v>87098</v>
      </c>
      <c r="I39" s="576">
        <v>0.72854872438310325</v>
      </c>
      <c r="J39" s="576">
        <v>74</v>
      </c>
      <c r="K39" s="585">
        <v>1594</v>
      </c>
      <c r="L39" s="585">
        <v>119550</v>
      </c>
      <c r="M39" s="576">
        <v>1</v>
      </c>
      <c r="N39" s="576">
        <v>75</v>
      </c>
      <c r="O39" s="585">
        <v>1553</v>
      </c>
      <c r="P39" s="585">
        <v>118028</v>
      </c>
      <c r="Q39" s="581">
        <v>0.98726892513592635</v>
      </c>
      <c r="R39" s="586">
        <v>76</v>
      </c>
    </row>
    <row r="40" spans="1:18" ht="14.45" customHeight="1" x14ac:dyDescent="0.2">
      <c r="A40" s="575" t="s">
        <v>1024</v>
      </c>
      <c r="B40" s="576" t="s">
        <v>1025</v>
      </c>
      <c r="C40" s="576" t="s">
        <v>467</v>
      </c>
      <c r="D40" s="576" t="s">
        <v>1052</v>
      </c>
      <c r="E40" s="576" t="s">
        <v>1083</v>
      </c>
      <c r="F40" s="576" t="s">
        <v>1084</v>
      </c>
      <c r="G40" s="585">
        <v>1016</v>
      </c>
      <c r="H40" s="585">
        <v>360680</v>
      </c>
      <c r="I40" s="576">
        <v>0.8040590850116146</v>
      </c>
      <c r="J40" s="576">
        <v>355</v>
      </c>
      <c r="K40" s="585">
        <v>1253</v>
      </c>
      <c r="L40" s="585">
        <v>448574</v>
      </c>
      <c r="M40" s="576">
        <v>1</v>
      </c>
      <c r="N40" s="576">
        <v>358</v>
      </c>
      <c r="O40" s="585">
        <v>1238</v>
      </c>
      <c r="P40" s="585">
        <v>445680</v>
      </c>
      <c r="Q40" s="581">
        <v>0.99354844462675052</v>
      </c>
      <c r="R40" s="586">
        <v>360</v>
      </c>
    </row>
    <row r="41" spans="1:18" ht="14.45" customHeight="1" x14ac:dyDescent="0.2">
      <c r="A41" s="575" t="s">
        <v>1024</v>
      </c>
      <c r="B41" s="576" t="s">
        <v>1025</v>
      </c>
      <c r="C41" s="576" t="s">
        <v>467</v>
      </c>
      <c r="D41" s="576" t="s">
        <v>1052</v>
      </c>
      <c r="E41" s="576" t="s">
        <v>1085</v>
      </c>
      <c r="F41" s="576" t="s">
        <v>1086</v>
      </c>
      <c r="G41" s="585">
        <v>1627</v>
      </c>
      <c r="H41" s="585">
        <v>362821</v>
      </c>
      <c r="I41" s="576">
        <v>0.89189036381514253</v>
      </c>
      <c r="J41" s="576">
        <v>223</v>
      </c>
      <c r="K41" s="585">
        <v>1800</v>
      </c>
      <c r="L41" s="585">
        <v>406800</v>
      </c>
      <c r="M41" s="576">
        <v>1</v>
      </c>
      <c r="N41" s="576">
        <v>226</v>
      </c>
      <c r="O41" s="585">
        <v>1482</v>
      </c>
      <c r="P41" s="585">
        <v>337896</v>
      </c>
      <c r="Q41" s="581">
        <v>0.83061946902654871</v>
      </c>
      <c r="R41" s="586">
        <v>228</v>
      </c>
    </row>
    <row r="42" spans="1:18" ht="14.45" customHeight="1" x14ac:dyDescent="0.2">
      <c r="A42" s="575" t="s">
        <v>1024</v>
      </c>
      <c r="B42" s="576" t="s">
        <v>1025</v>
      </c>
      <c r="C42" s="576" t="s">
        <v>467</v>
      </c>
      <c r="D42" s="576" t="s">
        <v>1052</v>
      </c>
      <c r="E42" s="576" t="s">
        <v>1087</v>
      </c>
      <c r="F42" s="576" t="s">
        <v>1088</v>
      </c>
      <c r="G42" s="585">
        <v>442</v>
      </c>
      <c r="H42" s="585">
        <v>34034</v>
      </c>
      <c r="I42" s="576">
        <v>0.7722713864306785</v>
      </c>
      <c r="J42" s="576">
        <v>77</v>
      </c>
      <c r="K42" s="585">
        <v>565</v>
      </c>
      <c r="L42" s="585">
        <v>44070</v>
      </c>
      <c r="M42" s="576">
        <v>1</v>
      </c>
      <c r="N42" s="576">
        <v>78</v>
      </c>
      <c r="O42" s="585">
        <v>540</v>
      </c>
      <c r="P42" s="585">
        <v>42660</v>
      </c>
      <c r="Q42" s="581">
        <v>0.96800544588155213</v>
      </c>
      <c r="R42" s="586">
        <v>79</v>
      </c>
    </row>
    <row r="43" spans="1:18" ht="14.45" customHeight="1" x14ac:dyDescent="0.2">
      <c r="A43" s="575" t="s">
        <v>1024</v>
      </c>
      <c r="B43" s="576" t="s">
        <v>1025</v>
      </c>
      <c r="C43" s="576" t="s">
        <v>467</v>
      </c>
      <c r="D43" s="576" t="s">
        <v>1052</v>
      </c>
      <c r="E43" s="576" t="s">
        <v>1089</v>
      </c>
      <c r="F43" s="576" t="s">
        <v>1090</v>
      </c>
      <c r="G43" s="585">
        <v>110</v>
      </c>
      <c r="H43" s="585">
        <v>3080</v>
      </c>
      <c r="I43" s="576">
        <v>1.117967332123412</v>
      </c>
      <c r="J43" s="576">
        <v>28</v>
      </c>
      <c r="K43" s="585">
        <v>95</v>
      </c>
      <c r="L43" s="585">
        <v>2755</v>
      </c>
      <c r="M43" s="576">
        <v>1</v>
      </c>
      <c r="N43" s="576">
        <v>29</v>
      </c>
      <c r="O43" s="585">
        <v>62</v>
      </c>
      <c r="P43" s="585">
        <v>1798</v>
      </c>
      <c r="Q43" s="581">
        <v>0.65263157894736845</v>
      </c>
      <c r="R43" s="586">
        <v>29</v>
      </c>
    </row>
    <row r="44" spans="1:18" ht="14.45" customHeight="1" x14ac:dyDescent="0.2">
      <c r="A44" s="575" t="s">
        <v>1024</v>
      </c>
      <c r="B44" s="576" t="s">
        <v>1025</v>
      </c>
      <c r="C44" s="576" t="s">
        <v>467</v>
      </c>
      <c r="D44" s="576" t="s">
        <v>1052</v>
      </c>
      <c r="E44" s="576" t="s">
        <v>1091</v>
      </c>
      <c r="F44" s="576" t="s">
        <v>1092</v>
      </c>
      <c r="G44" s="585">
        <v>154</v>
      </c>
      <c r="H44" s="585">
        <v>9137</v>
      </c>
      <c r="I44" s="576">
        <v>1.2587133213941315</v>
      </c>
      <c r="J44" s="576">
        <v>59.331168831168831</v>
      </c>
      <c r="K44" s="585">
        <v>119</v>
      </c>
      <c r="L44" s="585">
        <v>7259</v>
      </c>
      <c r="M44" s="576">
        <v>1</v>
      </c>
      <c r="N44" s="576">
        <v>61</v>
      </c>
      <c r="O44" s="585">
        <v>64</v>
      </c>
      <c r="P44" s="585">
        <v>3968</v>
      </c>
      <c r="Q44" s="581">
        <v>0.54663176746108277</v>
      </c>
      <c r="R44" s="586">
        <v>62</v>
      </c>
    </row>
    <row r="45" spans="1:18" ht="14.45" customHeight="1" x14ac:dyDescent="0.2">
      <c r="A45" s="575" t="s">
        <v>1024</v>
      </c>
      <c r="B45" s="576" t="s">
        <v>1025</v>
      </c>
      <c r="C45" s="576" t="s">
        <v>467</v>
      </c>
      <c r="D45" s="576" t="s">
        <v>1052</v>
      </c>
      <c r="E45" s="576" t="s">
        <v>1093</v>
      </c>
      <c r="F45" s="576" t="s">
        <v>1094</v>
      </c>
      <c r="G45" s="585">
        <v>377</v>
      </c>
      <c r="H45" s="585">
        <v>264654</v>
      </c>
      <c r="I45" s="576">
        <v>1.2273239501936142</v>
      </c>
      <c r="J45" s="576">
        <v>702</v>
      </c>
      <c r="K45" s="585">
        <v>305</v>
      </c>
      <c r="L45" s="585">
        <v>215635</v>
      </c>
      <c r="M45" s="576">
        <v>1</v>
      </c>
      <c r="N45" s="576">
        <v>707</v>
      </c>
      <c r="O45" s="585">
        <v>288</v>
      </c>
      <c r="P45" s="585">
        <v>204768</v>
      </c>
      <c r="Q45" s="581">
        <v>0.9496046560159529</v>
      </c>
      <c r="R45" s="586">
        <v>711</v>
      </c>
    </row>
    <row r="46" spans="1:18" ht="14.45" customHeight="1" x14ac:dyDescent="0.2">
      <c r="A46" s="575" t="s">
        <v>1024</v>
      </c>
      <c r="B46" s="576" t="s">
        <v>1025</v>
      </c>
      <c r="C46" s="576" t="s">
        <v>467</v>
      </c>
      <c r="D46" s="576" t="s">
        <v>1052</v>
      </c>
      <c r="E46" s="576" t="s">
        <v>1095</v>
      </c>
      <c r="F46" s="576" t="s">
        <v>1096</v>
      </c>
      <c r="G46" s="585">
        <v>1495</v>
      </c>
      <c r="H46" s="585">
        <v>346840</v>
      </c>
      <c r="I46" s="576">
        <v>0.96598552302863361</v>
      </c>
      <c r="J46" s="576">
        <v>232</v>
      </c>
      <c r="K46" s="585">
        <v>1541</v>
      </c>
      <c r="L46" s="585">
        <v>359053</v>
      </c>
      <c r="M46" s="576">
        <v>1</v>
      </c>
      <c r="N46" s="576">
        <v>233</v>
      </c>
      <c r="O46" s="585">
        <v>1196</v>
      </c>
      <c r="P46" s="585">
        <v>281060</v>
      </c>
      <c r="Q46" s="581">
        <v>0.78278137210941001</v>
      </c>
      <c r="R46" s="586">
        <v>235</v>
      </c>
    </row>
    <row r="47" spans="1:18" ht="14.45" customHeight="1" x14ac:dyDescent="0.2">
      <c r="A47" s="575" t="s">
        <v>1024</v>
      </c>
      <c r="B47" s="576" t="s">
        <v>1025</v>
      </c>
      <c r="C47" s="576" t="s">
        <v>467</v>
      </c>
      <c r="D47" s="576" t="s">
        <v>1052</v>
      </c>
      <c r="E47" s="576" t="s">
        <v>1097</v>
      </c>
      <c r="F47" s="576" t="s">
        <v>1098</v>
      </c>
      <c r="G47" s="585"/>
      <c r="H47" s="585"/>
      <c r="I47" s="576"/>
      <c r="J47" s="576"/>
      <c r="K47" s="585"/>
      <c r="L47" s="585"/>
      <c r="M47" s="576"/>
      <c r="N47" s="576"/>
      <c r="O47" s="585">
        <v>33</v>
      </c>
      <c r="P47" s="585">
        <v>6138</v>
      </c>
      <c r="Q47" s="581"/>
      <c r="R47" s="586">
        <v>186</v>
      </c>
    </row>
    <row r="48" spans="1:18" ht="14.45" customHeight="1" x14ac:dyDescent="0.2">
      <c r="A48" s="575" t="s">
        <v>1024</v>
      </c>
      <c r="B48" s="576" t="s">
        <v>1025</v>
      </c>
      <c r="C48" s="576" t="s">
        <v>467</v>
      </c>
      <c r="D48" s="576" t="s">
        <v>1052</v>
      </c>
      <c r="E48" s="576" t="s">
        <v>1099</v>
      </c>
      <c r="F48" s="576" t="s">
        <v>1100</v>
      </c>
      <c r="G48" s="585">
        <v>115</v>
      </c>
      <c r="H48" s="585">
        <v>54539</v>
      </c>
      <c r="I48" s="576">
        <v>1.0467736363287399</v>
      </c>
      <c r="J48" s="576">
        <v>474.25217391304346</v>
      </c>
      <c r="K48" s="585">
        <v>109</v>
      </c>
      <c r="L48" s="585">
        <v>52102</v>
      </c>
      <c r="M48" s="576">
        <v>1</v>
      </c>
      <c r="N48" s="576">
        <v>478</v>
      </c>
      <c r="O48" s="585">
        <v>62</v>
      </c>
      <c r="P48" s="585">
        <v>29884</v>
      </c>
      <c r="Q48" s="581">
        <v>0.57356723350351235</v>
      </c>
      <c r="R48" s="586">
        <v>482</v>
      </c>
    </row>
    <row r="49" spans="1:18" ht="14.45" customHeight="1" x14ac:dyDescent="0.2">
      <c r="A49" s="575" t="s">
        <v>1024</v>
      </c>
      <c r="B49" s="576" t="s">
        <v>1025</v>
      </c>
      <c r="C49" s="576" t="s">
        <v>467</v>
      </c>
      <c r="D49" s="576" t="s">
        <v>1052</v>
      </c>
      <c r="E49" s="576" t="s">
        <v>1101</v>
      </c>
      <c r="F49" s="576" t="s">
        <v>1102</v>
      </c>
      <c r="G49" s="585"/>
      <c r="H49" s="585"/>
      <c r="I49" s="576"/>
      <c r="J49" s="576"/>
      <c r="K49" s="585"/>
      <c r="L49" s="585"/>
      <c r="M49" s="576"/>
      <c r="N49" s="576"/>
      <c r="O49" s="585">
        <v>1</v>
      </c>
      <c r="P49" s="585">
        <v>1436</v>
      </c>
      <c r="Q49" s="581"/>
      <c r="R49" s="586">
        <v>1436</v>
      </c>
    </row>
    <row r="50" spans="1:18" ht="14.45" customHeight="1" x14ac:dyDescent="0.2">
      <c r="A50" s="575" t="s">
        <v>1024</v>
      </c>
      <c r="B50" s="576" t="s">
        <v>1025</v>
      </c>
      <c r="C50" s="576" t="s">
        <v>467</v>
      </c>
      <c r="D50" s="576" t="s">
        <v>1052</v>
      </c>
      <c r="E50" s="576" t="s">
        <v>1103</v>
      </c>
      <c r="F50" s="576" t="s">
        <v>1104</v>
      </c>
      <c r="G50" s="585"/>
      <c r="H50" s="585"/>
      <c r="I50" s="576"/>
      <c r="J50" s="576"/>
      <c r="K50" s="585"/>
      <c r="L50" s="585"/>
      <c r="M50" s="576"/>
      <c r="N50" s="576"/>
      <c r="O50" s="585">
        <v>9</v>
      </c>
      <c r="P50" s="585">
        <v>2106</v>
      </c>
      <c r="Q50" s="581"/>
      <c r="R50" s="586">
        <v>234</v>
      </c>
    </row>
    <row r="51" spans="1:18" ht="14.45" customHeight="1" x14ac:dyDescent="0.2">
      <c r="A51" s="575" t="s">
        <v>1024</v>
      </c>
      <c r="B51" s="576" t="s">
        <v>1025</v>
      </c>
      <c r="C51" s="576" t="s">
        <v>467</v>
      </c>
      <c r="D51" s="576" t="s">
        <v>1052</v>
      </c>
      <c r="E51" s="576" t="s">
        <v>1105</v>
      </c>
      <c r="F51" s="576" t="s">
        <v>1104</v>
      </c>
      <c r="G51" s="585"/>
      <c r="H51" s="585"/>
      <c r="I51" s="576"/>
      <c r="J51" s="576"/>
      <c r="K51" s="585"/>
      <c r="L51" s="585"/>
      <c r="M51" s="576"/>
      <c r="N51" s="576"/>
      <c r="O51" s="585">
        <v>13</v>
      </c>
      <c r="P51" s="585">
        <v>1521</v>
      </c>
      <c r="Q51" s="581"/>
      <c r="R51" s="586">
        <v>117</v>
      </c>
    </row>
    <row r="52" spans="1:18" ht="14.45" customHeight="1" x14ac:dyDescent="0.2">
      <c r="A52" s="575" t="s">
        <v>1024</v>
      </c>
      <c r="B52" s="576" t="s">
        <v>1025</v>
      </c>
      <c r="C52" s="576" t="s">
        <v>472</v>
      </c>
      <c r="D52" s="576" t="s">
        <v>1026</v>
      </c>
      <c r="E52" s="576" t="s">
        <v>1027</v>
      </c>
      <c r="F52" s="576" t="s">
        <v>1028</v>
      </c>
      <c r="G52" s="585">
        <v>2.5999999999999996</v>
      </c>
      <c r="H52" s="585">
        <v>140.66</v>
      </c>
      <c r="I52" s="576"/>
      <c r="J52" s="576">
        <v>54.100000000000009</v>
      </c>
      <c r="K52" s="585"/>
      <c r="L52" s="585"/>
      <c r="M52" s="576"/>
      <c r="N52" s="576"/>
      <c r="O52" s="585"/>
      <c r="P52" s="585"/>
      <c r="Q52" s="581"/>
      <c r="R52" s="586"/>
    </row>
    <row r="53" spans="1:18" ht="14.45" customHeight="1" x14ac:dyDescent="0.2">
      <c r="A53" s="575" t="s">
        <v>1024</v>
      </c>
      <c r="B53" s="576" t="s">
        <v>1025</v>
      </c>
      <c r="C53" s="576" t="s">
        <v>472</v>
      </c>
      <c r="D53" s="576" t="s">
        <v>1026</v>
      </c>
      <c r="E53" s="576" t="s">
        <v>1035</v>
      </c>
      <c r="F53" s="576" t="s">
        <v>500</v>
      </c>
      <c r="G53" s="585">
        <v>0.64999999999999991</v>
      </c>
      <c r="H53" s="585">
        <v>3.12</v>
      </c>
      <c r="I53" s="576"/>
      <c r="J53" s="576">
        <v>4.8000000000000007</v>
      </c>
      <c r="K53" s="585"/>
      <c r="L53" s="585"/>
      <c r="M53" s="576"/>
      <c r="N53" s="576"/>
      <c r="O53" s="585"/>
      <c r="P53" s="585"/>
      <c r="Q53" s="581"/>
      <c r="R53" s="586"/>
    </row>
    <row r="54" spans="1:18" ht="14.45" customHeight="1" x14ac:dyDescent="0.2">
      <c r="A54" s="575" t="s">
        <v>1024</v>
      </c>
      <c r="B54" s="576" t="s">
        <v>1025</v>
      </c>
      <c r="C54" s="576" t="s">
        <v>472</v>
      </c>
      <c r="D54" s="576" t="s">
        <v>1052</v>
      </c>
      <c r="E54" s="576" t="s">
        <v>1057</v>
      </c>
      <c r="F54" s="576" t="s">
        <v>1058</v>
      </c>
      <c r="G54" s="585">
        <v>12</v>
      </c>
      <c r="H54" s="585">
        <v>444</v>
      </c>
      <c r="I54" s="576"/>
      <c r="J54" s="576">
        <v>37</v>
      </c>
      <c r="K54" s="585"/>
      <c r="L54" s="585"/>
      <c r="M54" s="576"/>
      <c r="N54" s="576"/>
      <c r="O54" s="585"/>
      <c r="P54" s="585"/>
      <c r="Q54" s="581"/>
      <c r="R54" s="586"/>
    </row>
    <row r="55" spans="1:18" ht="14.45" customHeight="1" x14ac:dyDescent="0.2">
      <c r="A55" s="575" t="s">
        <v>1024</v>
      </c>
      <c r="B55" s="576" t="s">
        <v>1025</v>
      </c>
      <c r="C55" s="576" t="s">
        <v>472</v>
      </c>
      <c r="D55" s="576" t="s">
        <v>1052</v>
      </c>
      <c r="E55" s="576" t="s">
        <v>1079</v>
      </c>
      <c r="F55" s="576" t="s">
        <v>1080</v>
      </c>
      <c r="G55" s="585">
        <v>13</v>
      </c>
      <c r="H55" s="585">
        <v>1716</v>
      </c>
      <c r="I55" s="576"/>
      <c r="J55" s="576">
        <v>132</v>
      </c>
      <c r="K55" s="585"/>
      <c r="L55" s="585"/>
      <c r="M55" s="576"/>
      <c r="N55" s="576"/>
      <c r="O55" s="585"/>
      <c r="P55" s="585"/>
      <c r="Q55" s="581"/>
      <c r="R55" s="586"/>
    </row>
    <row r="56" spans="1:18" ht="14.45" customHeight="1" x14ac:dyDescent="0.2">
      <c r="A56" s="575" t="s">
        <v>1024</v>
      </c>
      <c r="B56" s="576" t="s">
        <v>1025</v>
      </c>
      <c r="C56" s="576" t="s">
        <v>472</v>
      </c>
      <c r="D56" s="576" t="s">
        <v>1052</v>
      </c>
      <c r="E56" s="576" t="s">
        <v>1081</v>
      </c>
      <c r="F56" s="576" t="s">
        <v>1082</v>
      </c>
      <c r="G56" s="585">
        <v>1</v>
      </c>
      <c r="H56" s="585">
        <v>74</v>
      </c>
      <c r="I56" s="576">
        <v>0.49333333333333335</v>
      </c>
      <c r="J56" s="576">
        <v>74</v>
      </c>
      <c r="K56" s="585">
        <v>2</v>
      </c>
      <c r="L56" s="585">
        <v>150</v>
      </c>
      <c r="M56" s="576">
        <v>1</v>
      </c>
      <c r="N56" s="576">
        <v>75</v>
      </c>
      <c r="O56" s="585"/>
      <c r="P56" s="585"/>
      <c r="Q56" s="581"/>
      <c r="R56" s="586"/>
    </row>
    <row r="57" spans="1:18" ht="14.45" customHeight="1" x14ac:dyDescent="0.2">
      <c r="A57" s="575" t="s">
        <v>1024</v>
      </c>
      <c r="B57" s="576" t="s">
        <v>1025</v>
      </c>
      <c r="C57" s="576" t="s">
        <v>472</v>
      </c>
      <c r="D57" s="576" t="s">
        <v>1052</v>
      </c>
      <c r="E57" s="576" t="s">
        <v>1097</v>
      </c>
      <c r="F57" s="576" t="s">
        <v>1098</v>
      </c>
      <c r="G57" s="585"/>
      <c r="H57" s="585"/>
      <c r="I57" s="576"/>
      <c r="J57" s="576"/>
      <c r="K57" s="585"/>
      <c r="L57" s="585"/>
      <c r="M57" s="576"/>
      <c r="N57" s="576"/>
      <c r="O57" s="585">
        <v>1</v>
      </c>
      <c r="P57" s="585">
        <v>186</v>
      </c>
      <c r="Q57" s="581"/>
      <c r="R57" s="586">
        <v>186</v>
      </c>
    </row>
    <row r="58" spans="1:18" ht="14.45" customHeight="1" x14ac:dyDescent="0.2">
      <c r="A58" s="575" t="s">
        <v>1106</v>
      </c>
      <c r="B58" s="576" t="s">
        <v>1107</v>
      </c>
      <c r="C58" s="576" t="s">
        <v>467</v>
      </c>
      <c r="D58" s="576" t="s">
        <v>1052</v>
      </c>
      <c r="E58" s="576" t="s">
        <v>1055</v>
      </c>
      <c r="F58" s="576" t="s">
        <v>1056</v>
      </c>
      <c r="G58" s="585"/>
      <c r="H58" s="585"/>
      <c r="I58" s="576"/>
      <c r="J58" s="576"/>
      <c r="K58" s="585"/>
      <c r="L58" s="585"/>
      <c r="M58" s="576"/>
      <c r="N58" s="576"/>
      <c r="O58" s="585">
        <v>0</v>
      </c>
      <c r="P58" s="585">
        <v>0</v>
      </c>
      <c r="Q58" s="581"/>
      <c r="R58" s="586"/>
    </row>
    <row r="59" spans="1:18" ht="14.45" customHeight="1" x14ac:dyDescent="0.2">
      <c r="A59" s="575" t="s">
        <v>1106</v>
      </c>
      <c r="B59" s="576" t="s">
        <v>1107</v>
      </c>
      <c r="C59" s="576" t="s">
        <v>467</v>
      </c>
      <c r="D59" s="576" t="s">
        <v>1052</v>
      </c>
      <c r="E59" s="576" t="s">
        <v>1057</v>
      </c>
      <c r="F59" s="576" t="s">
        <v>1058</v>
      </c>
      <c r="G59" s="585">
        <v>2</v>
      </c>
      <c r="H59" s="585">
        <v>74</v>
      </c>
      <c r="I59" s="576">
        <v>0.64912280701754388</v>
      </c>
      <c r="J59" s="576">
        <v>37</v>
      </c>
      <c r="K59" s="585">
        <v>3</v>
      </c>
      <c r="L59" s="585">
        <v>114</v>
      </c>
      <c r="M59" s="576">
        <v>1</v>
      </c>
      <c r="N59" s="576">
        <v>38</v>
      </c>
      <c r="O59" s="585">
        <v>3</v>
      </c>
      <c r="P59" s="585">
        <v>114</v>
      </c>
      <c r="Q59" s="581">
        <v>1</v>
      </c>
      <c r="R59" s="586">
        <v>38</v>
      </c>
    </row>
    <row r="60" spans="1:18" ht="14.45" customHeight="1" x14ac:dyDescent="0.2">
      <c r="A60" s="575" t="s">
        <v>1106</v>
      </c>
      <c r="B60" s="576" t="s">
        <v>1107</v>
      </c>
      <c r="C60" s="576" t="s">
        <v>467</v>
      </c>
      <c r="D60" s="576" t="s">
        <v>1052</v>
      </c>
      <c r="E60" s="576" t="s">
        <v>1067</v>
      </c>
      <c r="F60" s="576" t="s">
        <v>1068</v>
      </c>
      <c r="G60" s="585">
        <v>956</v>
      </c>
      <c r="H60" s="585">
        <v>116342</v>
      </c>
      <c r="I60" s="576">
        <v>1.1166545091565248</v>
      </c>
      <c r="J60" s="576">
        <v>121.69665271966527</v>
      </c>
      <c r="K60" s="585">
        <v>854</v>
      </c>
      <c r="L60" s="585">
        <v>104188</v>
      </c>
      <c r="M60" s="576">
        <v>1</v>
      </c>
      <c r="N60" s="576">
        <v>122</v>
      </c>
      <c r="O60" s="585">
        <v>734</v>
      </c>
      <c r="P60" s="585">
        <v>90282</v>
      </c>
      <c r="Q60" s="581">
        <v>0.86652973471033135</v>
      </c>
      <c r="R60" s="586">
        <v>123</v>
      </c>
    </row>
    <row r="61" spans="1:18" ht="14.45" customHeight="1" x14ac:dyDescent="0.2">
      <c r="A61" s="575" t="s">
        <v>1106</v>
      </c>
      <c r="B61" s="576" t="s">
        <v>1107</v>
      </c>
      <c r="C61" s="576" t="s">
        <v>467</v>
      </c>
      <c r="D61" s="576" t="s">
        <v>1052</v>
      </c>
      <c r="E61" s="576" t="s">
        <v>1079</v>
      </c>
      <c r="F61" s="576" t="s">
        <v>1080</v>
      </c>
      <c r="G61" s="585">
        <v>2</v>
      </c>
      <c r="H61" s="585">
        <v>264</v>
      </c>
      <c r="I61" s="576">
        <v>0.6518518518518519</v>
      </c>
      <c r="J61" s="576">
        <v>132</v>
      </c>
      <c r="K61" s="585">
        <v>3</v>
      </c>
      <c r="L61" s="585">
        <v>405</v>
      </c>
      <c r="M61" s="576">
        <v>1</v>
      </c>
      <c r="N61" s="576">
        <v>135</v>
      </c>
      <c r="O61" s="585">
        <v>3</v>
      </c>
      <c r="P61" s="585">
        <v>411</v>
      </c>
      <c r="Q61" s="581">
        <v>1.0148148148148148</v>
      </c>
      <c r="R61" s="586">
        <v>137</v>
      </c>
    </row>
    <row r="62" spans="1:18" ht="14.45" customHeight="1" thickBot="1" x14ac:dyDescent="0.25">
      <c r="A62" s="567" t="s">
        <v>1106</v>
      </c>
      <c r="B62" s="568" t="s">
        <v>1107</v>
      </c>
      <c r="C62" s="568" t="s">
        <v>467</v>
      </c>
      <c r="D62" s="568" t="s">
        <v>1052</v>
      </c>
      <c r="E62" s="568" t="s">
        <v>1087</v>
      </c>
      <c r="F62" s="568" t="s">
        <v>1088</v>
      </c>
      <c r="G62" s="587"/>
      <c r="H62" s="587"/>
      <c r="I62" s="568"/>
      <c r="J62" s="568"/>
      <c r="K62" s="587"/>
      <c r="L62" s="587"/>
      <c r="M62" s="568"/>
      <c r="N62" s="568"/>
      <c r="O62" s="587">
        <v>0</v>
      </c>
      <c r="P62" s="587">
        <v>0</v>
      </c>
      <c r="Q62" s="573"/>
      <c r="R62" s="58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8A404BD-A8A0-4990-94D7-7EC0F3E2FE8B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2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1109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19484.100000000002</v>
      </c>
      <c r="I3" s="103">
        <f t="shared" si="0"/>
        <v>2546756.6899999995</v>
      </c>
      <c r="J3" s="74"/>
      <c r="K3" s="74"/>
      <c r="L3" s="103">
        <f t="shared" si="0"/>
        <v>20851.350000000002</v>
      </c>
      <c r="M3" s="103">
        <f t="shared" si="0"/>
        <v>2688897.17</v>
      </c>
      <c r="N3" s="74"/>
      <c r="O3" s="74"/>
      <c r="P3" s="103">
        <f t="shared" si="0"/>
        <v>17845.61</v>
      </c>
      <c r="Q3" s="103">
        <f t="shared" si="0"/>
        <v>2357964.2500000005</v>
      </c>
      <c r="R3" s="75">
        <f>IF(M3=0,0,Q3/M3)</f>
        <v>0.87692615259065509</v>
      </c>
      <c r="S3" s="104">
        <f>IF(P3=0,0,Q3/P3)</f>
        <v>132.13133370055718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4"/>
      <c r="B5" s="624"/>
      <c r="C5" s="625"/>
      <c r="D5" s="634"/>
      <c r="E5" s="626"/>
      <c r="F5" s="627"/>
      <c r="G5" s="628"/>
      <c r="H5" s="629" t="s">
        <v>71</v>
      </c>
      <c r="I5" s="630" t="s">
        <v>14</v>
      </c>
      <c r="J5" s="631"/>
      <c r="K5" s="631"/>
      <c r="L5" s="629" t="s">
        <v>71</v>
      </c>
      <c r="M5" s="630" t="s">
        <v>14</v>
      </c>
      <c r="N5" s="631"/>
      <c r="O5" s="631"/>
      <c r="P5" s="629" t="s">
        <v>71</v>
      </c>
      <c r="Q5" s="630" t="s">
        <v>14</v>
      </c>
      <c r="R5" s="632"/>
      <c r="S5" s="633"/>
    </row>
    <row r="6" spans="1:19" ht="14.45" customHeight="1" x14ac:dyDescent="0.2">
      <c r="A6" s="560" t="s">
        <v>1024</v>
      </c>
      <c r="B6" s="561" t="s">
        <v>1025</v>
      </c>
      <c r="C6" s="561" t="s">
        <v>467</v>
      </c>
      <c r="D6" s="561" t="s">
        <v>1015</v>
      </c>
      <c r="E6" s="561" t="s">
        <v>1026</v>
      </c>
      <c r="F6" s="561" t="s">
        <v>1027</v>
      </c>
      <c r="G6" s="561" t="s">
        <v>1028</v>
      </c>
      <c r="H6" s="116">
        <v>16.399999999999999</v>
      </c>
      <c r="I6" s="116">
        <v>887.24</v>
      </c>
      <c r="J6" s="561">
        <v>1.5106071440732796</v>
      </c>
      <c r="K6" s="561">
        <v>54.100000000000009</v>
      </c>
      <c r="L6" s="116">
        <v>10.799999999999997</v>
      </c>
      <c r="M6" s="116">
        <v>587.34</v>
      </c>
      <c r="N6" s="561">
        <v>1</v>
      </c>
      <c r="O6" s="561">
        <v>54.383333333333347</v>
      </c>
      <c r="P6" s="116">
        <v>1.4</v>
      </c>
      <c r="Q6" s="116">
        <v>76.19</v>
      </c>
      <c r="R6" s="566">
        <v>0.12972043450131099</v>
      </c>
      <c r="S6" s="584">
        <v>54.421428571428571</v>
      </c>
    </row>
    <row r="7" spans="1:19" ht="14.45" customHeight="1" x14ac:dyDescent="0.2">
      <c r="A7" s="575" t="s">
        <v>1024</v>
      </c>
      <c r="B7" s="576" t="s">
        <v>1025</v>
      </c>
      <c r="C7" s="576" t="s">
        <v>467</v>
      </c>
      <c r="D7" s="576" t="s">
        <v>1015</v>
      </c>
      <c r="E7" s="576" t="s">
        <v>1026</v>
      </c>
      <c r="F7" s="576" t="s">
        <v>1030</v>
      </c>
      <c r="G7" s="576" t="s">
        <v>516</v>
      </c>
      <c r="H7" s="585">
        <v>0.2</v>
      </c>
      <c r="I7" s="585">
        <v>27.3</v>
      </c>
      <c r="J7" s="576"/>
      <c r="K7" s="576">
        <v>136.5</v>
      </c>
      <c r="L7" s="585"/>
      <c r="M7" s="585"/>
      <c r="N7" s="576"/>
      <c r="O7" s="576"/>
      <c r="P7" s="585">
        <v>0.2</v>
      </c>
      <c r="Q7" s="585">
        <v>27.28</v>
      </c>
      <c r="R7" s="581"/>
      <c r="S7" s="586">
        <v>136.4</v>
      </c>
    </row>
    <row r="8" spans="1:19" ht="14.45" customHeight="1" x14ac:dyDescent="0.2">
      <c r="A8" s="575" t="s">
        <v>1024</v>
      </c>
      <c r="B8" s="576" t="s">
        <v>1025</v>
      </c>
      <c r="C8" s="576" t="s">
        <v>467</v>
      </c>
      <c r="D8" s="576" t="s">
        <v>1015</v>
      </c>
      <c r="E8" s="576" t="s">
        <v>1026</v>
      </c>
      <c r="F8" s="576" t="s">
        <v>1031</v>
      </c>
      <c r="G8" s="576" t="s">
        <v>521</v>
      </c>
      <c r="H8" s="585">
        <v>1.4</v>
      </c>
      <c r="I8" s="585">
        <v>78.42</v>
      </c>
      <c r="J8" s="576">
        <v>1.5498023715415019</v>
      </c>
      <c r="K8" s="576">
        <v>56.01428571428572</v>
      </c>
      <c r="L8" s="585">
        <v>1</v>
      </c>
      <c r="M8" s="585">
        <v>50.6</v>
      </c>
      <c r="N8" s="576">
        <v>1</v>
      </c>
      <c r="O8" s="576">
        <v>50.6</v>
      </c>
      <c r="P8" s="585">
        <v>3.1</v>
      </c>
      <c r="Q8" s="585">
        <v>139.43</v>
      </c>
      <c r="R8" s="581">
        <v>2.7555335968379446</v>
      </c>
      <c r="S8" s="586">
        <v>44.977419354838709</v>
      </c>
    </row>
    <row r="9" spans="1:19" ht="14.45" customHeight="1" x14ac:dyDescent="0.2">
      <c r="A9" s="575" t="s">
        <v>1024</v>
      </c>
      <c r="B9" s="576" t="s">
        <v>1025</v>
      </c>
      <c r="C9" s="576" t="s">
        <v>467</v>
      </c>
      <c r="D9" s="576" t="s">
        <v>1015</v>
      </c>
      <c r="E9" s="576" t="s">
        <v>1026</v>
      </c>
      <c r="F9" s="576" t="s">
        <v>1032</v>
      </c>
      <c r="G9" s="576" t="s">
        <v>1033</v>
      </c>
      <c r="H9" s="585">
        <v>0.2</v>
      </c>
      <c r="I9" s="585">
        <v>35.4</v>
      </c>
      <c r="J9" s="576">
        <v>2</v>
      </c>
      <c r="K9" s="576">
        <v>176.99999999999997</v>
      </c>
      <c r="L9" s="585">
        <v>0.1</v>
      </c>
      <c r="M9" s="585">
        <v>17.7</v>
      </c>
      <c r="N9" s="576">
        <v>1</v>
      </c>
      <c r="O9" s="576">
        <v>176.99999999999997</v>
      </c>
      <c r="P9" s="585">
        <v>0.2</v>
      </c>
      <c r="Q9" s="585">
        <v>35.4</v>
      </c>
      <c r="R9" s="581">
        <v>2</v>
      </c>
      <c r="S9" s="586">
        <v>176.99999999999997</v>
      </c>
    </row>
    <row r="10" spans="1:19" ht="14.45" customHeight="1" x14ac:dyDescent="0.2">
      <c r="A10" s="575" t="s">
        <v>1024</v>
      </c>
      <c r="B10" s="576" t="s">
        <v>1025</v>
      </c>
      <c r="C10" s="576" t="s">
        <v>467</v>
      </c>
      <c r="D10" s="576" t="s">
        <v>1015</v>
      </c>
      <c r="E10" s="576" t="s">
        <v>1026</v>
      </c>
      <c r="F10" s="576" t="s">
        <v>1035</v>
      </c>
      <c r="G10" s="576" t="s">
        <v>500</v>
      </c>
      <c r="H10" s="585">
        <v>4.45</v>
      </c>
      <c r="I10" s="585">
        <v>21.36</v>
      </c>
      <c r="J10" s="576">
        <v>1.1084587441619096</v>
      </c>
      <c r="K10" s="576">
        <v>4.8</v>
      </c>
      <c r="L10" s="585">
        <v>4</v>
      </c>
      <c r="M10" s="585">
        <v>19.27</v>
      </c>
      <c r="N10" s="576">
        <v>1</v>
      </c>
      <c r="O10" s="576">
        <v>4.8174999999999999</v>
      </c>
      <c r="P10" s="585">
        <v>2.85</v>
      </c>
      <c r="Q10" s="585">
        <v>13.68</v>
      </c>
      <c r="R10" s="581">
        <v>0.70991177996886357</v>
      </c>
      <c r="S10" s="586">
        <v>4.8</v>
      </c>
    </row>
    <row r="11" spans="1:19" ht="14.45" customHeight="1" x14ac:dyDescent="0.2">
      <c r="A11" s="575" t="s">
        <v>1024</v>
      </c>
      <c r="B11" s="576" t="s">
        <v>1025</v>
      </c>
      <c r="C11" s="576" t="s">
        <v>467</v>
      </c>
      <c r="D11" s="576" t="s">
        <v>1015</v>
      </c>
      <c r="E11" s="576" t="s">
        <v>1026</v>
      </c>
      <c r="F11" s="576" t="s">
        <v>1038</v>
      </c>
      <c r="G11" s="576" t="s">
        <v>1037</v>
      </c>
      <c r="H11" s="585"/>
      <c r="I11" s="585"/>
      <c r="J11" s="576"/>
      <c r="K11" s="576"/>
      <c r="L11" s="585"/>
      <c r="M11" s="585"/>
      <c r="N11" s="576"/>
      <c r="O11" s="576"/>
      <c r="P11" s="585">
        <v>0.8</v>
      </c>
      <c r="Q11" s="585">
        <v>634.24</v>
      </c>
      <c r="R11" s="581"/>
      <c r="S11" s="586">
        <v>792.8</v>
      </c>
    </row>
    <row r="12" spans="1:19" ht="14.45" customHeight="1" x14ac:dyDescent="0.2">
      <c r="A12" s="575" t="s">
        <v>1024</v>
      </c>
      <c r="B12" s="576" t="s">
        <v>1025</v>
      </c>
      <c r="C12" s="576" t="s">
        <v>467</v>
      </c>
      <c r="D12" s="576" t="s">
        <v>1015</v>
      </c>
      <c r="E12" s="576" t="s">
        <v>1026</v>
      </c>
      <c r="F12" s="576" t="s">
        <v>1041</v>
      </c>
      <c r="G12" s="576" t="s">
        <v>1040</v>
      </c>
      <c r="H12" s="585"/>
      <c r="I12" s="585"/>
      <c r="J12" s="576"/>
      <c r="K12" s="576"/>
      <c r="L12" s="585"/>
      <c r="M12" s="585"/>
      <c r="N12" s="576"/>
      <c r="O12" s="576"/>
      <c r="P12" s="585">
        <v>0.7</v>
      </c>
      <c r="Q12" s="585">
        <v>79.28</v>
      </c>
      <c r="R12" s="581"/>
      <c r="S12" s="586">
        <v>113.25714285714287</v>
      </c>
    </row>
    <row r="13" spans="1:19" ht="14.45" customHeight="1" x14ac:dyDescent="0.2">
      <c r="A13" s="575" t="s">
        <v>1024</v>
      </c>
      <c r="B13" s="576" t="s">
        <v>1025</v>
      </c>
      <c r="C13" s="576" t="s">
        <v>467</v>
      </c>
      <c r="D13" s="576" t="s">
        <v>1015</v>
      </c>
      <c r="E13" s="576" t="s">
        <v>1026</v>
      </c>
      <c r="F13" s="576" t="s">
        <v>1042</v>
      </c>
      <c r="G13" s="576" t="s">
        <v>1043</v>
      </c>
      <c r="H13" s="585"/>
      <c r="I13" s="585"/>
      <c r="J13" s="576"/>
      <c r="K13" s="576"/>
      <c r="L13" s="585"/>
      <c r="M13" s="585"/>
      <c r="N13" s="576"/>
      <c r="O13" s="576"/>
      <c r="P13" s="585">
        <v>12.2</v>
      </c>
      <c r="Q13" s="585">
        <v>663.68000000000006</v>
      </c>
      <c r="R13" s="581"/>
      <c r="S13" s="586">
        <v>54.400000000000006</v>
      </c>
    </row>
    <row r="14" spans="1:19" ht="14.45" customHeight="1" x14ac:dyDescent="0.2">
      <c r="A14" s="575" t="s">
        <v>1024</v>
      </c>
      <c r="B14" s="576" t="s">
        <v>1025</v>
      </c>
      <c r="C14" s="576" t="s">
        <v>467</v>
      </c>
      <c r="D14" s="576" t="s">
        <v>1015</v>
      </c>
      <c r="E14" s="576" t="s">
        <v>1026</v>
      </c>
      <c r="F14" s="576" t="s">
        <v>1044</v>
      </c>
      <c r="G14" s="576" t="s">
        <v>510</v>
      </c>
      <c r="H14" s="585"/>
      <c r="I14" s="585"/>
      <c r="J14" s="576"/>
      <c r="K14" s="576"/>
      <c r="L14" s="585"/>
      <c r="M14" s="585"/>
      <c r="N14" s="576"/>
      <c r="O14" s="576"/>
      <c r="P14" s="585">
        <v>7.6</v>
      </c>
      <c r="Q14" s="585">
        <v>413.43999999999994</v>
      </c>
      <c r="R14" s="581"/>
      <c r="S14" s="586">
        <v>54.399999999999991</v>
      </c>
    </row>
    <row r="15" spans="1:19" ht="14.45" customHeight="1" x14ac:dyDescent="0.2">
      <c r="A15" s="575" t="s">
        <v>1024</v>
      </c>
      <c r="B15" s="576" t="s">
        <v>1025</v>
      </c>
      <c r="C15" s="576" t="s">
        <v>467</v>
      </c>
      <c r="D15" s="576" t="s">
        <v>1015</v>
      </c>
      <c r="E15" s="576" t="s">
        <v>1026</v>
      </c>
      <c r="F15" s="576" t="s">
        <v>1045</v>
      </c>
      <c r="G15" s="576" t="s">
        <v>1046</v>
      </c>
      <c r="H15" s="585"/>
      <c r="I15" s="585"/>
      <c r="J15" s="576"/>
      <c r="K15" s="576"/>
      <c r="L15" s="585"/>
      <c r="M15" s="585"/>
      <c r="N15" s="576"/>
      <c r="O15" s="576"/>
      <c r="P15" s="585">
        <v>1.86</v>
      </c>
      <c r="Q15" s="585">
        <v>180.03</v>
      </c>
      <c r="R15" s="581"/>
      <c r="S15" s="586">
        <v>96.790322580645153</v>
      </c>
    </row>
    <row r="16" spans="1:19" ht="14.45" customHeight="1" x14ac:dyDescent="0.2">
      <c r="A16" s="575" t="s">
        <v>1024</v>
      </c>
      <c r="B16" s="576" t="s">
        <v>1025</v>
      </c>
      <c r="C16" s="576" t="s">
        <v>467</v>
      </c>
      <c r="D16" s="576" t="s">
        <v>1015</v>
      </c>
      <c r="E16" s="576" t="s">
        <v>1026</v>
      </c>
      <c r="F16" s="576" t="s">
        <v>1048</v>
      </c>
      <c r="G16" s="576" t="s">
        <v>525</v>
      </c>
      <c r="H16" s="585"/>
      <c r="I16" s="585"/>
      <c r="J16" s="576"/>
      <c r="K16" s="576"/>
      <c r="L16" s="585"/>
      <c r="M16" s="585"/>
      <c r="N16" s="576"/>
      <c r="O16" s="576"/>
      <c r="P16" s="585">
        <v>2</v>
      </c>
      <c r="Q16" s="585">
        <v>595.48</v>
      </c>
      <c r="R16" s="581"/>
      <c r="S16" s="586">
        <v>297.74</v>
      </c>
    </row>
    <row r="17" spans="1:19" ht="14.45" customHeight="1" x14ac:dyDescent="0.2">
      <c r="A17" s="575" t="s">
        <v>1024</v>
      </c>
      <c r="B17" s="576" t="s">
        <v>1025</v>
      </c>
      <c r="C17" s="576" t="s">
        <v>467</v>
      </c>
      <c r="D17" s="576" t="s">
        <v>1015</v>
      </c>
      <c r="E17" s="576" t="s">
        <v>1026</v>
      </c>
      <c r="F17" s="576" t="s">
        <v>1050</v>
      </c>
      <c r="G17" s="576" t="s">
        <v>1051</v>
      </c>
      <c r="H17" s="585">
        <v>3</v>
      </c>
      <c r="I17" s="585">
        <v>30540</v>
      </c>
      <c r="J17" s="576"/>
      <c r="K17" s="576">
        <v>10180</v>
      </c>
      <c r="L17" s="585"/>
      <c r="M17" s="585"/>
      <c r="N17" s="576"/>
      <c r="O17" s="576"/>
      <c r="P17" s="585"/>
      <c r="Q17" s="585"/>
      <c r="R17" s="581"/>
      <c r="S17" s="586"/>
    </row>
    <row r="18" spans="1:19" ht="14.45" customHeight="1" x14ac:dyDescent="0.2">
      <c r="A18" s="575" t="s">
        <v>1024</v>
      </c>
      <c r="B18" s="576" t="s">
        <v>1025</v>
      </c>
      <c r="C18" s="576" t="s">
        <v>467</v>
      </c>
      <c r="D18" s="576" t="s">
        <v>1015</v>
      </c>
      <c r="E18" s="576" t="s">
        <v>1052</v>
      </c>
      <c r="F18" s="576" t="s">
        <v>1053</v>
      </c>
      <c r="G18" s="576" t="s">
        <v>1054</v>
      </c>
      <c r="H18" s="585">
        <v>116</v>
      </c>
      <c r="I18" s="585">
        <v>21344</v>
      </c>
      <c r="J18" s="576">
        <v>1.5383063063063063</v>
      </c>
      <c r="K18" s="576">
        <v>184</v>
      </c>
      <c r="L18" s="585">
        <v>75</v>
      </c>
      <c r="M18" s="585">
        <v>13875</v>
      </c>
      <c r="N18" s="576">
        <v>1</v>
      </c>
      <c r="O18" s="576">
        <v>185</v>
      </c>
      <c r="P18" s="585">
        <v>50</v>
      </c>
      <c r="Q18" s="585">
        <v>9300</v>
      </c>
      <c r="R18" s="581">
        <v>0.67027027027027031</v>
      </c>
      <c r="S18" s="586">
        <v>186</v>
      </c>
    </row>
    <row r="19" spans="1:19" ht="14.45" customHeight="1" x14ac:dyDescent="0.2">
      <c r="A19" s="575" t="s">
        <v>1024</v>
      </c>
      <c r="B19" s="576" t="s">
        <v>1025</v>
      </c>
      <c r="C19" s="576" t="s">
        <v>467</v>
      </c>
      <c r="D19" s="576" t="s">
        <v>1015</v>
      </c>
      <c r="E19" s="576" t="s">
        <v>1052</v>
      </c>
      <c r="F19" s="576" t="s">
        <v>1055</v>
      </c>
      <c r="G19" s="576" t="s">
        <v>1056</v>
      </c>
      <c r="H19" s="585">
        <v>18</v>
      </c>
      <c r="I19" s="585">
        <v>2188</v>
      </c>
      <c r="J19" s="576">
        <v>1.0549662487945999</v>
      </c>
      <c r="K19" s="576">
        <v>121.55555555555556</v>
      </c>
      <c r="L19" s="585">
        <v>17</v>
      </c>
      <c r="M19" s="585">
        <v>2074</v>
      </c>
      <c r="N19" s="576">
        <v>1</v>
      </c>
      <c r="O19" s="576">
        <v>122</v>
      </c>
      <c r="P19" s="585">
        <v>219</v>
      </c>
      <c r="Q19" s="585">
        <v>26937</v>
      </c>
      <c r="R19" s="581">
        <v>12.987945998071361</v>
      </c>
      <c r="S19" s="586">
        <v>123</v>
      </c>
    </row>
    <row r="20" spans="1:19" ht="14.45" customHeight="1" x14ac:dyDescent="0.2">
      <c r="A20" s="575" t="s">
        <v>1024</v>
      </c>
      <c r="B20" s="576" t="s">
        <v>1025</v>
      </c>
      <c r="C20" s="576" t="s">
        <v>467</v>
      </c>
      <c r="D20" s="576" t="s">
        <v>1015</v>
      </c>
      <c r="E20" s="576" t="s">
        <v>1052</v>
      </c>
      <c r="F20" s="576" t="s">
        <v>1057</v>
      </c>
      <c r="G20" s="576" t="s">
        <v>1058</v>
      </c>
      <c r="H20" s="585">
        <v>650</v>
      </c>
      <c r="I20" s="585">
        <v>24050</v>
      </c>
      <c r="J20" s="576">
        <v>1.0358342665173572</v>
      </c>
      <c r="K20" s="576">
        <v>37</v>
      </c>
      <c r="L20" s="585">
        <v>611</v>
      </c>
      <c r="M20" s="585">
        <v>23218</v>
      </c>
      <c r="N20" s="576">
        <v>1</v>
      </c>
      <c r="O20" s="576">
        <v>38</v>
      </c>
      <c r="P20" s="585">
        <v>420</v>
      </c>
      <c r="Q20" s="585">
        <v>15960</v>
      </c>
      <c r="R20" s="581">
        <v>0.68739770867430439</v>
      </c>
      <c r="S20" s="586">
        <v>38</v>
      </c>
    </row>
    <row r="21" spans="1:19" ht="14.45" customHeight="1" x14ac:dyDescent="0.2">
      <c r="A21" s="575" t="s">
        <v>1024</v>
      </c>
      <c r="B21" s="576" t="s">
        <v>1025</v>
      </c>
      <c r="C21" s="576" t="s">
        <v>467</v>
      </c>
      <c r="D21" s="576" t="s">
        <v>1015</v>
      </c>
      <c r="E21" s="576" t="s">
        <v>1052</v>
      </c>
      <c r="F21" s="576" t="s">
        <v>1059</v>
      </c>
      <c r="G21" s="576" t="s">
        <v>1060</v>
      </c>
      <c r="H21" s="585"/>
      <c r="I21" s="585"/>
      <c r="J21" s="576"/>
      <c r="K21" s="576"/>
      <c r="L21" s="585">
        <v>1</v>
      </c>
      <c r="M21" s="585">
        <v>10</v>
      </c>
      <c r="N21" s="576">
        <v>1</v>
      </c>
      <c r="O21" s="576">
        <v>10</v>
      </c>
      <c r="P21" s="585">
        <v>3</v>
      </c>
      <c r="Q21" s="585">
        <v>30</v>
      </c>
      <c r="R21" s="581">
        <v>3</v>
      </c>
      <c r="S21" s="586">
        <v>10</v>
      </c>
    </row>
    <row r="22" spans="1:19" ht="14.45" customHeight="1" x14ac:dyDescent="0.2">
      <c r="A22" s="575" t="s">
        <v>1024</v>
      </c>
      <c r="B22" s="576" t="s">
        <v>1025</v>
      </c>
      <c r="C22" s="576" t="s">
        <v>467</v>
      </c>
      <c r="D22" s="576" t="s">
        <v>1015</v>
      </c>
      <c r="E22" s="576" t="s">
        <v>1052</v>
      </c>
      <c r="F22" s="576" t="s">
        <v>1061</v>
      </c>
      <c r="G22" s="576" t="s">
        <v>1062</v>
      </c>
      <c r="H22" s="585">
        <v>45</v>
      </c>
      <c r="I22" s="585">
        <v>225</v>
      </c>
      <c r="J22" s="576">
        <v>0.69230769230769229</v>
      </c>
      <c r="K22" s="576">
        <v>5</v>
      </c>
      <c r="L22" s="585">
        <v>65</v>
      </c>
      <c r="M22" s="585">
        <v>325</v>
      </c>
      <c r="N22" s="576">
        <v>1</v>
      </c>
      <c r="O22" s="576">
        <v>5</v>
      </c>
      <c r="P22" s="585">
        <v>48</v>
      </c>
      <c r="Q22" s="585">
        <v>240</v>
      </c>
      <c r="R22" s="581">
        <v>0.7384615384615385</v>
      </c>
      <c r="S22" s="586">
        <v>5</v>
      </c>
    </row>
    <row r="23" spans="1:19" ht="14.45" customHeight="1" x14ac:dyDescent="0.2">
      <c r="A23" s="575" t="s">
        <v>1024</v>
      </c>
      <c r="B23" s="576" t="s">
        <v>1025</v>
      </c>
      <c r="C23" s="576" t="s">
        <v>467</v>
      </c>
      <c r="D23" s="576" t="s">
        <v>1015</v>
      </c>
      <c r="E23" s="576" t="s">
        <v>1052</v>
      </c>
      <c r="F23" s="576" t="s">
        <v>1063</v>
      </c>
      <c r="G23" s="576" t="s">
        <v>1064</v>
      </c>
      <c r="H23" s="585">
        <v>5</v>
      </c>
      <c r="I23" s="585">
        <v>25</v>
      </c>
      <c r="J23" s="576">
        <v>0.45454545454545453</v>
      </c>
      <c r="K23" s="576">
        <v>5</v>
      </c>
      <c r="L23" s="585">
        <v>11</v>
      </c>
      <c r="M23" s="585">
        <v>55</v>
      </c>
      <c r="N23" s="576">
        <v>1</v>
      </c>
      <c r="O23" s="576">
        <v>5</v>
      </c>
      <c r="P23" s="585">
        <v>29</v>
      </c>
      <c r="Q23" s="585">
        <v>145</v>
      </c>
      <c r="R23" s="581">
        <v>2.6363636363636362</v>
      </c>
      <c r="S23" s="586">
        <v>5</v>
      </c>
    </row>
    <row r="24" spans="1:19" ht="14.45" customHeight="1" x14ac:dyDescent="0.2">
      <c r="A24" s="575" t="s">
        <v>1024</v>
      </c>
      <c r="B24" s="576" t="s">
        <v>1025</v>
      </c>
      <c r="C24" s="576" t="s">
        <v>467</v>
      </c>
      <c r="D24" s="576" t="s">
        <v>1015</v>
      </c>
      <c r="E24" s="576" t="s">
        <v>1052</v>
      </c>
      <c r="F24" s="576" t="s">
        <v>1065</v>
      </c>
      <c r="G24" s="576" t="s">
        <v>1066</v>
      </c>
      <c r="H24" s="585">
        <v>1</v>
      </c>
      <c r="I24" s="585">
        <v>74</v>
      </c>
      <c r="J24" s="576">
        <v>0.3288888888888889</v>
      </c>
      <c r="K24" s="576">
        <v>74</v>
      </c>
      <c r="L24" s="585">
        <v>3</v>
      </c>
      <c r="M24" s="585">
        <v>225</v>
      </c>
      <c r="N24" s="576">
        <v>1</v>
      </c>
      <c r="O24" s="576">
        <v>75</v>
      </c>
      <c r="P24" s="585">
        <v>3</v>
      </c>
      <c r="Q24" s="585">
        <v>228</v>
      </c>
      <c r="R24" s="581">
        <v>1.0133333333333334</v>
      </c>
      <c r="S24" s="586">
        <v>76</v>
      </c>
    </row>
    <row r="25" spans="1:19" ht="14.45" customHeight="1" x14ac:dyDescent="0.2">
      <c r="A25" s="575" t="s">
        <v>1024</v>
      </c>
      <c r="B25" s="576" t="s">
        <v>1025</v>
      </c>
      <c r="C25" s="576" t="s">
        <v>467</v>
      </c>
      <c r="D25" s="576" t="s">
        <v>1015</v>
      </c>
      <c r="E25" s="576" t="s">
        <v>1052</v>
      </c>
      <c r="F25" s="576" t="s">
        <v>1069</v>
      </c>
      <c r="G25" s="576" t="s">
        <v>1070</v>
      </c>
      <c r="H25" s="585">
        <v>1</v>
      </c>
      <c r="I25" s="585">
        <v>178</v>
      </c>
      <c r="J25" s="576">
        <v>0.4972067039106145</v>
      </c>
      <c r="K25" s="576">
        <v>178</v>
      </c>
      <c r="L25" s="585">
        <v>2</v>
      </c>
      <c r="M25" s="585">
        <v>358</v>
      </c>
      <c r="N25" s="576">
        <v>1</v>
      </c>
      <c r="O25" s="576">
        <v>179</v>
      </c>
      <c r="P25" s="585">
        <v>1</v>
      </c>
      <c r="Q25" s="585">
        <v>180</v>
      </c>
      <c r="R25" s="581">
        <v>0.5027932960893855</v>
      </c>
      <c r="S25" s="586">
        <v>180</v>
      </c>
    </row>
    <row r="26" spans="1:19" ht="14.45" customHeight="1" x14ac:dyDescent="0.2">
      <c r="A26" s="575" t="s">
        <v>1024</v>
      </c>
      <c r="B26" s="576" t="s">
        <v>1025</v>
      </c>
      <c r="C26" s="576" t="s">
        <v>467</v>
      </c>
      <c r="D26" s="576" t="s">
        <v>1015</v>
      </c>
      <c r="E26" s="576" t="s">
        <v>1052</v>
      </c>
      <c r="F26" s="576" t="s">
        <v>1071</v>
      </c>
      <c r="G26" s="576" t="s">
        <v>1072</v>
      </c>
      <c r="H26" s="585">
        <v>312</v>
      </c>
      <c r="I26" s="585">
        <v>84864</v>
      </c>
      <c r="J26" s="576">
        <v>0.68980540698714088</v>
      </c>
      <c r="K26" s="576">
        <v>272</v>
      </c>
      <c r="L26" s="585">
        <v>449</v>
      </c>
      <c r="M26" s="585">
        <v>123026</v>
      </c>
      <c r="N26" s="576">
        <v>1</v>
      </c>
      <c r="O26" s="576">
        <v>274</v>
      </c>
      <c r="P26" s="585">
        <v>307</v>
      </c>
      <c r="Q26" s="585">
        <v>84732</v>
      </c>
      <c r="R26" s="581">
        <v>0.68873246305658964</v>
      </c>
      <c r="S26" s="586">
        <v>276</v>
      </c>
    </row>
    <row r="27" spans="1:19" ht="14.45" customHeight="1" x14ac:dyDescent="0.2">
      <c r="A27" s="575" t="s">
        <v>1024</v>
      </c>
      <c r="B27" s="576" t="s">
        <v>1025</v>
      </c>
      <c r="C27" s="576" t="s">
        <v>467</v>
      </c>
      <c r="D27" s="576" t="s">
        <v>1015</v>
      </c>
      <c r="E27" s="576" t="s">
        <v>1052</v>
      </c>
      <c r="F27" s="576" t="s">
        <v>1073</v>
      </c>
      <c r="G27" s="576" t="s">
        <v>1074</v>
      </c>
      <c r="H27" s="585">
        <v>3</v>
      </c>
      <c r="I27" s="585">
        <v>100</v>
      </c>
      <c r="J27" s="576">
        <v>0.42859591976684391</v>
      </c>
      <c r="K27" s="576">
        <v>33.333333333333336</v>
      </c>
      <c r="L27" s="585">
        <v>7</v>
      </c>
      <c r="M27" s="585">
        <v>233.31999999999994</v>
      </c>
      <c r="N27" s="576">
        <v>1</v>
      </c>
      <c r="O27" s="576">
        <v>33.33142857142856</v>
      </c>
      <c r="P27" s="585">
        <v>133</v>
      </c>
      <c r="Q27" s="585">
        <v>4482.2299999999996</v>
      </c>
      <c r="R27" s="581">
        <v>19.210654894565408</v>
      </c>
      <c r="S27" s="586">
        <v>33.70097744360902</v>
      </c>
    </row>
    <row r="28" spans="1:19" ht="14.45" customHeight="1" x14ac:dyDescent="0.2">
      <c r="A28" s="575" t="s">
        <v>1024</v>
      </c>
      <c r="B28" s="576" t="s">
        <v>1025</v>
      </c>
      <c r="C28" s="576" t="s">
        <v>467</v>
      </c>
      <c r="D28" s="576" t="s">
        <v>1015</v>
      </c>
      <c r="E28" s="576" t="s">
        <v>1052</v>
      </c>
      <c r="F28" s="576" t="s">
        <v>1075</v>
      </c>
      <c r="G28" s="576" t="s">
        <v>1076</v>
      </c>
      <c r="H28" s="585">
        <v>593</v>
      </c>
      <c r="I28" s="585">
        <v>21941</v>
      </c>
      <c r="J28" s="576">
        <v>1.1125139438190852</v>
      </c>
      <c r="K28" s="576">
        <v>37</v>
      </c>
      <c r="L28" s="585">
        <v>519</v>
      </c>
      <c r="M28" s="585">
        <v>19722</v>
      </c>
      <c r="N28" s="576">
        <v>1</v>
      </c>
      <c r="O28" s="576">
        <v>38</v>
      </c>
      <c r="P28" s="585">
        <v>367</v>
      </c>
      <c r="Q28" s="585">
        <v>13946</v>
      </c>
      <c r="R28" s="581">
        <v>0.7071290944123314</v>
      </c>
      <c r="S28" s="586">
        <v>38</v>
      </c>
    </row>
    <row r="29" spans="1:19" ht="14.45" customHeight="1" x14ac:dyDescent="0.2">
      <c r="A29" s="575" t="s">
        <v>1024</v>
      </c>
      <c r="B29" s="576" t="s">
        <v>1025</v>
      </c>
      <c r="C29" s="576" t="s">
        <v>467</v>
      </c>
      <c r="D29" s="576" t="s">
        <v>1015</v>
      </c>
      <c r="E29" s="576" t="s">
        <v>1052</v>
      </c>
      <c r="F29" s="576" t="s">
        <v>1077</v>
      </c>
      <c r="G29" s="576" t="s">
        <v>1078</v>
      </c>
      <c r="H29" s="585">
        <v>2</v>
      </c>
      <c r="I29" s="585">
        <v>64</v>
      </c>
      <c r="J29" s="576"/>
      <c r="K29" s="576">
        <v>32</v>
      </c>
      <c r="L29" s="585"/>
      <c r="M29" s="585"/>
      <c r="N29" s="576"/>
      <c r="O29" s="576"/>
      <c r="P29" s="585"/>
      <c r="Q29" s="585"/>
      <c r="R29" s="581"/>
      <c r="S29" s="586"/>
    </row>
    <row r="30" spans="1:19" ht="14.45" customHeight="1" x14ac:dyDescent="0.2">
      <c r="A30" s="575" t="s">
        <v>1024</v>
      </c>
      <c r="B30" s="576" t="s">
        <v>1025</v>
      </c>
      <c r="C30" s="576" t="s">
        <v>467</v>
      </c>
      <c r="D30" s="576" t="s">
        <v>1015</v>
      </c>
      <c r="E30" s="576" t="s">
        <v>1052</v>
      </c>
      <c r="F30" s="576" t="s">
        <v>1079</v>
      </c>
      <c r="G30" s="576" t="s">
        <v>1080</v>
      </c>
      <c r="H30" s="585">
        <v>82</v>
      </c>
      <c r="I30" s="585">
        <v>10824</v>
      </c>
      <c r="J30" s="576">
        <v>2.1669669669669669</v>
      </c>
      <c r="K30" s="576">
        <v>132</v>
      </c>
      <c r="L30" s="585">
        <v>37</v>
      </c>
      <c r="M30" s="585">
        <v>4995</v>
      </c>
      <c r="N30" s="576">
        <v>1</v>
      </c>
      <c r="O30" s="576">
        <v>135</v>
      </c>
      <c r="P30" s="585">
        <v>110</v>
      </c>
      <c r="Q30" s="585">
        <v>15070</v>
      </c>
      <c r="R30" s="581">
        <v>3.0170170170170172</v>
      </c>
      <c r="S30" s="586">
        <v>137</v>
      </c>
    </row>
    <row r="31" spans="1:19" ht="14.45" customHeight="1" x14ac:dyDescent="0.2">
      <c r="A31" s="575" t="s">
        <v>1024</v>
      </c>
      <c r="B31" s="576" t="s">
        <v>1025</v>
      </c>
      <c r="C31" s="576" t="s">
        <v>467</v>
      </c>
      <c r="D31" s="576" t="s">
        <v>1015</v>
      </c>
      <c r="E31" s="576" t="s">
        <v>1052</v>
      </c>
      <c r="F31" s="576" t="s">
        <v>1081</v>
      </c>
      <c r="G31" s="576" t="s">
        <v>1082</v>
      </c>
      <c r="H31" s="585">
        <v>1040</v>
      </c>
      <c r="I31" s="585">
        <v>76960</v>
      </c>
      <c r="J31" s="576">
        <v>0.72110564535019916</v>
      </c>
      <c r="K31" s="576">
        <v>74</v>
      </c>
      <c r="L31" s="585">
        <v>1423</v>
      </c>
      <c r="M31" s="585">
        <v>106725</v>
      </c>
      <c r="N31" s="576">
        <v>1</v>
      </c>
      <c r="O31" s="576">
        <v>75</v>
      </c>
      <c r="P31" s="585">
        <v>1294</v>
      </c>
      <c r="Q31" s="585">
        <v>98344</v>
      </c>
      <c r="R31" s="581">
        <v>0.92147107050831578</v>
      </c>
      <c r="S31" s="586">
        <v>76</v>
      </c>
    </row>
    <row r="32" spans="1:19" ht="14.45" customHeight="1" x14ac:dyDescent="0.2">
      <c r="A32" s="575" t="s">
        <v>1024</v>
      </c>
      <c r="B32" s="576" t="s">
        <v>1025</v>
      </c>
      <c r="C32" s="576" t="s">
        <v>467</v>
      </c>
      <c r="D32" s="576" t="s">
        <v>1015</v>
      </c>
      <c r="E32" s="576" t="s">
        <v>1052</v>
      </c>
      <c r="F32" s="576" t="s">
        <v>1083</v>
      </c>
      <c r="G32" s="576" t="s">
        <v>1084</v>
      </c>
      <c r="H32" s="585"/>
      <c r="I32" s="585"/>
      <c r="J32" s="576"/>
      <c r="K32" s="576"/>
      <c r="L32" s="585"/>
      <c r="M32" s="585"/>
      <c r="N32" s="576"/>
      <c r="O32" s="576"/>
      <c r="P32" s="585">
        <v>127</v>
      </c>
      <c r="Q32" s="585">
        <v>45720</v>
      </c>
      <c r="R32" s="581"/>
      <c r="S32" s="586">
        <v>360</v>
      </c>
    </row>
    <row r="33" spans="1:19" ht="14.45" customHeight="1" x14ac:dyDescent="0.2">
      <c r="A33" s="575" t="s">
        <v>1024</v>
      </c>
      <c r="B33" s="576" t="s">
        <v>1025</v>
      </c>
      <c r="C33" s="576" t="s">
        <v>467</v>
      </c>
      <c r="D33" s="576" t="s">
        <v>1015</v>
      </c>
      <c r="E33" s="576" t="s">
        <v>1052</v>
      </c>
      <c r="F33" s="576" t="s">
        <v>1085</v>
      </c>
      <c r="G33" s="576" t="s">
        <v>1086</v>
      </c>
      <c r="H33" s="585">
        <v>8</v>
      </c>
      <c r="I33" s="585">
        <v>1784</v>
      </c>
      <c r="J33" s="576">
        <v>0.78938053097345129</v>
      </c>
      <c r="K33" s="576">
        <v>223</v>
      </c>
      <c r="L33" s="585">
        <v>10</v>
      </c>
      <c r="M33" s="585">
        <v>2260</v>
      </c>
      <c r="N33" s="576">
        <v>1</v>
      </c>
      <c r="O33" s="576">
        <v>226</v>
      </c>
      <c r="P33" s="585">
        <v>9</v>
      </c>
      <c r="Q33" s="585">
        <v>2052</v>
      </c>
      <c r="R33" s="581">
        <v>0.90796460176991145</v>
      </c>
      <c r="S33" s="586">
        <v>228</v>
      </c>
    </row>
    <row r="34" spans="1:19" ht="14.45" customHeight="1" x14ac:dyDescent="0.2">
      <c r="A34" s="575" t="s">
        <v>1024</v>
      </c>
      <c r="B34" s="576" t="s">
        <v>1025</v>
      </c>
      <c r="C34" s="576" t="s">
        <v>467</v>
      </c>
      <c r="D34" s="576" t="s">
        <v>1015</v>
      </c>
      <c r="E34" s="576" t="s">
        <v>1052</v>
      </c>
      <c r="F34" s="576" t="s">
        <v>1087</v>
      </c>
      <c r="G34" s="576" t="s">
        <v>1088</v>
      </c>
      <c r="H34" s="585">
        <v>436</v>
      </c>
      <c r="I34" s="585">
        <v>33572</v>
      </c>
      <c r="J34" s="576">
        <v>0.76449423873935418</v>
      </c>
      <c r="K34" s="576">
        <v>77</v>
      </c>
      <c r="L34" s="585">
        <v>563</v>
      </c>
      <c r="M34" s="585">
        <v>43914</v>
      </c>
      <c r="N34" s="576">
        <v>1</v>
      </c>
      <c r="O34" s="576">
        <v>78</v>
      </c>
      <c r="P34" s="585">
        <v>484</v>
      </c>
      <c r="Q34" s="585">
        <v>38236</v>
      </c>
      <c r="R34" s="581">
        <v>0.87070182629685289</v>
      </c>
      <c r="S34" s="586">
        <v>79</v>
      </c>
    </row>
    <row r="35" spans="1:19" ht="14.45" customHeight="1" x14ac:dyDescent="0.2">
      <c r="A35" s="575" t="s">
        <v>1024</v>
      </c>
      <c r="B35" s="576" t="s">
        <v>1025</v>
      </c>
      <c r="C35" s="576" t="s">
        <v>467</v>
      </c>
      <c r="D35" s="576" t="s">
        <v>1015</v>
      </c>
      <c r="E35" s="576" t="s">
        <v>1052</v>
      </c>
      <c r="F35" s="576" t="s">
        <v>1089</v>
      </c>
      <c r="G35" s="576" t="s">
        <v>1090</v>
      </c>
      <c r="H35" s="585">
        <v>110</v>
      </c>
      <c r="I35" s="585">
        <v>3080</v>
      </c>
      <c r="J35" s="576">
        <v>1.117967332123412</v>
      </c>
      <c r="K35" s="576">
        <v>28</v>
      </c>
      <c r="L35" s="585">
        <v>95</v>
      </c>
      <c r="M35" s="585">
        <v>2755</v>
      </c>
      <c r="N35" s="576">
        <v>1</v>
      </c>
      <c r="O35" s="576">
        <v>29</v>
      </c>
      <c r="P35" s="585">
        <v>62</v>
      </c>
      <c r="Q35" s="585">
        <v>1798</v>
      </c>
      <c r="R35" s="581">
        <v>0.65263157894736845</v>
      </c>
      <c r="S35" s="586">
        <v>29</v>
      </c>
    </row>
    <row r="36" spans="1:19" ht="14.45" customHeight="1" x14ac:dyDescent="0.2">
      <c r="A36" s="575" t="s">
        <v>1024</v>
      </c>
      <c r="B36" s="576" t="s">
        <v>1025</v>
      </c>
      <c r="C36" s="576" t="s">
        <v>467</v>
      </c>
      <c r="D36" s="576" t="s">
        <v>1015</v>
      </c>
      <c r="E36" s="576" t="s">
        <v>1052</v>
      </c>
      <c r="F36" s="576" t="s">
        <v>1091</v>
      </c>
      <c r="G36" s="576" t="s">
        <v>1092</v>
      </c>
      <c r="H36" s="585">
        <v>153</v>
      </c>
      <c r="I36" s="585">
        <v>9077</v>
      </c>
      <c r="J36" s="576">
        <v>1.2610447346485134</v>
      </c>
      <c r="K36" s="576">
        <v>59.326797385620914</v>
      </c>
      <c r="L36" s="585">
        <v>118</v>
      </c>
      <c r="M36" s="585">
        <v>7198</v>
      </c>
      <c r="N36" s="576">
        <v>1</v>
      </c>
      <c r="O36" s="576">
        <v>61</v>
      </c>
      <c r="P36" s="585">
        <v>64</v>
      </c>
      <c r="Q36" s="585">
        <v>3968</v>
      </c>
      <c r="R36" s="581">
        <v>0.55126424006668517</v>
      </c>
      <c r="S36" s="586">
        <v>62</v>
      </c>
    </row>
    <row r="37" spans="1:19" ht="14.45" customHeight="1" x14ac:dyDescent="0.2">
      <c r="A37" s="575" t="s">
        <v>1024</v>
      </c>
      <c r="B37" s="576" t="s">
        <v>1025</v>
      </c>
      <c r="C37" s="576" t="s">
        <v>467</v>
      </c>
      <c r="D37" s="576" t="s">
        <v>1015</v>
      </c>
      <c r="E37" s="576" t="s">
        <v>1052</v>
      </c>
      <c r="F37" s="576" t="s">
        <v>1093</v>
      </c>
      <c r="G37" s="576" t="s">
        <v>1094</v>
      </c>
      <c r="H37" s="585">
        <v>3</v>
      </c>
      <c r="I37" s="585">
        <v>2106</v>
      </c>
      <c r="J37" s="576">
        <v>0.59575671852899581</v>
      </c>
      <c r="K37" s="576">
        <v>702</v>
      </c>
      <c r="L37" s="585">
        <v>5</v>
      </c>
      <c r="M37" s="585">
        <v>3535</v>
      </c>
      <c r="N37" s="576">
        <v>1</v>
      </c>
      <c r="O37" s="576">
        <v>707</v>
      </c>
      <c r="P37" s="585">
        <v>5</v>
      </c>
      <c r="Q37" s="585">
        <v>3555</v>
      </c>
      <c r="R37" s="581">
        <v>1.0056577086280056</v>
      </c>
      <c r="S37" s="586">
        <v>711</v>
      </c>
    </row>
    <row r="38" spans="1:19" ht="14.45" customHeight="1" x14ac:dyDescent="0.2">
      <c r="A38" s="575" t="s">
        <v>1024</v>
      </c>
      <c r="B38" s="576" t="s">
        <v>1025</v>
      </c>
      <c r="C38" s="576" t="s">
        <v>467</v>
      </c>
      <c r="D38" s="576" t="s">
        <v>1015</v>
      </c>
      <c r="E38" s="576" t="s">
        <v>1052</v>
      </c>
      <c r="F38" s="576" t="s">
        <v>1095</v>
      </c>
      <c r="G38" s="576" t="s">
        <v>1096</v>
      </c>
      <c r="H38" s="585">
        <v>9</v>
      </c>
      <c r="I38" s="585">
        <v>2088</v>
      </c>
      <c r="J38" s="576">
        <v>1.1201716738197425</v>
      </c>
      <c r="K38" s="576">
        <v>232</v>
      </c>
      <c r="L38" s="585">
        <v>8</v>
      </c>
      <c r="M38" s="585">
        <v>1864</v>
      </c>
      <c r="N38" s="576">
        <v>1</v>
      </c>
      <c r="O38" s="576">
        <v>233</v>
      </c>
      <c r="P38" s="585">
        <v>6</v>
      </c>
      <c r="Q38" s="585">
        <v>1410</v>
      </c>
      <c r="R38" s="581">
        <v>0.75643776824034337</v>
      </c>
      <c r="S38" s="586">
        <v>235</v>
      </c>
    </row>
    <row r="39" spans="1:19" ht="14.45" customHeight="1" x14ac:dyDescent="0.2">
      <c r="A39" s="575" t="s">
        <v>1024</v>
      </c>
      <c r="B39" s="576" t="s">
        <v>1025</v>
      </c>
      <c r="C39" s="576" t="s">
        <v>467</v>
      </c>
      <c r="D39" s="576" t="s">
        <v>1015</v>
      </c>
      <c r="E39" s="576" t="s">
        <v>1052</v>
      </c>
      <c r="F39" s="576" t="s">
        <v>1099</v>
      </c>
      <c r="G39" s="576" t="s">
        <v>1100</v>
      </c>
      <c r="H39" s="585">
        <v>115</v>
      </c>
      <c r="I39" s="585">
        <v>54539</v>
      </c>
      <c r="J39" s="576">
        <v>1.0467736363287399</v>
      </c>
      <c r="K39" s="576">
        <v>474.25217391304346</v>
      </c>
      <c r="L39" s="585">
        <v>109</v>
      </c>
      <c r="M39" s="585">
        <v>52102</v>
      </c>
      <c r="N39" s="576">
        <v>1</v>
      </c>
      <c r="O39" s="576">
        <v>478</v>
      </c>
      <c r="P39" s="585">
        <v>60</v>
      </c>
      <c r="Q39" s="585">
        <v>28920</v>
      </c>
      <c r="R39" s="581">
        <v>0.5550650646808184</v>
      </c>
      <c r="S39" s="586">
        <v>482</v>
      </c>
    </row>
    <row r="40" spans="1:19" ht="14.45" customHeight="1" x14ac:dyDescent="0.2">
      <c r="A40" s="575" t="s">
        <v>1024</v>
      </c>
      <c r="B40" s="576" t="s">
        <v>1025</v>
      </c>
      <c r="C40" s="576" t="s">
        <v>467</v>
      </c>
      <c r="D40" s="576" t="s">
        <v>1015</v>
      </c>
      <c r="E40" s="576" t="s">
        <v>1052</v>
      </c>
      <c r="F40" s="576" t="s">
        <v>1103</v>
      </c>
      <c r="G40" s="576" t="s">
        <v>1104</v>
      </c>
      <c r="H40" s="585"/>
      <c r="I40" s="585"/>
      <c r="J40" s="576"/>
      <c r="K40" s="576"/>
      <c r="L40" s="585"/>
      <c r="M40" s="585"/>
      <c r="N40" s="576"/>
      <c r="O40" s="576"/>
      <c r="P40" s="585">
        <v>7</v>
      </c>
      <c r="Q40" s="585">
        <v>1638</v>
      </c>
      <c r="R40" s="581"/>
      <c r="S40" s="586">
        <v>234</v>
      </c>
    </row>
    <row r="41" spans="1:19" ht="14.45" customHeight="1" x14ac:dyDescent="0.2">
      <c r="A41" s="575" t="s">
        <v>1024</v>
      </c>
      <c r="B41" s="576" t="s">
        <v>1025</v>
      </c>
      <c r="C41" s="576" t="s">
        <v>467</v>
      </c>
      <c r="D41" s="576" t="s">
        <v>574</v>
      </c>
      <c r="E41" s="576" t="s">
        <v>1026</v>
      </c>
      <c r="F41" s="576" t="s">
        <v>1027</v>
      </c>
      <c r="G41" s="576" t="s">
        <v>1028</v>
      </c>
      <c r="H41" s="585">
        <v>457.59999999999997</v>
      </c>
      <c r="I41" s="585">
        <v>24756.190000000002</v>
      </c>
      <c r="J41" s="576">
        <v>1.0727423444847533</v>
      </c>
      <c r="K41" s="576">
        <v>54.100065559440566</v>
      </c>
      <c r="L41" s="585">
        <v>424.6</v>
      </c>
      <c r="M41" s="585">
        <v>23077.48</v>
      </c>
      <c r="N41" s="576">
        <v>1</v>
      </c>
      <c r="O41" s="576">
        <v>54.351106924163915</v>
      </c>
      <c r="P41" s="585">
        <v>43</v>
      </c>
      <c r="Q41" s="585">
        <v>2339.1999999999998</v>
      </c>
      <c r="R41" s="581">
        <v>0.10136288710899109</v>
      </c>
      <c r="S41" s="586">
        <v>54.4</v>
      </c>
    </row>
    <row r="42" spans="1:19" ht="14.45" customHeight="1" x14ac:dyDescent="0.2">
      <c r="A42" s="575" t="s">
        <v>1024</v>
      </c>
      <c r="B42" s="576" t="s">
        <v>1025</v>
      </c>
      <c r="C42" s="576" t="s">
        <v>467</v>
      </c>
      <c r="D42" s="576" t="s">
        <v>574</v>
      </c>
      <c r="E42" s="576" t="s">
        <v>1026</v>
      </c>
      <c r="F42" s="576" t="s">
        <v>1029</v>
      </c>
      <c r="G42" s="576" t="s">
        <v>1028</v>
      </c>
      <c r="H42" s="585">
        <v>1</v>
      </c>
      <c r="I42" s="585">
        <v>108.25</v>
      </c>
      <c r="J42" s="576"/>
      <c r="K42" s="576">
        <v>108.25</v>
      </c>
      <c r="L42" s="585"/>
      <c r="M42" s="585"/>
      <c r="N42" s="576"/>
      <c r="O42" s="576"/>
      <c r="P42" s="585"/>
      <c r="Q42" s="585"/>
      <c r="R42" s="581"/>
      <c r="S42" s="586"/>
    </row>
    <row r="43" spans="1:19" ht="14.45" customHeight="1" x14ac:dyDescent="0.2">
      <c r="A43" s="575" t="s">
        <v>1024</v>
      </c>
      <c r="B43" s="576" t="s">
        <v>1025</v>
      </c>
      <c r="C43" s="576" t="s">
        <v>467</v>
      </c>
      <c r="D43" s="576" t="s">
        <v>574</v>
      </c>
      <c r="E43" s="576" t="s">
        <v>1026</v>
      </c>
      <c r="F43" s="576" t="s">
        <v>1030</v>
      </c>
      <c r="G43" s="576" t="s">
        <v>516</v>
      </c>
      <c r="H43" s="585">
        <v>5.7</v>
      </c>
      <c r="I43" s="585">
        <v>780.43000000000006</v>
      </c>
      <c r="J43" s="576">
        <v>14.293589743589745</v>
      </c>
      <c r="K43" s="576">
        <v>136.91754385964913</v>
      </c>
      <c r="L43" s="585">
        <v>0.4</v>
      </c>
      <c r="M43" s="585">
        <v>54.6</v>
      </c>
      <c r="N43" s="576">
        <v>1</v>
      </c>
      <c r="O43" s="576">
        <v>136.5</v>
      </c>
      <c r="P43" s="585">
        <v>2.2000000000000002</v>
      </c>
      <c r="Q43" s="585">
        <v>300.26</v>
      </c>
      <c r="R43" s="581">
        <v>5.4992673992673993</v>
      </c>
      <c r="S43" s="586">
        <v>136.48181818181817</v>
      </c>
    </row>
    <row r="44" spans="1:19" ht="14.45" customHeight="1" x14ac:dyDescent="0.2">
      <c r="A44" s="575" t="s">
        <v>1024</v>
      </c>
      <c r="B44" s="576" t="s">
        <v>1025</v>
      </c>
      <c r="C44" s="576" t="s">
        <v>467</v>
      </c>
      <c r="D44" s="576" t="s">
        <v>574</v>
      </c>
      <c r="E44" s="576" t="s">
        <v>1026</v>
      </c>
      <c r="F44" s="576" t="s">
        <v>1031</v>
      </c>
      <c r="G44" s="576" t="s">
        <v>521</v>
      </c>
      <c r="H44" s="585">
        <v>35.4</v>
      </c>
      <c r="I44" s="585">
        <v>2006.9299999999998</v>
      </c>
      <c r="J44" s="576">
        <v>1.1557793864422983</v>
      </c>
      <c r="K44" s="576">
        <v>56.692937853107345</v>
      </c>
      <c r="L44" s="585">
        <v>34.299999999999997</v>
      </c>
      <c r="M44" s="585">
        <v>1736.4299999999998</v>
      </c>
      <c r="N44" s="576">
        <v>1</v>
      </c>
      <c r="O44" s="576">
        <v>50.62478134110787</v>
      </c>
      <c r="P44" s="585">
        <v>24.2</v>
      </c>
      <c r="Q44" s="585">
        <v>1095.74</v>
      </c>
      <c r="R44" s="581">
        <v>0.63103033234855432</v>
      </c>
      <c r="S44" s="586">
        <v>45.278512396694218</v>
      </c>
    </row>
    <row r="45" spans="1:19" ht="14.45" customHeight="1" x14ac:dyDescent="0.2">
      <c r="A45" s="575" t="s">
        <v>1024</v>
      </c>
      <c r="B45" s="576" t="s">
        <v>1025</v>
      </c>
      <c r="C45" s="576" t="s">
        <v>467</v>
      </c>
      <c r="D45" s="576" t="s">
        <v>574</v>
      </c>
      <c r="E45" s="576" t="s">
        <v>1026</v>
      </c>
      <c r="F45" s="576" t="s">
        <v>1032</v>
      </c>
      <c r="G45" s="576" t="s">
        <v>1033</v>
      </c>
      <c r="H45" s="585">
        <v>12.299999999999999</v>
      </c>
      <c r="I45" s="585">
        <v>2177.1000000000004</v>
      </c>
      <c r="J45" s="576">
        <v>1.5000000000000002</v>
      </c>
      <c r="K45" s="576">
        <v>177.00000000000006</v>
      </c>
      <c r="L45" s="585">
        <v>8.1999999999999993</v>
      </c>
      <c r="M45" s="585">
        <v>1451.4</v>
      </c>
      <c r="N45" s="576">
        <v>1</v>
      </c>
      <c r="O45" s="576">
        <v>177.00000000000003</v>
      </c>
      <c r="P45" s="585">
        <v>4.6000000000000005</v>
      </c>
      <c r="Q45" s="585">
        <v>814.2</v>
      </c>
      <c r="R45" s="581">
        <v>0.5609756097560975</v>
      </c>
      <c r="S45" s="586">
        <v>177</v>
      </c>
    </row>
    <row r="46" spans="1:19" ht="14.45" customHeight="1" x14ac:dyDescent="0.2">
      <c r="A46" s="575" t="s">
        <v>1024</v>
      </c>
      <c r="B46" s="576" t="s">
        <v>1025</v>
      </c>
      <c r="C46" s="576" t="s">
        <v>467</v>
      </c>
      <c r="D46" s="576" t="s">
        <v>574</v>
      </c>
      <c r="E46" s="576" t="s">
        <v>1026</v>
      </c>
      <c r="F46" s="576" t="s">
        <v>1034</v>
      </c>
      <c r="G46" s="576"/>
      <c r="H46" s="585">
        <v>4</v>
      </c>
      <c r="I46" s="585">
        <v>24.36</v>
      </c>
      <c r="J46" s="576"/>
      <c r="K46" s="576">
        <v>6.09</v>
      </c>
      <c r="L46" s="585"/>
      <c r="M46" s="585"/>
      <c r="N46" s="576"/>
      <c r="O46" s="576"/>
      <c r="P46" s="585"/>
      <c r="Q46" s="585"/>
      <c r="R46" s="581"/>
      <c r="S46" s="586"/>
    </row>
    <row r="47" spans="1:19" ht="14.45" customHeight="1" x14ac:dyDescent="0.2">
      <c r="A47" s="575" t="s">
        <v>1024</v>
      </c>
      <c r="B47" s="576" t="s">
        <v>1025</v>
      </c>
      <c r="C47" s="576" t="s">
        <v>467</v>
      </c>
      <c r="D47" s="576" t="s">
        <v>574</v>
      </c>
      <c r="E47" s="576" t="s">
        <v>1026</v>
      </c>
      <c r="F47" s="576" t="s">
        <v>1035</v>
      </c>
      <c r="G47" s="576" t="s">
        <v>500</v>
      </c>
      <c r="H47" s="585">
        <v>117.00000000000001</v>
      </c>
      <c r="I47" s="585">
        <v>561.6</v>
      </c>
      <c r="J47" s="576">
        <v>1.0625295620092705</v>
      </c>
      <c r="K47" s="576">
        <v>4.8</v>
      </c>
      <c r="L47" s="585">
        <v>110.1</v>
      </c>
      <c r="M47" s="585">
        <v>528.55000000000007</v>
      </c>
      <c r="N47" s="576">
        <v>1</v>
      </c>
      <c r="O47" s="576">
        <v>4.8006357856494102</v>
      </c>
      <c r="P47" s="585">
        <v>44.25</v>
      </c>
      <c r="Q47" s="585">
        <v>212.4</v>
      </c>
      <c r="R47" s="581">
        <v>0.40185412922145486</v>
      </c>
      <c r="S47" s="586">
        <v>4.8</v>
      </c>
    </row>
    <row r="48" spans="1:19" ht="14.45" customHeight="1" x14ac:dyDescent="0.2">
      <c r="A48" s="575" t="s">
        <v>1024</v>
      </c>
      <c r="B48" s="576" t="s">
        <v>1025</v>
      </c>
      <c r="C48" s="576" t="s">
        <v>467</v>
      </c>
      <c r="D48" s="576" t="s">
        <v>574</v>
      </c>
      <c r="E48" s="576" t="s">
        <v>1026</v>
      </c>
      <c r="F48" s="576" t="s">
        <v>1036</v>
      </c>
      <c r="G48" s="576"/>
      <c r="H48" s="585">
        <v>17</v>
      </c>
      <c r="I48" s="585">
        <v>1775.48</v>
      </c>
      <c r="J48" s="576"/>
      <c r="K48" s="576">
        <v>104.44</v>
      </c>
      <c r="L48" s="585"/>
      <c r="M48" s="585"/>
      <c r="N48" s="576"/>
      <c r="O48" s="576"/>
      <c r="P48" s="585"/>
      <c r="Q48" s="585"/>
      <c r="R48" s="581"/>
      <c r="S48" s="586"/>
    </row>
    <row r="49" spans="1:19" ht="14.45" customHeight="1" x14ac:dyDescent="0.2">
      <c r="A49" s="575" t="s">
        <v>1024</v>
      </c>
      <c r="B49" s="576" t="s">
        <v>1025</v>
      </c>
      <c r="C49" s="576" t="s">
        <v>467</v>
      </c>
      <c r="D49" s="576" t="s">
        <v>574</v>
      </c>
      <c r="E49" s="576" t="s">
        <v>1026</v>
      </c>
      <c r="F49" s="576" t="s">
        <v>1036</v>
      </c>
      <c r="G49" s="576" t="s">
        <v>1037</v>
      </c>
      <c r="H49" s="585">
        <v>48</v>
      </c>
      <c r="I49" s="585">
        <v>5013.12</v>
      </c>
      <c r="J49" s="576"/>
      <c r="K49" s="576">
        <v>104.44</v>
      </c>
      <c r="L49" s="585"/>
      <c r="M49" s="585"/>
      <c r="N49" s="576"/>
      <c r="O49" s="576"/>
      <c r="P49" s="585"/>
      <c r="Q49" s="585"/>
      <c r="R49" s="581"/>
      <c r="S49" s="586"/>
    </row>
    <row r="50" spans="1:19" ht="14.45" customHeight="1" x14ac:dyDescent="0.2">
      <c r="A50" s="575" t="s">
        <v>1024</v>
      </c>
      <c r="B50" s="576" t="s">
        <v>1025</v>
      </c>
      <c r="C50" s="576" t="s">
        <v>467</v>
      </c>
      <c r="D50" s="576" t="s">
        <v>574</v>
      </c>
      <c r="E50" s="576" t="s">
        <v>1026</v>
      </c>
      <c r="F50" s="576" t="s">
        <v>1038</v>
      </c>
      <c r="G50" s="576" t="s">
        <v>1037</v>
      </c>
      <c r="H50" s="585"/>
      <c r="I50" s="585"/>
      <c r="J50" s="576"/>
      <c r="K50" s="576"/>
      <c r="L50" s="585">
        <v>4.2</v>
      </c>
      <c r="M50" s="585">
        <v>3329.76</v>
      </c>
      <c r="N50" s="576">
        <v>1</v>
      </c>
      <c r="O50" s="576">
        <v>792.80000000000007</v>
      </c>
      <c r="P50" s="585">
        <v>8.6999999999999993</v>
      </c>
      <c r="Q50" s="585">
        <v>6897.3600000000006</v>
      </c>
      <c r="R50" s="581">
        <v>2.0714285714285716</v>
      </c>
      <c r="S50" s="586">
        <v>792.80000000000018</v>
      </c>
    </row>
    <row r="51" spans="1:19" ht="14.45" customHeight="1" x14ac:dyDescent="0.2">
      <c r="A51" s="575" t="s">
        <v>1024</v>
      </c>
      <c r="B51" s="576" t="s">
        <v>1025</v>
      </c>
      <c r="C51" s="576" t="s">
        <v>467</v>
      </c>
      <c r="D51" s="576" t="s">
        <v>574</v>
      </c>
      <c r="E51" s="576" t="s">
        <v>1026</v>
      </c>
      <c r="F51" s="576" t="s">
        <v>1039</v>
      </c>
      <c r="G51" s="576" t="s">
        <v>1040</v>
      </c>
      <c r="H51" s="585"/>
      <c r="I51" s="585"/>
      <c r="J51" s="576"/>
      <c r="K51" s="576"/>
      <c r="L51" s="585"/>
      <c r="M51" s="585"/>
      <c r="N51" s="576"/>
      <c r="O51" s="576"/>
      <c r="P51" s="585">
        <v>2.9800000000000004</v>
      </c>
      <c r="Q51" s="585">
        <v>289.16999999999996</v>
      </c>
      <c r="R51" s="581"/>
      <c r="S51" s="586">
        <v>97.036912751677818</v>
      </c>
    </row>
    <row r="52" spans="1:19" ht="14.45" customHeight="1" x14ac:dyDescent="0.2">
      <c r="A52" s="575" t="s">
        <v>1024</v>
      </c>
      <c r="B52" s="576" t="s">
        <v>1025</v>
      </c>
      <c r="C52" s="576" t="s">
        <v>467</v>
      </c>
      <c r="D52" s="576" t="s">
        <v>574</v>
      </c>
      <c r="E52" s="576" t="s">
        <v>1026</v>
      </c>
      <c r="F52" s="576" t="s">
        <v>1041</v>
      </c>
      <c r="G52" s="576" t="s">
        <v>1040</v>
      </c>
      <c r="H52" s="585"/>
      <c r="I52" s="585"/>
      <c r="J52" s="576"/>
      <c r="K52" s="576"/>
      <c r="L52" s="585"/>
      <c r="M52" s="585"/>
      <c r="N52" s="576"/>
      <c r="O52" s="576"/>
      <c r="P52" s="585">
        <v>5.55</v>
      </c>
      <c r="Q52" s="585">
        <v>674.88</v>
      </c>
      <c r="R52" s="581"/>
      <c r="S52" s="586">
        <v>121.60000000000001</v>
      </c>
    </row>
    <row r="53" spans="1:19" ht="14.45" customHeight="1" x14ac:dyDescent="0.2">
      <c r="A53" s="575" t="s">
        <v>1024</v>
      </c>
      <c r="B53" s="576" t="s">
        <v>1025</v>
      </c>
      <c r="C53" s="576" t="s">
        <v>467</v>
      </c>
      <c r="D53" s="576" t="s">
        <v>574</v>
      </c>
      <c r="E53" s="576" t="s">
        <v>1026</v>
      </c>
      <c r="F53" s="576" t="s">
        <v>1042</v>
      </c>
      <c r="G53" s="576" t="s">
        <v>1043</v>
      </c>
      <c r="H53" s="585"/>
      <c r="I53" s="585"/>
      <c r="J53" s="576"/>
      <c r="K53" s="576"/>
      <c r="L53" s="585"/>
      <c r="M53" s="585"/>
      <c r="N53" s="576"/>
      <c r="O53" s="576"/>
      <c r="P53" s="585">
        <v>166.4</v>
      </c>
      <c r="Q53" s="585">
        <v>9052.1899999999987</v>
      </c>
      <c r="R53" s="581"/>
      <c r="S53" s="586">
        <v>54.400180288461527</v>
      </c>
    </row>
    <row r="54" spans="1:19" ht="14.45" customHeight="1" x14ac:dyDescent="0.2">
      <c r="A54" s="575" t="s">
        <v>1024</v>
      </c>
      <c r="B54" s="576" t="s">
        <v>1025</v>
      </c>
      <c r="C54" s="576" t="s">
        <v>467</v>
      </c>
      <c r="D54" s="576" t="s">
        <v>574</v>
      </c>
      <c r="E54" s="576" t="s">
        <v>1026</v>
      </c>
      <c r="F54" s="576" t="s">
        <v>1044</v>
      </c>
      <c r="G54" s="576" t="s">
        <v>510</v>
      </c>
      <c r="H54" s="585"/>
      <c r="I54" s="585"/>
      <c r="J54" s="576"/>
      <c r="K54" s="576"/>
      <c r="L54" s="585"/>
      <c r="M54" s="585"/>
      <c r="N54" s="576"/>
      <c r="O54" s="576"/>
      <c r="P54" s="585">
        <v>106.99999999999999</v>
      </c>
      <c r="Q54" s="585">
        <v>5820.8</v>
      </c>
      <c r="R54" s="581"/>
      <c r="S54" s="586">
        <v>54.400000000000006</v>
      </c>
    </row>
    <row r="55" spans="1:19" ht="14.45" customHeight="1" x14ac:dyDescent="0.2">
      <c r="A55" s="575" t="s">
        <v>1024</v>
      </c>
      <c r="B55" s="576" t="s">
        <v>1025</v>
      </c>
      <c r="C55" s="576" t="s">
        <v>467</v>
      </c>
      <c r="D55" s="576" t="s">
        <v>574</v>
      </c>
      <c r="E55" s="576" t="s">
        <v>1026</v>
      </c>
      <c r="F55" s="576" t="s">
        <v>1045</v>
      </c>
      <c r="G55" s="576" t="s">
        <v>1046</v>
      </c>
      <c r="H55" s="585"/>
      <c r="I55" s="585"/>
      <c r="J55" s="576"/>
      <c r="K55" s="576"/>
      <c r="L55" s="585"/>
      <c r="M55" s="585"/>
      <c r="N55" s="576"/>
      <c r="O55" s="576"/>
      <c r="P55" s="585">
        <v>11.7</v>
      </c>
      <c r="Q55" s="585">
        <v>1137.24</v>
      </c>
      <c r="R55" s="581"/>
      <c r="S55" s="586">
        <v>97.2</v>
      </c>
    </row>
    <row r="56" spans="1:19" ht="14.45" customHeight="1" x14ac:dyDescent="0.2">
      <c r="A56" s="575" t="s">
        <v>1024</v>
      </c>
      <c r="B56" s="576" t="s">
        <v>1025</v>
      </c>
      <c r="C56" s="576" t="s">
        <v>467</v>
      </c>
      <c r="D56" s="576" t="s">
        <v>574</v>
      </c>
      <c r="E56" s="576" t="s">
        <v>1026</v>
      </c>
      <c r="F56" s="576" t="s">
        <v>1047</v>
      </c>
      <c r="G56" s="576" t="s">
        <v>514</v>
      </c>
      <c r="H56" s="585"/>
      <c r="I56" s="585"/>
      <c r="J56" s="576"/>
      <c r="K56" s="576"/>
      <c r="L56" s="585"/>
      <c r="M56" s="585"/>
      <c r="N56" s="576"/>
      <c r="O56" s="576"/>
      <c r="P56" s="585">
        <v>0.5</v>
      </c>
      <c r="Q56" s="585">
        <v>68.8</v>
      </c>
      <c r="R56" s="581"/>
      <c r="S56" s="586">
        <v>137.6</v>
      </c>
    </row>
    <row r="57" spans="1:19" ht="14.45" customHeight="1" x14ac:dyDescent="0.2">
      <c r="A57" s="575" t="s">
        <v>1024</v>
      </c>
      <c r="B57" s="576" t="s">
        <v>1025</v>
      </c>
      <c r="C57" s="576" t="s">
        <v>467</v>
      </c>
      <c r="D57" s="576" t="s">
        <v>574</v>
      </c>
      <c r="E57" s="576" t="s">
        <v>1052</v>
      </c>
      <c r="F57" s="576" t="s">
        <v>1055</v>
      </c>
      <c r="G57" s="576" t="s">
        <v>1056</v>
      </c>
      <c r="H57" s="585">
        <v>3</v>
      </c>
      <c r="I57" s="585">
        <v>365</v>
      </c>
      <c r="J57" s="576">
        <v>1.4959016393442623</v>
      </c>
      <c r="K57" s="576">
        <v>121.66666666666667</v>
      </c>
      <c r="L57" s="585">
        <v>2</v>
      </c>
      <c r="M57" s="585">
        <v>244</v>
      </c>
      <c r="N57" s="576">
        <v>1</v>
      </c>
      <c r="O57" s="576">
        <v>122</v>
      </c>
      <c r="P57" s="585">
        <v>47</v>
      </c>
      <c r="Q57" s="585">
        <v>5781</v>
      </c>
      <c r="R57" s="581">
        <v>23.692622950819672</v>
      </c>
      <c r="S57" s="586">
        <v>123</v>
      </c>
    </row>
    <row r="58" spans="1:19" ht="14.45" customHeight="1" x14ac:dyDescent="0.2">
      <c r="A58" s="575" t="s">
        <v>1024</v>
      </c>
      <c r="B58" s="576" t="s">
        <v>1025</v>
      </c>
      <c r="C58" s="576" t="s">
        <v>467</v>
      </c>
      <c r="D58" s="576" t="s">
        <v>574</v>
      </c>
      <c r="E58" s="576" t="s">
        <v>1052</v>
      </c>
      <c r="F58" s="576" t="s">
        <v>1057</v>
      </c>
      <c r="G58" s="576" t="s">
        <v>1058</v>
      </c>
      <c r="H58" s="585">
        <v>2261</v>
      </c>
      <c r="I58" s="585">
        <v>83657</v>
      </c>
      <c r="J58" s="576">
        <v>1.074951171875</v>
      </c>
      <c r="K58" s="576">
        <v>37</v>
      </c>
      <c r="L58" s="585">
        <v>2048</v>
      </c>
      <c r="M58" s="585">
        <v>77824</v>
      </c>
      <c r="N58" s="576">
        <v>1</v>
      </c>
      <c r="O58" s="576">
        <v>38</v>
      </c>
      <c r="P58" s="585">
        <v>1538</v>
      </c>
      <c r="Q58" s="585">
        <v>58444</v>
      </c>
      <c r="R58" s="581">
        <v>0.7509765625</v>
      </c>
      <c r="S58" s="586">
        <v>38</v>
      </c>
    </row>
    <row r="59" spans="1:19" ht="14.45" customHeight="1" x14ac:dyDescent="0.2">
      <c r="A59" s="575" t="s">
        <v>1024</v>
      </c>
      <c r="B59" s="576" t="s">
        <v>1025</v>
      </c>
      <c r="C59" s="576" t="s">
        <v>467</v>
      </c>
      <c r="D59" s="576" t="s">
        <v>574</v>
      </c>
      <c r="E59" s="576" t="s">
        <v>1052</v>
      </c>
      <c r="F59" s="576" t="s">
        <v>1059</v>
      </c>
      <c r="G59" s="576" t="s">
        <v>1060</v>
      </c>
      <c r="H59" s="585">
        <v>171</v>
      </c>
      <c r="I59" s="585">
        <v>1710</v>
      </c>
      <c r="J59" s="576">
        <v>0.6452830188679245</v>
      </c>
      <c r="K59" s="576">
        <v>10</v>
      </c>
      <c r="L59" s="585">
        <v>265</v>
      </c>
      <c r="M59" s="585">
        <v>2650</v>
      </c>
      <c r="N59" s="576">
        <v>1</v>
      </c>
      <c r="O59" s="576">
        <v>10</v>
      </c>
      <c r="P59" s="585">
        <v>437</v>
      </c>
      <c r="Q59" s="585">
        <v>4370</v>
      </c>
      <c r="R59" s="581">
        <v>1.649056603773585</v>
      </c>
      <c r="S59" s="586">
        <v>10</v>
      </c>
    </row>
    <row r="60" spans="1:19" ht="14.45" customHeight="1" x14ac:dyDescent="0.2">
      <c r="A60" s="575" t="s">
        <v>1024</v>
      </c>
      <c r="B60" s="576" t="s">
        <v>1025</v>
      </c>
      <c r="C60" s="576" t="s">
        <v>467</v>
      </c>
      <c r="D60" s="576" t="s">
        <v>574</v>
      </c>
      <c r="E60" s="576" t="s">
        <v>1052</v>
      </c>
      <c r="F60" s="576" t="s">
        <v>1061</v>
      </c>
      <c r="G60" s="576" t="s">
        <v>1062</v>
      </c>
      <c r="H60" s="585">
        <v>27</v>
      </c>
      <c r="I60" s="585">
        <v>135</v>
      </c>
      <c r="J60" s="576">
        <v>1.125</v>
      </c>
      <c r="K60" s="576">
        <v>5</v>
      </c>
      <c r="L60" s="585">
        <v>24</v>
      </c>
      <c r="M60" s="585">
        <v>120</v>
      </c>
      <c r="N60" s="576">
        <v>1</v>
      </c>
      <c r="O60" s="576">
        <v>5</v>
      </c>
      <c r="P60" s="585">
        <v>16</v>
      </c>
      <c r="Q60" s="585">
        <v>80</v>
      </c>
      <c r="R60" s="581">
        <v>0.66666666666666663</v>
      </c>
      <c r="S60" s="586">
        <v>5</v>
      </c>
    </row>
    <row r="61" spans="1:19" ht="14.45" customHeight="1" x14ac:dyDescent="0.2">
      <c r="A61" s="575" t="s">
        <v>1024</v>
      </c>
      <c r="B61" s="576" t="s">
        <v>1025</v>
      </c>
      <c r="C61" s="576" t="s">
        <v>467</v>
      </c>
      <c r="D61" s="576" t="s">
        <v>574</v>
      </c>
      <c r="E61" s="576" t="s">
        <v>1052</v>
      </c>
      <c r="F61" s="576" t="s">
        <v>1063</v>
      </c>
      <c r="G61" s="576" t="s">
        <v>1064</v>
      </c>
      <c r="H61" s="585">
        <v>38</v>
      </c>
      <c r="I61" s="585">
        <v>190</v>
      </c>
      <c r="J61" s="576">
        <v>1.2258064516129032</v>
      </c>
      <c r="K61" s="576">
        <v>5</v>
      </c>
      <c r="L61" s="585">
        <v>31</v>
      </c>
      <c r="M61" s="585">
        <v>155</v>
      </c>
      <c r="N61" s="576">
        <v>1</v>
      </c>
      <c r="O61" s="576">
        <v>5</v>
      </c>
      <c r="P61" s="585">
        <v>55</v>
      </c>
      <c r="Q61" s="585">
        <v>275</v>
      </c>
      <c r="R61" s="581">
        <v>1.7741935483870968</v>
      </c>
      <c r="S61" s="586">
        <v>5</v>
      </c>
    </row>
    <row r="62" spans="1:19" ht="14.45" customHeight="1" x14ac:dyDescent="0.2">
      <c r="A62" s="575" t="s">
        <v>1024</v>
      </c>
      <c r="B62" s="576" t="s">
        <v>1025</v>
      </c>
      <c r="C62" s="576" t="s">
        <v>467</v>
      </c>
      <c r="D62" s="576" t="s">
        <v>574</v>
      </c>
      <c r="E62" s="576" t="s">
        <v>1052</v>
      </c>
      <c r="F62" s="576" t="s">
        <v>1065</v>
      </c>
      <c r="G62" s="576" t="s">
        <v>1066</v>
      </c>
      <c r="H62" s="585">
        <v>313</v>
      </c>
      <c r="I62" s="585">
        <v>23162</v>
      </c>
      <c r="J62" s="576">
        <v>0.67136231884057973</v>
      </c>
      <c r="K62" s="576">
        <v>74</v>
      </c>
      <c r="L62" s="585">
        <v>460</v>
      </c>
      <c r="M62" s="585">
        <v>34500</v>
      </c>
      <c r="N62" s="576">
        <v>1</v>
      </c>
      <c r="O62" s="576">
        <v>75</v>
      </c>
      <c r="P62" s="585">
        <v>583</v>
      </c>
      <c r="Q62" s="585">
        <v>44308</v>
      </c>
      <c r="R62" s="581">
        <v>1.2842898550724637</v>
      </c>
      <c r="S62" s="586">
        <v>76</v>
      </c>
    </row>
    <row r="63" spans="1:19" ht="14.45" customHeight="1" x14ac:dyDescent="0.2">
      <c r="A63" s="575" t="s">
        <v>1024</v>
      </c>
      <c r="B63" s="576" t="s">
        <v>1025</v>
      </c>
      <c r="C63" s="576" t="s">
        <v>467</v>
      </c>
      <c r="D63" s="576" t="s">
        <v>574</v>
      </c>
      <c r="E63" s="576" t="s">
        <v>1052</v>
      </c>
      <c r="F63" s="576" t="s">
        <v>1067</v>
      </c>
      <c r="G63" s="576" t="s">
        <v>1068</v>
      </c>
      <c r="H63" s="585"/>
      <c r="I63" s="585"/>
      <c r="J63" s="576"/>
      <c r="K63" s="576"/>
      <c r="L63" s="585"/>
      <c r="M63" s="585"/>
      <c r="N63" s="576"/>
      <c r="O63" s="576"/>
      <c r="P63" s="585">
        <v>0</v>
      </c>
      <c r="Q63" s="585">
        <v>0</v>
      </c>
      <c r="R63" s="581"/>
      <c r="S63" s="586"/>
    </row>
    <row r="64" spans="1:19" ht="14.45" customHeight="1" x14ac:dyDescent="0.2">
      <c r="A64" s="575" t="s">
        <v>1024</v>
      </c>
      <c r="B64" s="576" t="s">
        <v>1025</v>
      </c>
      <c r="C64" s="576" t="s">
        <v>467</v>
      </c>
      <c r="D64" s="576" t="s">
        <v>574</v>
      </c>
      <c r="E64" s="576" t="s">
        <v>1052</v>
      </c>
      <c r="F64" s="576" t="s">
        <v>1069</v>
      </c>
      <c r="G64" s="576" t="s">
        <v>1070</v>
      </c>
      <c r="H64" s="585">
        <v>336</v>
      </c>
      <c r="I64" s="585">
        <v>59808</v>
      </c>
      <c r="J64" s="576">
        <v>0.94652381027743049</v>
      </c>
      <c r="K64" s="576">
        <v>178</v>
      </c>
      <c r="L64" s="585">
        <v>353</v>
      </c>
      <c r="M64" s="585">
        <v>63187</v>
      </c>
      <c r="N64" s="576">
        <v>1</v>
      </c>
      <c r="O64" s="576">
        <v>179</v>
      </c>
      <c r="P64" s="585">
        <v>300</v>
      </c>
      <c r="Q64" s="585">
        <v>54000</v>
      </c>
      <c r="R64" s="581">
        <v>0.85460616899045694</v>
      </c>
      <c r="S64" s="586">
        <v>180</v>
      </c>
    </row>
    <row r="65" spans="1:19" ht="14.45" customHeight="1" x14ac:dyDescent="0.2">
      <c r="A65" s="575" t="s">
        <v>1024</v>
      </c>
      <c r="B65" s="576" t="s">
        <v>1025</v>
      </c>
      <c r="C65" s="576" t="s">
        <v>467</v>
      </c>
      <c r="D65" s="576" t="s">
        <v>574</v>
      </c>
      <c r="E65" s="576" t="s">
        <v>1052</v>
      </c>
      <c r="F65" s="576" t="s">
        <v>1071</v>
      </c>
      <c r="G65" s="576" t="s">
        <v>1072</v>
      </c>
      <c r="H65" s="585">
        <v>1</v>
      </c>
      <c r="I65" s="585">
        <v>272</v>
      </c>
      <c r="J65" s="576"/>
      <c r="K65" s="576">
        <v>272</v>
      </c>
      <c r="L65" s="585"/>
      <c r="M65" s="585"/>
      <c r="N65" s="576"/>
      <c r="O65" s="576"/>
      <c r="P65" s="585">
        <v>6</v>
      </c>
      <c r="Q65" s="585">
        <v>1656</v>
      </c>
      <c r="R65" s="581"/>
      <c r="S65" s="586">
        <v>276</v>
      </c>
    </row>
    <row r="66" spans="1:19" ht="14.45" customHeight="1" x14ac:dyDescent="0.2">
      <c r="A66" s="575" t="s">
        <v>1024</v>
      </c>
      <c r="B66" s="576" t="s">
        <v>1025</v>
      </c>
      <c r="C66" s="576" t="s">
        <v>467</v>
      </c>
      <c r="D66" s="576" t="s">
        <v>574</v>
      </c>
      <c r="E66" s="576" t="s">
        <v>1052</v>
      </c>
      <c r="F66" s="576" t="s">
        <v>1073</v>
      </c>
      <c r="G66" s="576" t="s">
        <v>1074</v>
      </c>
      <c r="H66" s="585">
        <v>427</v>
      </c>
      <c r="I66" s="585">
        <v>14233.33</v>
      </c>
      <c r="J66" s="576">
        <v>0.6549079225318899</v>
      </c>
      <c r="K66" s="576">
        <v>33.333325526932086</v>
      </c>
      <c r="L66" s="585">
        <v>652</v>
      </c>
      <c r="M66" s="585">
        <v>21733.33</v>
      </c>
      <c r="N66" s="576">
        <v>1</v>
      </c>
      <c r="O66" s="576">
        <v>33.333328220858895</v>
      </c>
      <c r="P66" s="585">
        <v>765</v>
      </c>
      <c r="Q66" s="585">
        <v>30112.22</v>
      </c>
      <c r="R66" s="581">
        <v>1.385531807596903</v>
      </c>
      <c r="S66" s="586">
        <v>39.362379084967323</v>
      </c>
    </row>
    <row r="67" spans="1:19" ht="14.45" customHeight="1" x14ac:dyDescent="0.2">
      <c r="A67" s="575" t="s">
        <v>1024</v>
      </c>
      <c r="B67" s="576" t="s">
        <v>1025</v>
      </c>
      <c r="C67" s="576" t="s">
        <v>467</v>
      </c>
      <c r="D67" s="576" t="s">
        <v>574</v>
      </c>
      <c r="E67" s="576" t="s">
        <v>1052</v>
      </c>
      <c r="F67" s="576" t="s">
        <v>1079</v>
      </c>
      <c r="G67" s="576" t="s">
        <v>1080</v>
      </c>
      <c r="H67" s="585">
        <v>2451</v>
      </c>
      <c r="I67" s="585">
        <v>323532</v>
      </c>
      <c r="J67" s="576">
        <v>1.0497298875748284</v>
      </c>
      <c r="K67" s="576">
        <v>132</v>
      </c>
      <c r="L67" s="585">
        <v>2283</v>
      </c>
      <c r="M67" s="585">
        <v>308205</v>
      </c>
      <c r="N67" s="576">
        <v>1</v>
      </c>
      <c r="O67" s="576">
        <v>135</v>
      </c>
      <c r="P67" s="585">
        <v>1675</v>
      </c>
      <c r="Q67" s="585">
        <v>229475</v>
      </c>
      <c r="R67" s="581">
        <v>0.74455313833325221</v>
      </c>
      <c r="S67" s="586">
        <v>137</v>
      </c>
    </row>
    <row r="68" spans="1:19" ht="14.45" customHeight="1" x14ac:dyDescent="0.2">
      <c r="A68" s="575" t="s">
        <v>1024</v>
      </c>
      <c r="B68" s="576" t="s">
        <v>1025</v>
      </c>
      <c r="C68" s="576" t="s">
        <v>467</v>
      </c>
      <c r="D68" s="576" t="s">
        <v>574</v>
      </c>
      <c r="E68" s="576" t="s">
        <v>1052</v>
      </c>
      <c r="F68" s="576" t="s">
        <v>1081</v>
      </c>
      <c r="G68" s="576" t="s">
        <v>1082</v>
      </c>
      <c r="H68" s="585">
        <v>49</v>
      </c>
      <c r="I68" s="585">
        <v>3626</v>
      </c>
      <c r="J68" s="576">
        <v>0.94797385620915031</v>
      </c>
      <c r="K68" s="576">
        <v>74</v>
      </c>
      <c r="L68" s="585">
        <v>51</v>
      </c>
      <c r="M68" s="585">
        <v>3825</v>
      </c>
      <c r="N68" s="576">
        <v>1</v>
      </c>
      <c r="O68" s="576">
        <v>75</v>
      </c>
      <c r="P68" s="585">
        <v>100</v>
      </c>
      <c r="Q68" s="585">
        <v>7600</v>
      </c>
      <c r="R68" s="581">
        <v>1.9869281045751634</v>
      </c>
      <c r="S68" s="586">
        <v>76</v>
      </c>
    </row>
    <row r="69" spans="1:19" ht="14.45" customHeight="1" x14ac:dyDescent="0.2">
      <c r="A69" s="575" t="s">
        <v>1024</v>
      </c>
      <c r="B69" s="576" t="s">
        <v>1025</v>
      </c>
      <c r="C69" s="576" t="s">
        <v>467</v>
      </c>
      <c r="D69" s="576" t="s">
        <v>574</v>
      </c>
      <c r="E69" s="576" t="s">
        <v>1052</v>
      </c>
      <c r="F69" s="576" t="s">
        <v>1083</v>
      </c>
      <c r="G69" s="576" t="s">
        <v>1084</v>
      </c>
      <c r="H69" s="585">
        <v>153</v>
      </c>
      <c r="I69" s="585">
        <v>54315</v>
      </c>
      <c r="J69" s="576">
        <v>0.68341386078816246</v>
      </c>
      <c r="K69" s="576">
        <v>355</v>
      </c>
      <c r="L69" s="585">
        <v>222</v>
      </c>
      <c r="M69" s="585">
        <v>79476</v>
      </c>
      <c r="N69" s="576">
        <v>1</v>
      </c>
      <c r="O69" s="576">
        <v>358</v>
      </c>
      <c r="P69" s="585">
        <v>357</v>
      </c>
      <c r="Q69" s="585">
        <v>128520</v>
      </c>
      <c r="R69" s="581">
        <v>1.6170919522874829</v>
      </c>
      <c r="S69" s="586">
        <v>360</v>
      </c>
    </row>
    <row r="70" spans="1:19" ht="14.45" customHeight="1" x14ac:dyDescent="0.2">
      <c r="A70" s="575" t="s">
        <v>1024</v>
      </c>
      <c r="B70" s="576" t="s">
        <v>1025</v>
      </c>
      <c r="C70" s="576" t="s">
        <v>467</v>
      </c>
      <c r="D70" s="576" t="s">
        <v>574</v>
      </c>
      <c r="E70" s="576" t="s">
        <v>1052</v>
      </c>
      <c r="F70" s="576" t="s">
        <v>1085</v>
      </c>
      <c r="G70" s="576" t="s">
        <v>1086</v>
      </c>
      <c r="H70" s="585">
        <v>590</v>
      </c>
      <c r="I70" s="585">
        <v>131570</v>
      </c>
      <c r="J70" s="576">
        <v>0.81765188425971957</v>
      </c>
      <c r="K70" s="576">
        <v>223</v>
      </c>
      <c r="L70" s="585">
        <v>712</v>
      </c>
      <c r="M70" s="585">
        <v>160912</v>
      </c>
      <c r="N70" s="576">
        <v>1</v>
      </c>
      <c r="O70" s="576">
        <v>226</v>
      </c>
      <c r="P70" s="585">
        <v>594</v>
      </c>
      <c r="Q70" s="585">
        <v>135432</v>
      </c>
      <c r="R70" s="581">
        <v>0.8416525802923337</v>
      </c>
      <c r="S70" s="586">
        <v>228</v>
      </c>
    </row>
    <row r="71" spans="1:19" ht="14.45" customHeight="1" x14ac:dyDescent="0.2">
      <c r="A71" s="575" t="s">
        <v>1024</v>
      </c>
      <c r="B71" s="576" t="s">
        <v>1025</v>
      </c>
      <c r="C71" s="576" t="s">
        <v>467</v>
      </c>
      <c r="D71" s="576" t="s">
        <v>574</v>
      </c>
      <c r="E71" s="576" t="s">
        <v>1052</v>
      </c>
      <c r="F71" s="576" t="s">
        <v>1087</v>
      </c>
      <c r="G71" s="576" t="s">
        <v>1088</v>
      </c>
      <c r="H71" s="585">
        <v>4</v>
      </c>
      <c r="I71" s="585">
        <v>308</v>
      </c>
      <c r="J71" s="576">
        <v>1.9743589743589745</v>
      </c>
      <c r="K71" s="576">
        <v>77</v>
      </c>
      <c r="L71" s="585">
        <v>2</v>
      </c>
      <c r="M71" s="585">
        <v>156</v>
      </c>
      <c r="N71" s="576">
        <v>1</v>
      </c>
      <c r="O71" s="576">
        <v>78</v>
      </c>
      <c r="P71" s="585">
        <v>48</v>
      </c>
      <c r="Q71" s="585">
        <v>3792</v>
      </c>
      <c r="R71" s="581">
        <v>24.307692307692307</v>
      </c>
      <c r="S71" s="586">
        <v>79</v>
      </c>
    </row>
    <row r="72" spans="1:19" ht="14.45" customHeight="1" x14ac:dyDescent="0.2">
      <c r="A72" s="575" t="s">
        <v>1024</v>
      </c>
      <c r="B72" s="576" t="s">
        <v>1025</v>
      </c>
      <c r="C72" s="576" t="s">
        <v>467</v>
      </c>
      <c r="D72" s="576" t="s">
        <v>574</v>
      </c>
      <c r="E72" s="576" t="s">
        <v>1052</v>
      </c>
      <c r="F72" s="576" t="s">
        <v>1093</v>
      </c>
      <c r="G72" s="576" t="s">
        <v>1094</v>
      </c>
      <c r="H72" s="585">
        <v>64</v>
      </c>
      <c r="I72" s="585">
        <v>44928</v>
      </c>
      <c r="J72" s="576">
        <v>0.7656311242139705</v>
      </c>
      <c r="K72" s="576">
        <v>702</v>
      </c>
      <c r="L72" s="585">
        <v>83</v>
      </c>
      <c r="M72" s="585">
        <v>58681</v>
      </c>
      <c r="N72" s="576">
        <v>1</v>
      </c>
      <c r="O72" s="576">
        <v>707</v>
      </c>
      <c r="P72" s="585">
        <v>111</v>
      </c>
      <c r="Q72" s="585">
        <v>78921</v>
      </c>
      <c r="R72" s="581">
        <v>1.3449157308157667</v>
      </c>
      <c r="S72" s="586">
        <v>711</v>
      </c>
    </row>
    <row r="73" spans="1:19" ht="14.45" customHeight="1" x14ac:dyDescent="0.2">
      <c r="A73" s="575" t="s">
        <v>1024</v>
      </c>
      <c r="B73" s="576" t="s">
        <v>1025</v>
      </c>
      <c r="C73" s="576" t="s">
        <v>467</v>
      </c>
      <c r="D73" s="576" t="s">
        <v>574</v>
      </c>
      <c r="E73" s="576" t="s">
        <v>1052</v>
      </c>
      <c r="F73" s="576" t="s">
        <v>1095</v>
      </c>
      <c r="G73" s="576" t="s">
        <v>1096</v>
      </c>
      <c r="H73" s="585">
        <v>264</v>
      </c>
      <c r="I73" s="585">
        <v>61248</v>
      </c>
      <c r="J73" s="576">
        <v>0.90332286182027344</v>
      </c>
      <c r="K73" s="576">
        <v>232</v>
      </c>
      <c r="L73" s="585">
        <v>291</v>
      </c>
      <c r="M73" s="585">
        <v>67803</v>
      </c>
      <c r="N73" s="576">
        <v>1</v>
      </c>
      <c r="O73" s="576">
        <v>233</v>
      </c>
      <c r="P73" s="585">
        <v>405</v>
      </c>
      <c r="Q73" s="585">
        <v>95175</v>
      </c>
      <c r="R73" s="581">
        <v>1.4036989513738329</v>
      </c>
      <c r="S73" s="586">
        <v>235</v>
      </c>
    </row>
    <row r="74" spans="1:19" ht="14.45" customHeight="1" x14ac:dyDescent="0.2">
      <c r="A74" s="575" t="s">
        <v>1024</v>
      </c>
      <c r="B74" s="576" t="s">
        <v>1025</v>
      </c>
      <c r="C74" s="576" t="s">
        <v>467</v>
      </c>
      <c r="D74" s="576" t="s">
        <v>574</v>
      </c>
      <c r="E74" s="576" t="s">
        <v>1052</v>
      </c>
      <c r="F74" s="576" t="s">
        <v>1097</v>
      </c>
      <c r="G74" s="576" t="s">
        <v>1098</v>
      </c>
      <c r="H74" s="585"/>
      <c r="I74" s="585"/>
      <c r="J74" s="576"/>
      <c r="K74" s="576"/>
      <c r="L74" s="585"/>
      <c r="M74" s="585"/>
      <c r="N74" s="576"/>
      <c r="O74" s="576"/>
      <c r="P74" s="585">
        <v>2</v>
      </c>
      <c r="Q74" s="585">
        <v>372</v>
      </c>
      <c r="R74" s="581"/>
      <c r="S74" s="586">
        <v>186</v>
      </c>
    </row>
    <row r="75" spans="1:19" ht="14.45" customHeight="1" x14ac:dyDescent="0.2">
      <c r="A75" s="575" t="s">
        <v>1024</v>
      </c>
      <c r="B75" s="576" t="s">
        <v>1025</v>
      </c>
      <c r="C75" s="576" t="s">
        <v>467</v>
      </c>
      <c r="D75" s="576" t="s">
        <v>574</v>
      </c>
      <c r="E75" s="576" t="s">
        <v>1052</v>
      </c>
      <c r="F75" s="576" t="s">
        <v>1101</v>
      </c>
      <c r="G75" s="576" t="s">
        <v>1102</v>
      </c>
      <c r="H75" s="585"/>
      <c r="I75" s="585"/>
      <c r="J75" s="576"/>
      <c r="K75" s="576"/>
      <c r="L75" s="585"/>
      <c r="M75" s="585"/>
      <c r="N75" s="576"/>
      <c r="O75" s="576"/>
      <c r="P75" s="585">
        <v>1</v>
      </c>
      <c r="Q75" s="585">
        <v>1436</v>
      </c>
      <c r="R75" s="581"/>
      <c r="S75" s="586">
        <v>1436</v>
      </c>
    </row>
    <row r="76" spans="1:19" ht="14.45" customHeight="1" x14ac:dyDescent="0.2">
      <c r="A76" s="575" t="s">
        <v>1024</v>
      </c>
      <c r="B76" s="576" t="s">
        <v>1025</v>
      </c>
      <c r="C76" s="576" t="s">
        <v>467</v>
      </c>
      <c r="D76" s="576" t="s">
        <v>574</v>
      </c>
      <c r="E76" s="576" t="s">
        <v>1052</v>
      </c>
      <c r="F76" s="576" t="s">
        <v>1103</v>
      </c>
      <c r="G76" s="576" t="s">
        <v>1104</v>
      </c>
      <c r="H76" s="585"/>
      <c r="I76" s="585"/>
      <c r="J76" s="576"/>
      <c r="K76" s="576"/>
      <c r="L76" s="585"/>
      <c r="M76" s="585"/>
      <c r="N76" s="576"/>
      <c r="O76" s="576"/>
      <c r="P76" s="585">
        <v>0</v>
      </c>
      <c r="Q76" s="585">
        <v>0</v>
      </c>
      <c r="R76" s="581"/>
      <c r="S76" s="586"/>
    </row>
    <row r="77" spans="1:19" ht="14.45" customHeight="1" x14ac:dyDescent="0.2">
      <c r="A77" s="575" t="s">
        <v>1024</v>
      </c>
      <c r="B77" s="576" t="s">
        <v>1025</v>
      </c>
      <c r="C77" s="576" t="s">
        <v>467</v>
      </c>
      <c r="D77" s="576" t="s">
        <v>574</v>
      </c>
      <c r="E77" s="576" t="s">
        <v>1052</v>
      </c>
      <c r="F77" s="576" t="s">
        <v>1105</v>
      </c>
      <c r="G77" s="576" t="s">
        <v>1104</v>
      </c>
      <c r="H77" s="585"/>
      <c r="I77" s="585"/>
      <c r="J77" s="576"/>
      <c r="K77" s="576"/>
      <c r="L77" s="585"/>
      <c r="M77" s="585"/>
      <c r="N77" s="576"/>
      <c r="O77" s="576"/>
      <c r="P77" s="585">
        <v>9</v>
      </c>
      <c r="Q77" s="585">
        <v>1053</v>
      </c>
      <c r="R77" s="581"/>
      <c r="S77" s="586">
        <v>117</v>
      </c>
    </row>
    <row r="78" spans="1:19" ht="14.45" customHeight="1" x14ac:dyDescent="0.2">
      <c r="A78" s="575" t="s">
        <v>1024</v>
      </c>
      <c r="B78" s="576" t="s">
        <v>1025</v>
      </c>
      <c r="C78" s="576" t="s">
        <v>467</v>
      </c>
      <c r="D78" s="576" t="s">
        <v>575</v>
      </c>
      <c r="E78" s="576" t="s">
        <v>1026</v>
      </c>
      <c r="F78" s="576" t="s">
        <v>1027</v>
      </c>
      <c r="G78" s="576" t="s">
        <v>1028</v>
      </c>
      <c r="H78" s="585">
        <v>16.2</v>
      </c>
      <c r="I78" s="585">
        <v>876.42000000000007</v>
      </c>
      <c r="J78" s="576">
        <v>0.84871784939572359</v>
      </c>
      <c r="K78" s="576">
        <v>54.100000000000009</v>
      </c>
      <c r="L78" s="585">
        <v>19</v>
      </c>
      <c r="M78" s="585">
        <v>1032.6400000000001</v>
      </c>
      <c r="N78" s="576">
        <v>1</v>
      </c>
      <c r="O78" s="576">
        <v>54.34947368421053</v>
      </c>
      <c r="P78" s="585">
        <v>2</v>
      </c>
      <c r="Q78" s="585">
        <v>108.8</v>
      </c>
      <c r="R78" s="581">
        <v>0.10536101642392313</v>
      </c>
      <c r="S78" s="586">
        <v>54.4</v>
      </c>
    </row>
    <row r="79" spans="1:19" ht="14.45" customHeight="1" x14ac:dyDescent="0.2">
      <c r="A79" s="575" t="s">
        <v>1024</v>
      </c>
      <c r="B79" s="576" t="s">
        <v>1025</v>
      </c>
      <c r="C79" s="576" t="s">
        <v>467</v>
      </c>
      <c r="D79" s="576" t="s">
        <v>575</v>
      </c>
      <c r="E79" s="576" t="s">
        <v>1026</v>
      </c>
      <c r="F79" s="576" t="s">
        <v>1029</v>
      </c>
      <c r="G79" s="576" t="s">
        <v>1028</v>
      </c>
      <c r="H79" s="585">
        <v>0.2</v>
      </c>
      <c r="I79" s="585">
        <v>21.65</v>
      </c>
      <c r="J79" s="576"/>
      <c r="K79" s="576">
        <v>108.24999999999999</v>
      </c>
      <c r="L79" s="585"/>
      <c r="M79" s="585"/>
      <c r="N79" s="576"/>
      <c r="O79" s="576"/>
      <c r="P79" s="585"/>
      <c r="Q79" s="585"/>
      <c r="R79" s="581"/>
      <c r="S79" s="586"/>
    </row>
    <row r="80" spans="1:19" ht="14.45" customHeight="1" x14ac:dyDescent="0.2">
      <c r="A80" s="575" t="s">
        <v>1024</v>
      </c>
      <c r="B80" s="576" t="s">
        <v>1025</v>
      </c>
      <c r="C80" s="576" t="s">
        <v>467</v>
      </c>
      <c r="D80" s="576" t="s">
        <v>575</v>
      </c>
      <c r="E80" s="576" t="s">
        <v>1026</v>
      </c>
      <c r="F80" s="576" t="s">
        <v>1030</v>
      </c>
      <c r="G80" s="576" t="s">
        <v>516</v>
      </c>
      <c r="H80" s="585">
        <v>0.2</v>
      </c>
      <c r="I80" s="585">
        <v>27.64</v>
      </c>
      <c r="J80" s="576"/>
      <c r="K80" s="576">
        <v>138.19999999999999</v>
      </c>
      <c r="L80" s="585"/>
      <c r="M80" s="585"/>
      <c r="N80" s="576"/>
      <c r="O80" s="576"/>
      <c r="P80" s="585"/>
      <c r="Q80" s="585"/>
      <c r="R80" s="581"/>
      <c r="S80" s="586"/>
    </row>
    <row r="81" spans="1:19" ht="14.45" customHeight="1" x14ac:dyDescent="0.2">
      <c r="A81" s="575" t="s">
        <v>1024</v>
      </c>
      <c r="B81" s="576" t="s">
        <v>1025</v>
      </c>
      <c r="C81" s="576" t="s">
        <v>467</v>
      </c>
      <c r="D81" s="576" t="s">
        <v>575</v>
      </c>
      <c r="E81" s="576" t="s">
        <v>1026</v>
      </c>
      <c r="F81" s="576" t="s">
        <v>1031</v>
      </c>
      <c r="G81" s="576" t="s">
        <v>521</v>
      </c>
      <c r="H81" s="585">
        <v>1.8</v>
      </c>
      <c r="I81" s="585">
        <v>105.14</v>
      </c>
      <c r="J81" s="576">
        <v>1.3846964309232186</v>
      </c>
      <c r="K81" s="576">
        <v>58.411111111111111</v>
      </c>
      <c r="L81" s="585">
        <v>1.5</v>
      </c>
      <c r="M81" s="585">
        <v>75.930000000000007</v>
      </c>
      <c r="N81" s="576">
        <v>1</v>
      </c>
      <c r="O81" s="576">
        <v>50.620000000000005</v>
      </c>
      <c r="P81" s="585">
        <v>0.1</v>
      </c>
      <c r="Q81" s="585">
        <v>5.07</v>
      </c>
      <c r="R81" s="581">
        <v>6.6772026866851047E-2</v>
      </c>
      <c r="S81" s="586">
        <v>50.7</v>
      </c>
    </row>
    <row r="82" spans="1:19" ht="14.45" customHeight="1" x14ac:dyDescent="0.2">
      <c r="A82" s="575" t="s">
        <v>1024</v>
      </c>
      <c r="B82" s="576" t="s">
        <v>1025</v>
      </c>
      <c r="C82" s="576" t="s">
        <v>467</v>
      </c>
      <c r="D82" s="576" t="s">
        <v>575</v>
      </c>
      <c r="E82" s="576" t="s">
        <v>1026</v>
      </c>
      <c r="F82" s="576" t="s">
        <v>1032</v>
      </c>
      <c r="G82" s="576" t="s">
        <v>1033</v>
      </c>
      <c r="H82" s="585">
        <v>0.4</v>
      </c>
      <c r="I82" s="585">
        <v>70.8</v>
      </c>
      <c r="J82" s="576">
        <v>2</v>
      </c>
      <c r="K82" s="576">
        <v>176.99999999999997</v>
      </c>
      <c r="L82" s="585">
        <v>0.2</v>
      </c>
      <c r="M82" s="585">
        <v>35.4</v>
      </c>
      <c r="N82" s="576">
        <v>1</v>
      </c>
      <c r="O82" s="576">
        <v>176.99999999999997</v>
      </c>
      <c r="P82" s="585"/>
      <c r="Q82" s="585"/>
      <c r="R82" s="581"/>
      <c r="S82" s="586"/>
    </row>
    <row r="83" spans="1:19" ht="14.45" customHeight="1" x14ac:dyDescent="0.2">
      <c r="A83" s="575" t="s">
        <v>1024</v>
      </c>
      <c r="B83" s="576" t="s">
        <v>1025</v>
      </c>
      <c r="C83" s="576" t="s">
        <v>467</v>
      </c>
      <c r="D83" s="576" t="s">
        <v>575</v>
      </c>
      <c r="E83" s="576" t="s">
        <v>1026</v>
      </c>
      <c r="F83" s="576" t="s">
        <v>1035</v>
      </c>
      <c r="G83" s="576" t="s">
        <v>500</v>
      </c>
      <c r="H83" s="585">
        <v>4.25</v>
      </c>
      <c r="I83" s="585">
        <v>20.399999999999999</v>
      </c>
      <c r="J83" s="576">
        <v>0.88541666666666663</v>
      </c>
      <c r="K83" s="576">
        <v>4.8</v>
      </c>
      <c r="L83" s="585">
        <v>4.8</v>
      </c>
      <c r="M83" s="585">
        <v>23.04</v>
      </c>
      <c r="N83" s="576">
        <v>1</v>
      </c>
      <c r="O83" s="576">
        <v>4.8</v>
      </c>
      <c r="P83" s="585">
        <v>1.9499999999999997</v>
      </c>
      <c r="Q83" s="585">
        <v>9.43</v>
      </c>
      <c r="R83" s="581">
        <v>0.40928819444444442</v>
      </c>
      <c r="S83" s="586">
        <v>4.8358974358974365</v>
      </c>
    </row>
    <row r="84" spans="1:19" ht="14.45" customHeight="1" x14ac:dyDescent="0.2">
      <c r="A84" s="575" t="s">
        <v>1024</v>
      </c>
      <c r="B84" s="576" t="s">
        <v>1025</v>
      </c>
      <c r="C84" s="576" t="s">
        <v>467</v>
      </c>
      <c r="D84" s="576" t="s">
        <v>575</v>
      </c>
      <c r="E84" s="576" t="s">
        <v>1026</v>
      </c>
      <c r="F84" s="576" t="s">
        <v>1036</v>
      </c>
      <c r="G84" s="576"/>
      <c r="H84" s="585">
        <v>1</v>
      </c>
      <c r="I84" s="585">
        <v>104.44</v>
      </c>
      <c r="J84" s="576"/>
      <c r="K84" s="576">
        <v>104.44</v>
      </c>
      <c r="L84" s="585"/>
      <c r="M84" s="585"/>
      <c r="N84" s="576"/>
      <c r="O84" s="576"/>
      <c r="P84" s="585"/>
      <c r="Q84" s="585"/>
      <c r="R84" s="581"/>
      <c r="S84" s="586"/>
    </row>
    <row r="85" spans="1:19" ht="14.45" customHeight="1" x14ac:dyDescent="0.2">
      <c r="A85" s="575" t="s">
        <v>1024</v>
      </c>
      <c r="B85" s="576" t="s">
        <v>1025</v>
      </c>
      <c r="C85" s="576" t="s">
        <v>467</v>
      </c>
      <c r="D85" s="576" t="s">
        <v>575</v>
      </c>
      <c r="E85" s="576" t="s">
        <v>1026</v>
      </c>
      <c r="F85" s="576" t="s">
        <v>1036</v>
      </c>
      <c r="G85" s="576" t="s">
        <v>1037</v>
      </c>
      <c r="H85" s="585">
        <v>3</v>
      </c>
      <c r="I85" s="585">
        <v>313.32</v>
      </c>
      <c r="J85" s="576"/>
      <c r="K85" s="576">
        <v>104.44</v>
      </c>
      <c r="L85" s="585"/>
      <c r="M85" s="585"/>
      <c r="N85" s="576"/>
      <c r="O85" s="576"/>
      <c r="P85" s="585"/>
      <c r="Q85" s="585"/>
      <c r="R85" s="581"/>
      <c r="S85" s="586"/>
    </row>
    <row r="86" spans="1:19" ht="14.45" customHeight="1" x14ac:dyDescent="0.2">
      <c r="A86" s="575" t="s">
        <v>1024</v>
      </c>
      <c r="B86" s="576" t="s">
        <v>1025</v>
      </c>
      <c r="C86" s="576" t="s">
        <v>467</v>
      </c>
      <c r="D86" s="576" t="s">
        <v>575</v>
      </c>
      <c r="E86" s="576" t="s">
        <v>1026</v>
      </c>
      <c r="F86" s="576" t="s">
        <v>1038</v>
      </c>
      <c r="G86" s="576" t="s">
        <v>1037</v>
      </c>
      <c r="H86" s="585"/>
      <c r="I86" s="585"/>
      <c r="J86" s="576"/>
      <c r="K86" s="576"/>
      <c r="L86" s="585">
        <v>0.30000000000000004</v>
      </c>
      <c r="M86" s="585">
        <v>237.84</v>
      </c>
      <c r="N86" s="576">
        <v>1</v>
      </c>
      <c r="O86" s="576">
        <v>792.79999999999984</v>
      </c>
      <c r="P86" s="585">
        <v>0.2</v>
      </c>
      <c r="Q86" s="585">
        <v>158.56</v>
      </c>
      <c r="R86" s="581">
        <v>0.66666666666666663</v>
      </c>
      <c r="S86" s="586">
        <v>792.8</v>
      </c>
    </row>
    <row r="87" spans="1:19" ht="14.45" customHeight="1" x14ac:dyDescent="0.2">
      <c r="A87" s="575" t="s">
        <v>1024</v>
      </c>
      <c r="B87" s="576" t="s">
        <v>1025</v>
      </c>
      <c r="C87" s="576" t="s">
        <v>467</v>
      </c>
      <c r="D87" s="576" t="s">
        <v>575</v>
      </c>
      <c r="E87" s="576" t="s">
        <v>1026</v>
      </c>
      <c r="F87" s="576" t="s">
        <v>1041</v>
      </c>
      <c r="G87" s="576" t="s">
        <v>1040</v>
      </c>
      <c r="H87" s="585"/>
      <c r="I87" s="585"/>
      <c r="J87" s="576"/>
      <c r="K87" s="576"/>
      <c r="L87" s="585"/>
      <c r="M87" s="585"/>
      <c r="N87" s="576"/>
      <c r="O87" s="576"/>
      <c r="P87" s="585">
        <v>0.1</v>
      </c>
      <c r="Q87" s="585">
        <v>12.16</v>
      </c>
      <c r="R87" s="581"/>
      <c r="S87" s="586">
        <v>121.6</v>
      </c>
    </row>
    <row r="88" spans="1:19" ht="14.45" customHeight="1" x14ac:dyDescent="0.2">
      <c r="A88" s="575" t="s">
        <v>1024</v>
      </c>
      <c r="B88" s="576" t="s">
        <v>1025</v>
      </c>
      <c r="C88" s="576" t="s">
        <v>467</v>
      </c>
      <c r="D88" s="576" t="s">
        <v>575</v>
      </c>
      <c r="E88" s="576" t="s">
        <v>1026</v>
      </c>
      <c r="F88" s="576" t="s">
        <v>1042</v>
      </c>
      <c r="G88" s="576" t="s">
        <v>1043</v>
      </c>
      <c r="H88" s="585"/>
      <c r="I88" s="585"/>
      <c r="J88" s="576"/>
      <c r="K88" s="576"/>
      <c r="L88" s="585"/>
      <c r="M88" s="585"/>
      <c r="N88" s="576"/>
      <c r="O88" s="576"/>
      <c r="P88" s="585">
        <v>2</v>
      </c>
      <c r="Q88" s="585">
        <v>108.8</v>
      </c>
      <c r="R88" s="581"/>
      <c r="S88" s="586">
        <v>54.4</v>
      </c>
    </row>
    <row r="89" spans="1:19" ht="14.45" customHeight="1" x14ac:dyDescent="0.2">
      <c r="A89" s="575" t="s">
        <v>1024</v>
      </c>
      <c r="B89" s="576" t="s">
        <v>1025</v>
      </c>
      <c r="C89" s="576" t="s">
        <v>467</v>
      </c>
      <c r="D89" s="576" t="s">
        <v>575</v>
      </c>
      <c r="E89" s="576" t="s">
        <v>1052</v>
      </c>
      <c r="F89" s="576" t="s">
        <v>1055</v>
      </c>
      <c r="G89" s="576" t="s">
        <v>1056</v>
      </c>
      <c r="H89" s="585"/>
      <c r="I89" s="585"/>
      <c r="J89" s="576"/>
      <c r="K89" s="576"/>
      <c r="L89" s="585"/>
      <c r="M89" s="585"/>
      <c r="N89" s="576"/>
      <c r="O89" s="576"/>
      <c r="P89" s="585">
        <v>3</v>
      </c>
      <c r="Q89" s="585">
        <v>369</v>
      </c>
      <c r="R89" s="581"/>
      <c r="S89" s="586">
        <v>123</v>
      </c>
    </row>
    <row r="90" spans="1:19" ht="14.45" customHeight="1" x14ac:dyDescent="0.2">
      <c r="A90" s="575" t="s">
        <v>1024</v>
      </c>
      <c r="B90" s="576" t="s">
        <v>1025</v>
      </c>
      <c r="C90" s="576" t="s">
        <v>467</v>
      </c>
      <c r="D90" s="576" t="s">
        <v>575</v>
      </c>
      <c r="E90" s="576" t="s">
        <v>1052</v>
      </c>
      <c r="F90" s="576" t="s">
        <v>1057</v>
      </c>
      <c r="G90" s="576" t="s">
        <v>1058</v>
      </c>
      <c r="H90" s="585">
        <v>253</v>
      </c>
      <c r="I90" s="585">
        <v>9361</v>
      </c>
      <c r="J90" s="576">
        <v>1.7226720647773279</v>
      </c>
      <c r="K90" s="576">
        <v>37</v>
      </c>
      <c r="L90" s="585">
        <v>143</v>
      </c>
      <c r="M90" s="585">
        <v>5434</v>
      </c>
      <c r="N90" s="576">
        <v>1</v>
      </c>
      <c r="O90" s="576">
        <v>38</v>
      </c>
      <c r="P90" s="585">
        <v>12</v>
      </c>
      <c r="Q90" s="585">
        <v>456</v>
      </c>
      <c r="R90" s="581">
        <v>8.3916083916083919E-2</v>
      </c>
      <c r="S90" s="586">
        <v>38</v>
      </c>
    </row>
    <row r="91" spans="1:19" ht="14.45" customHeight="1" x14ac:dyDescent="0.2">
      <c r="A91" s="575" t="s">
        <v>1024</v>
      </c>
      <c r="B91" s="576" t="s">
        <v>1025</v>
      </c>
      <c r="C91" s="576" t="s">
        <v>467</v>
      </c>
      <c r="D91" s="576" t="s">
        <v>575</v>
      </c>
      <c r="E91" s="576" t="s">
        <v>1052</v>
      </c>
      <c r="F91" s="576" t="s">
        <v>1059</v>
      </c>
      <c r="G91" s="576" t="s">
        <v>1060</v>
      </c>
      <c r="H91" s="585">
        <v>308</v>
      </c>
      <c r="I91" s="585">
        <v>3080</v>
      </c>
      <c r="J91" s="576">
        <v>0.75862068965517238</v>
      </c>
      <c r="K91" s="576">
        <v>10</v>
      </c>
      <c r="L91" s="585">
        <v>406</v>
      </c>
      <c r="M91" s="585">
        <v>4060</v>
      </c>
      <c r="N91" s="576">
        <v>1</v>
      </c>
      <c r="O91" s="576">
        <v>10</v>
      </c>
      <c r="P91" s="585">
        <v>117</v>
      </c>
      <c r="Q91" s="585">
        <v>1170</v>
      </c>
      <c r="R91" s="581">
        <v>0.28817733990147781</v>
      </c>
      <c r="S91" s="586">
        <v>10</v>
      </c>
    </row>
    <row r="92" spans="1:19" ht="14.45" customHeight="1" x14ac:dyDescent="0.2">
      <c r="A92" s="575" t="s">
        <v>1024</v>
      </c>
      <c r="B92" s="576" t="s">
        <v>1025</v>
      </c>
      <c r="C92" s="576" t="s">
        <v>467</v>
      </c>
      <c r="D92" s="576" t="s">
        <v>575</v>
      </c>
      <c r="E92" s="576" t="s">
        <v>1052</v>
      </c>
      <c r="F92" s="576" t="s">
        <v>1061</v>
      </c>
      <c r="G92" s="576" t="s">
        <v>1062</v>
      </c>
      <c r="H92" s="585">
        <v>35</v>
      </c>
      <c r="I92" s="585">
        <v>175</v>
      </c>
      <c r="J92" s="576">
        <v>2.0588235294117645</v>
      </c>
      <c r="K92" s="576">
        <v>5</v>
      </c>
      <c r="L92" s="585">
        <v>17</v>
      </c>
      <c r="M92" s="585">
        <v>85</v>
      </c>
      <c r="N92" s="576">
        <v>1</v>
      </c>
      <c r="O92" s="576">
        <v>5</v>
      </c>
      <c r="P92" s="585">
        <v>5</v>
      </c>
      <c r="Q92" s="585">
        <v>25</v>
      </c>
      <c r="R92" s="581">
        <v>0.29411764705882354</v>
      </c>
      <c r="S92" s="586">
        <v>5</v>
      </c>
    </row>
    <row r="93" spans="1:19" ht="14.45" customHeight="1" x14ac:dyDescent="0.2">
      <c r="A93" s="575" t="s">
        <v>1024</v>
      </c>
      <c r="B93" s="576" t="s">
        <v>1025</v>
      </c>
      <c r="C93" s="576" t="s">
        <v>467</v>
      </c>
      <c r="D93" s="576" t="s">
        <v>575</v>
      </c>
      <c r="E93" s="576" t="s">
        <v>1052</v>
      </c>
      <c r="F93" s="576" t="s">
        <v>1063</v>
      </c>
      <c r="G93" s="576" t="s">
        <v>1064</v>
      </c>
      <c r="H93" s="585">
        <v>1</v>
      </c>
      <c r="I93" s="585">
        <v>5</v>
      </c>
      <c r="J93" s="576"/>
      <c r="K93" s="576">
        <v>5</v>
      </c>
      <c r="L93" s="585"/>
      <c r="M93" s="585"/>
      <c r="N93" s="576"/>
      <c r="O93" s="576"/>
      <c r="P93" s="585"/>
      <c r="Q93" s="585"/>
      <c r="R93" s="581"/>
      <c r="S93" s="586"/>
    </row>
    <row r="94" spans="1:19" ht="14.45" customHeight="1" x14ac:dyDescent="0.2">
      <c r="A94" s="575" t="s">
        <v>1024</v>
      </c>
      <c r="B94" s="576" t="s">
        <v>1025</v>
      </c>
      <c r="C94" s="576" t="s">
        <v>467</v>
      </c>
      <c r="D94" s="576" t="s">
        <v>575</v>
      </c>
      <c r="E94" s="576" t="s">
        <v>1052</v>
      </c>
      <c r="F94" s="576" t="s">
        <v>1065</v>
      </c>
      <c r="G94" s="576" t="s">
        <v>1066</v>
      </c>
      <c r="H94" s="585">
        <v>8</v>
      </c>
      <c r="I94" s="585">
        <v>592</v>
      </c>
      <c r="J94" s="576">
        <v>0.87703703703703706</v>
      </c>
      <c r="K94" s="576">
        <v>74</v>
      </c>
      <c r="L94" s="585">
        <v>9</v>
      </c>
      <c r="M94" s="585">
        <v>675</v>
      </c>
      <c r="N94" s="576">
        <v>1</v>
      </c>
      <c r="O94" s="576">
        <v>75</v>
      </c>
      <c r="P94" s="585">
        <v>3</v>
      </c>
      <c r="Q94" s="585">
        <v>228</v>
      </c>
      <c r="R94" s="581">
        <v>0.33777777777777779</v>
      </c>
      <c r="S94" s="586">
        <v>76</v>
      </c>
    </row>
    <row r="95" spans="1:19" ht="14.45" customHeight="1" x14ac:dyDescent="0.2">
      <c r="A95" s="575" t="s">
        <v>1024</v>
      </c>
      <c r="B95" s="576" t="s">
        <v>1025</v>
      </c>
      <c r="C95" s="576" t="s">
        <v>467</v>
      </c>
      <c r="D95" s="576" t="s">
        <v>575</v>
      </c>
      <c r="E95" s="576" t="s">
        <v>1052</v>
      </c>
      <c r="F95" s="576" t="s">
        <v>1069</v>
      </c>
      <c r="G95" s="576" t="s">
        <v>1070</v>
      </c>
      <c r="H95" s="585">
        <v>147</v>
      </c>
      <c r="I95" s="585">
        <v>26166</v>
      </c>
      <c r="J95" s="576">
        <v>0.59181688643611607</v>
      </c>
      <c r="K95" s="576">
        <v>178</v>
      </c>
      <c r="L95" s="585">
        <v>247</v>
      </c>
      <c r="M95" s="585">
        <v>44213</v>
      </c>
      <c r="N95" s="576">
        <v>1</v>
      </c>
      <c r="O95" s="576">
        <v>179</v>
      </c>
      <c r="P95" s="585">
        <v>53</v>
      </c>
      <c r="Q95" s="585">
        <v>9540</v>
      </c>
      <c r="R95" s="581">
        <v>0.21577364123674034</v>
      </c>
      <c r="S95" s="586">
        <v>180</v>
      </c>
    </row>
    <row r="96" spans="1:19" ht="14.45" customHeight="1" x14ac:dyDescent="0.2">
      <c r="A96" s="575" t="s">
        <v>1024</v>
      </c>
      <c r="B96" s="576" t="s">
        <v>1025</v>
      </c>
      <c r="C96" s="576" t="s">
        <v>467</v>
      </c>
      <c r="D96" s="576" t="s">
        <v>575</v>
      </c>
      <c r="E96" s="576" t="s">
        <v>1052</v>
      </c>
      <c r="F96" s="576" t="s">
        <v>1071</v>
      </c>
      <c r="G96" s="576" t="s">
        <v>1072</v>
      </c>
      <c r="H96" s="585"/>
      <c r="I96" s="585"/>
      <c r="J96" s="576"/>
      <c r="K96" s="576"/>
      <c r="L96" s="585"/>
      <c r="M96" s="585"/>
      <c r="N96" s="576"/>
      <c r="O96" s="576"/>
      <c r="P96" s="585">
        <v>2</v>
      </c>
      <c r="Q96" s="585">
        <v>552</v>
      </c>
      <c r="R96" s="581"/>
      <c r="S96" s="586">
        <v>276</v>
      </c>
    </row>
    <row r="97" spans="1:19" ht="14.45" customHeight="1" x14ac:dyDescent="0.2">
      <c r="A97" s="575" t="s">
        <v>1024</v>
      </c>
      <c r="B97" s="576" t="s">
        <v>1025</v>
      </c>
      <c r="C97" s="576" t="s">
        <v>467</v>
      </c>
      <c r="D97" s="576" t="s">
        <v>575</v>
      </c>
      <c r="E97" s="576" t="s">
        <v>1052</v>
      </c>
      <c r="F97" s="576" t="s">
        <v>1073</v>
      </c>
      <c r="G97" s="576" t="s">
        <v>1074</v>
      </c>
      <c r="H97" s="585">
        <v>434</v>
      </c>
      <c r="I97" s="585">
        <v>14466.66</v>
      </c>
      <c r="J97" s="576">
        <v>0.59615348953935587</v>
      </c>
      <c r="K97" s="576">
        <v>33.33331797235023</v>
      </c>
      <c r="L97" s="585">
        <v>728</v>
      </c>
      <c r="M97" s="585">
        <v>24266.67</v>
      </c>
      <c r="N97" s="576">
        <v>1</v>
      </c>
      <c r="O97" s="576">
        <v>33.333337912087913</v>
      </c>
      <c r="P97" s="585">
        <v>187</v>
      </c>
      <c r="Q97" s="585">
        <v>6233.33</v>
      </c>
      <c r="R97" s="581">
        <v>0.25686795922143418</v>
      </c>
      <c r="S97" s="586">
        <v>33.333315508021393</v>
      </c>
    </row>
    <row r="98" spans="1:19" ht="14.45" customHeight="1" x14ac:dyDescent="0.2">
      <c r="A98" s="575" t="s">
        <v>1024</v>
      </c>
      <c r="B98" s="576" t="s">
        <v>1025</v>
      </c>
      <c r="C98" s="576" t="s">
        <v>467</v>
      </c>
      <c r="D98" s="576" t="s">
        <v>575</v>
      </c>
      <c r="E98" s="576" t="s">
        <v>1052</v>
      </c>
      <c r="F98" s="576" t="s">
        <v>1075</v>
      </c>
      <c r="G98" s="576" t="s">
        <v>1076</v>
      </c>
      <c r="H98" s="585">
        <v>5</v>
      </c>
      <c r="I98" s="585">
        <v>185</v>
      </c>
      <c r="J98" s="576">
        <v>4.8684210526315788</v>
      </c>
      <c r="K98" s="576">
        <v>37</v>
      </c>
      <c r="L98" s="585">
        <v>1</v>
      </c>
      <c r="M98" s="585">
        <v>38</v>
      </c>
      <c r="N98" s="576">
        <v>1</v>
      </c>
      <c r="O98" s="576">
        <v>38</v>
      </c>
      <c r="P98" s="585">
        <v>1</v>
      </c>
      <c r="Q98" s="585">
        <v>38</v>
      </c>
      <c r="R98" s="581">
        <v>1</v>
      </c>
      <c r="S98" s="586">
        <v>38</v>
      </c>
    </row>
    <row r="99" spans="1:19" ht="14.45" customHeight="1" x14ac:dyDescent="0.2">
      <c r="A99" s="575" t="s">
        <v>1024</v>
      </c>
      <c r="B99" s="576" t="s">
        <v>1025</v>
      </c>
      <c r="C99" s="576" t="s">
        <v>467</v>
      </c>
      <c r="D99" s="576" t="s">
        <v>575</v>
      </c>
      <c r="E99" s="576" t="s">
        <v>1052</v>
      </c>
      <c r="F99" s="576" t="s">
        <v>1079</v>
      </c>
      <c r="G99" s="576" t="s">
        <v>1080</v>
      </c>
      <c r="H99" s="585">
        <v>89</v>
      </c>
      <c r="I99" s="585">
        <v>11748</v>
      </c>
      <c r="J99" s="576">
        <v>0.87022222222222223</v>
      </c>
      <c r="K99" s="576">
        <v>132</v>
      </c>
      <c r="L99" s="585">
        <v>100</v>
      </c>
      <c r="M99" s="585">
        <v>13500</v>
      </c>
      <c r="N99" s="576">
        <v>1</v>
      </c>
      <c r="O99" s="576">
        <v>135</v>
      </c>
      <c r="P99" s="585">
        <v>22</v>
      </c>
      <c r="Q99" s="585">
        <v>3014</v>
      </c>
      <c r="R99" s="581">
        <v>0.22325925925925927</v>
      </c>
      <c r="S99" s="586">
        <v>137</v>
      </c>
    </row>
    <row r="100" spans="1:19" ht="14.45" customHeight="1" x14ac:dyDescent="0.2">
      <c r="A100" s="575" t="s">
        <v>1024</v>
      </c>
      <c r="B100" s="576" t="s">
        <v>1025</v>
      </c>
      <c r="C100" s="576" t="s">
        <v>467</v>
      </c>
      <c r="D100" s="576" t="s">
        <v>575</v>
      </c>
      <c r="E100" s="576" t="s">
        <v>1052</v>
      </c>
      <c r="F100" s="576" t="s">
        <v>1081</v>
      </c>
      <c r="G100" s="576" t="s">
        <v>1082</v>
      </c>
      <c r="H100" s="585">
        <v>29</v>
      </c>
      <c r="I100" s="585">
        <v>2146</v>
      </c>
      <c r="J100" s="576">
        <v>0.84156862745098038</v>
      </c>
      <c r="K100" s="576">
        <v>74</v>
      </c>
      <c r="L100" s="585">
        <v>34</v>
      </c>
      <c r="M100" s="585">
        <v>2550</v>
      </c>
      <c r="N100" s="576">
        <v>1</v>
      </c>
      <c r="O100" s="576">
        <v>75</v>
      </c>
      <c r="P100" s="585">
        <v>11</v>
      </c>
      <c r="Q100" s="585">
        <v>836</v>
      </c>
      <c r="R100" s="581">
        <v>0.32784313725490194</v>
      </c>
      <c r="S100" s="586">
        <v>76</v>
      </c>
    </row>
    <row r="101" spans="1:19" ht="14.45" customHeight="1" x14ac:dyDescent="0.2">
      <c r="A101" s="575" t="s">
        <v>1024</v>
      </c>
      <c r="B101" s="576" t="s">
        <v>1025</v>
      </c>
      <c r="C101" s="576" t="s">
        <v>467</v>
      </c>
      <c r="D101" s="576" t="s">
        <v>575</v>
      </c>
      <c r="E101" s="576" t="s">
        <v>1052</v>
      </c>
      <c r="F101" s="576" t="s">
        <v>1083</v>
      </c>
      <c r="G101" s="576" t="s">
        <v>1084</v>
      </c>
      <c r="H101" s="585">
        <v>342</v>
      </c>
      <c r="I101" s="585">
        <v>121410</v>
      </c>
      <c r="J101" s="576">
        <v>0.80938920814389137</v>
      </c>
      <c r="K101" s="576">
        <v>355</v>
      </c>
      <c r="L101" s="585">
        <v>419</v>
      </c>
      <c r="M101" s="585">
        <v>150002</v>
      </c>
      <c r="N101" s="576">
        <v>1</v>
      </c>
      <c r="O101" s="576">
        <v>358</v>
      </c>
      <c r="P101" s="585">
        <v>131</v>
      </c>
      <c r="Q101" s="585">
        <v>47160</v>
      </c>
      <c r="R101" s="581">
        <v>0.31439580805589257</v>
      </c>
      <c r="S101" s="586">
        <v>360</v>
      </c>
    </row>
    <row r="102" spans="1:19" ht="14.45" customHeight="1" x14ac:dyDescent="0.2">
      <c r="A102" s="575" t="s">
        <v>1024</v>
      </c>
      <c r="B102" s="576" t="s">
        <v>1025</v>
      </c>
      <c r="C102" s="576" t="s">
        <v>467</v>
      </c>
      <c r="D102" s="576" t="s">
        <v>575</v>
      </c>
      <c r="E102" s="576" t="s">
        <v>1052</v>
      </c>
      <c r="F102" s="576" t="s">
        <v>1085</v>
      </c>
      <c r="G102" s="576" t="s">
        <v>1086</v>
      </c>
      <c r="H102" s="585">
        <v>133</v>
      </c>
      <c r="I102" s="585">
        <v>29659</v>
      </c>
      <c r="J102" s="576">
        <v>0.99420085813891124</v>
      </c>
      <c r="K102" s="576">
        <v>223</v>
      </c>
      <c r="L102" s="585">
        <v>132</v>
      </c>
      <c r="M102" s="585">
        <v>29832</v>
      </c>
      <c r="N102" s="576">
        <v>1</v>
      </c>
      <c r="O102" s="576">
        <v>226</v>
      </c>
      <c r="P102" s="585">
        <v>74</v>
      </c>
      <c r="Q102" s="585">
        <v>16872</v>
      </c>
      <c r="R102" s="581">
        <v>0.5655671761866452</v>
      </c>
      <c r="S102" s="586">
        <v>228</v>
      </c>
    </row>
    <row r="103" spans="1:19" ht="14.45" customHeight="1" x14ac:dyDescent="0.2">
      <c r="A103" s="575" t="s">
        <v>1024</v>
      </c>
      <c r="B103" s="576" t="s">
        <v>1025</v>
      </c>
      <c r="C103" s="576" t="s">
        <v>467</v>
      </c>
      <c r="D103" s="576" t="s">
        <v>575</v>
      </c>
      <c r="E103" s="576" t="s">
        <v>1052</v>
      </c>
      <c r="F103" s="576" t="s">
        <v>1087</v>
      </c>
      <c r="G103" s="576" t="s">
        <v>1088</v>
      </c>
      <c r="H103" s="585"/>
      <c r="I103" s="585"/>
      <c r="J103" s="576"/>
      <c r="K103" s="576"/>
      <c r="L103" s="585"/>
      <c r="M103" s="585"/>
      <c r="N103" s="576"/>
      <c r="O103" s="576"/>
      <c r="P103" s="585">
        <v>3</v>
      </c>
      <c r="Q103" s="585">
        <v>237</v>
      </c>
      <c r="R103" s="581"/>
      <c r="S103" s="586">
        <v>79</v>
      </c>
    </row>
    <row r="104" spans="1:19" ht="14.45" customHeight="1" x14ac:dyDescent="0.2">
      <c r="A104" s="575" t="s">
        <v>1024</v>
      </c>
      <c r="B104" s="576" t="s">
        <v>1025</v>
      </c>
      <c r="C104" s="576" t="s">
        <v>467</v>
      </c>
      <c r="D104" s="576" t="s">
        <v>575</v>
      </c>
      <c r="E104" s="576" t="s">
        <v>1052</v>
      </c>
      <c r="F104" s="576" t="s">
        <v>1091</v>
      </c>
      <c r="G104" s="576" t="s">
        <v>1092</v>
      </c>
      <c r="H104" s="585">
        <v>1</v>
      </c>
      <c r="I104" s="585">
        <v>60</v>
      </c>
      <c r="J104" s="576">
        <v>0.98360655737704916</v>
      </c>
      <c r="K104" s="576">
        <v>60</v>
      </c>
      <c r="L104" s="585">
        <v>1</v>
      </c>
      <c r="M104" s="585">
        <v>61</v>
      </c>
      <c r="N104" s="576">
        <v>1</v>
      </c>
      <c r="O104" s="576">
        <v>61</v>
      </c>
      <c r="P104" s="585"/>
      <c r="Q104" s="585"/>
      <c r="R104" s="581"/>
      <c r="S104" s="586"/>
    </row>
    <row r="105" spans="1:19" ht="14.45" customHeight="1" x14ac:dyDescent="0.2">
      <c r="A105" s="575" t="s">
        <v>1024</v>
      </c>
      <c r="B105" s="576" t="s">
        <v>1025</v>
      </c>
      <c r="C105" s="576" t="s">
        <v>467</v>
      </c>
      <c r="D105" s="576" t="s">
        <v>575</v>
      </c>
      <c r="E105" s="576" t="s">
        <v>1052</v>
      </c>
      <c r="F105" s="576" t="s">
        <v>1093</v>
      </c>
      <c r="G105" s="576" t="s">
        <v>1094</v>
      </c>
      <c r="H105" s="585">
        <v>122</v>
      </c>
      <c r="I105" s="585">
        <v>85644</v>
      </c>
      <c r="J105" s="576">
        <v>1.7305314204889877</v>
      </c>
      <c r="K105" s="576">
        <v>702</v>
      </c>
      <c r="L105" s="585">
        <v>70</v>
      </c>
      <c r="M105" s="585">
        <v>49490</v>
      </c>
      <c r="N105" s="576">
        <v>1</v>
      </c>
      <c r="O105" s="576">
        <v>707</v>
      </c>
      <c r="P105" s="585">
        <v>3</v>
      </c>
      <c r="Q105" s="585">
        <v>2133</v>
      </c>
      <c r="R105" s="581">
        <v>4.3099616084057386E-2</v>
      </c>
      <c r="S105" s="586">
        <v>711</v>
      </c>
    </row>
    <row r="106" spans="1:19" ht="14.45" customHeight="1" x14ac:dyDescent="0.2">
      <c r="A106" s="575" t="s">
        <v>1024</v>
      </c>
      <c r="B106" s="576" t="s">
        <v>1025</v>
      </c>
      <c r="C106" s="576" t="s">
        <v>467</v>
      </c>
      <c r="D106" s="576" t="s">
        <v>575</v>
      </c>
      <c r="E106" s="576" t="s">
        <v>1052</v>
      </c>
      <c r="F106" s="576" t="s">
        <v>1095</v>
      </c>
      <c r="G106" s="576" t="s">
        <v>1096</v>
      </c>
      <c r="H106" s="585">
        <v>463</v>
      </c>
      <c r="I106" s="585">
        <v>107416</v>
      </c>
      <c r="J106" s="576">
        <v>0.94084260313567492</v>
      </c>
      <c r="K106" s="576">
        <v>232</v>
      </c>
      <c r="L106" s="585">
        <v>490</v>
      </c>
      <c r="M106" s="585">
        <v>114170</v>
      </c>
      <c r="N106" s="576">
        <v>1</v>
      </c>
      <c r="O106" s="576">
        <v>233</v>
      </c>
      <c r="P106" s="585">
        <v>75</v>
      </c>
      <c r="Q106" s="585">
        <v>17625</v>
      </c>
      <c r="R106" s="581">
        <v>0.1543750547429272</v>
      </c>
      <c r="S106" s="586">
        <v>235</v>
      </c>
    </row>
    <row r="107" spans="1:19" ht="14.45" customHeight="1" x14ac:dyDescent="0.2">
      <c r="A107" s="575" t="s">
        <v>1024</v>
      </c>
      <c r="B107" s="576" t="s">
        <v>1025</v>
      </c>
      <c r="C107" s="576" t="s">
        <v>467</v>
      </c>
      <c r="D107" s="576" t="s">
        <v>575</v>
      </c>
      <c r="E107" s="576" t="s">
        <v>1052</v>
      </c>
      <c r="F107" s="576" t="s">
        <v>1099</v>
      </c>
      <c r="G107" s="576" t="s">
        <v>1100</v>
      </c>
      <c r="H107" s="585"/>
      <c r="I107" s="585"/>
      <c r="J107" s="576"/>
      <c r="K107" s="576"/>
      <c r="L107" s="585"/>
      <c r="M107" s="585"/>
      <c r="N107" s="576"/>
      <c r="O107" s="576"/>
      <c r="P107" s="585">
        <v>1</v>
      </c>
      <c r="Q107" s="585">
        <v>482</v>
      </c>
      <c r="R107" s="581"/>
      <c r="S107" s="586">
        <v>482</v>
      </c>
    </row>
    <row r="108" spans="1:19" ht="14.45" customHeight="1" x14ac:dyDescent="0.2">
      <c r="A108" s="575" t="s">
        <v>1024</v>
      </c>
      <c r="B108" s="576" t="s">
        <v>1025</v>
      </c>
      <c r="C108" s="576" t="s">
        <v>467</v>
      </c>
      <c r="D108" s="576" t="s">
        <v>578</v>
      </c>
      <c r="E108" s="576" t="s">
        <v>1026</v>
      </c>
      <c r="F108" s="576" t="s">
        <v>1038</v>
      </c>
      <c r="G108" s="576" t="s">
        <v>1037</v>
      </c>
      <c r="H108" s="585"/>
      <c r="I108" s="585"/>
      <c r="J108" s="576"/>
      <c r="K108" s="576"/>
      <c r="L108" s="585"/>
      <c r="M108" s="585"/>
      <c r="N108" s="576"/>
      <c r="O108" s="576"/>
      <c r="P108" s="585">
        <v>0.2</v>
      </c>
      <c r="Q108" s="585">
        <v>158.56</v>
      </c>
      <c r="R108" s="581"/>
      <c r="S108" s="586">
        <v>792.8</v>
      </c>
    </row>
    <row r="109" spans="1:19" ht="14.45" customHeight="1" x14ac:dyDescent="0.2">
      <c r="A109" s="575" t="s">
        <v>1024</v>
      </c>
      <c r="B109" s="576" t="s">
        <v>1025</v>
      </c>
      <c r="C109" s="576" t="s">
        <v>467</v>
      </c>
      <c r="D109" s="576" t="s">
        <v>578</v>
      </c>
      <c r="E109" s="576" t="s">
        <v>1026</v>
      </c>
      <c r="F109" s="576" t="s">
        <v>1042</v>
      </c>
      <c r="G109" s="576" t="s">
        <v>1043</v>
      </c>
      <c r="H109" s="585"/>
      <c r="I109" s="585"/>
      <c r="J109" s="576"/>
      <c r="K109" s="576"/>
      <c r="L109" s="585"/>
      <c r="M109" s="585"/>
      <c r="N109" s="576"/>
      <c r="O109" s="576"/>
      <c r="P109" s="585">
        <v>0.6</v>
      </c>
      <c r="Q109" s="585">
        <v>32.64</v>
      </c>
      <c r="R109" s="581"/>
      <c r="S109" s="586">
        <v>54.400000000000006</v>
      </c>
    </row>
    <row r="110" spans="1:19" ht="14.45" customHeight="1" x14ac:dyDescent="0.2">
      <c r="A110" s="575" t="s">
        <v>1024</v>
      </c>
      <c r="B110" s="576" t="s">
        <v>1025</v>
      </c>
      <c r="C110" s="576" t="s">
        <v>467</v>
      </c>
      <c r="D110" s="576" t="s">
        <v>578</v>
      </c>
      <c r="E110" s="576" t="s">
        <v>1026</v>
      </c>
      <c r="F110" s="576" t="s">
        <v>1044</v>
      </c>
      <c r="G110" s="576" t="s">
        <v>510</v>
      </c>
      <c r="H110" s="585"/>
      <c r="I110" s="585"/>
      <c r="J110" s="576"/>
      <c r="K110" s="576"/>
      <c r="L110" s="585"/>
      <c r="M110" s="585"/>
      <c r="N110" s="576"/>
      <c r="O110" s="576"/>
      <c r="P110" s="585">
        <v>0.4</v>
      </c>
      <c r="Q110" s="585">
        <v>21.76</v>
      </c>
      <c r="R110" s="581"/>
      <c r="S110" s="586">
        <v>54.4</v>
      </c>
    </row>
    <row r="111" spans="1:19" ht="14.45" customHeight="1" x14ac:dyDescent="0.2">
      <c r="A111" s="575" t="s">
        <v>1024</v>
      </c>
      <c r="B111" s="576" t="s">
        <v>1025</v>
      </c>
      <c r="C111" s="576" t="s">
        <v>467</v>
      </c>
      <c r="D111" s="576" t="s">
        <v>578</v>
      </c>
      <c r="E111" s="576" t="s">
        <v>1026</v>
      </c>
      <c r="F111" s="576" t="s">
        <v>1045</v>
      </c>
      <c r="G111" s="576" t="s">
        <v>1046</v>
      </c>
      <c r="H111" s="585"/>
      <c r="I111" s="585"/>
      <c r="J111" s="576"/>
      <c r="K111" s="576"/>
      <c r="L111" s="585"/>
      <c r="M111" s="585"/>
      <c r="N111" s="576"/>
      <c r="O111" s="576"/>
      <c r="P111" s="585">
        <v>0.03</v>
      </c>
      <c r="Q111" s="585">
        <v>2.4300000000000002</v>
      </c>
      <c r="R111" s="581"/>
      <c r="S111" s="586">
        <v>81.000000000000014</v>
      </c>
    </row>
    <row r="112" spans="1:19" ht="14.45" customHeight="1" x14ac:dyDescent="0.2">
      <c r="A112" s="575" t="s">
        <v>1024</v>
      </c>
      <c r="B112" s="576" t="s">
        <v>1025</v>
      </c>
      <c r="C112" s="576" t="s">
        <v>467</v>
      </c>
      <c r="D112" s="576" t="s">
        <v>578</v>
      </c>
      <c r="E112" s="576" t="s">
        <v>1026</v>
      </c>
      <c r="F112" s="576" t="s">
        <v>1048</v>
      </c>
      <c r="G112" s="576" t="s">
        <v>525</v>
      </c>
      <c r="H112" s="585"/>
      <c r="I112" s="585"/>
      <c r="J112" s="576"/>
      <c r="K112" s="576"/>
      <c r="L112" s="585"/>
      <c r="M112" s="585"/>
      <c r="N112" s="576"/>
      <c r="O112" s="576"/>
      <c r="P112" s="585">
        <v>1</v>
      </c>
      <c r="Q112" s="585">
        <v>223.07</v>
      </c>
      <c r="R112" s="581"/>
      <c r="S112" s="586">
        <v>223.07</v>
      </c>
    </row>
    <row r="113" spans="1:19" ht="14.45" customHeight="1" x14ac:dyDescent="0.2">
      <c r="A113" s="575" t="s">
        <v>1024</v>
      </c>
      <c r="B113" s="576" t="s">
        <v>1025</v>
      </c>
      <c r="C113" s="576" t="s">
        <v>467</v>
      </c>
      <c r="D113" s="576" t="s">
        <v>578</v>
      </c>
      <c r="E113" s="576" t="s">
        <v>1052</v>
      </c>
      <c r="F113" s="576" t="s">
        <v>1057</v>
      </c>
      <c r="G113" s="576" t="s">
        <v>1058</v>
      </c>
      <c r="H113" s="585">
        <v>38</v>
      </c>
      <c r="I113" s="585">
        <v>1406</v>
      </c>
      <c r="J113" s="576">
        <v>2.0555555555555554</v>
      </c>
      <c r="K113" s="576">
        <v>37</v>
      </c>
      <c r="L113" s="585">
        <v>18</v>
      </c>
      <c r="M113" s="585">
        <v>684</v>
      </c>
      <c r="N113" s="576">
        <v>1</v>
      </c>
      <c r="O113" s="576">
        <v>38</v>
      </c>
      <c r="P113" s="585">
        <v>31</v>
      </c>
      <c r="Q113" s="585">
        <v>1178</v>
      </c>
      <c r="R113" s="581">
        <v>1.7222222222222223</v>
      </c>
      <c r="S113" s="586">
        <v>38</v>
      </c>
    </row>
    <row r="114" spans="1:19" ht="14.45" customHeight="1" x14ac:dyDescent="0.2">
      <c r="A114" s="575" t="s">
        <v>1024</v>
      </c>
      <c r="B114" s="576" t="s">
        <v>1025</v>
      </c>
      <c r="C114" s="576" t="s">
        <v>467</v>
      </c>
      <c r="D114" s="576" t="s">
        <v>578</v>
      </c>
      <c r="E114" s="576" t="s">
        <v>1052</v>
      </c>
      <c r="F114" s="576" t="s">
        <v>1059</v>
      </c>
      <c r="G114" s="576" t="s">
        <v>1060</v>
      </c>
      <c r="H114" s="585">
        <v>8</v>
      </c>
      <c r="I114" s="585">
        <v>80</v>
      </c>
      <c r="J114" s="576">
        <v>1.1428571428571428</v>
      </c>
      <c r="K114" s="576">
        <v>10</v>
      </c>
      <c r="L114" s="585">
        <v>7</v>
      </c>
      <c r="M114" s="585">
        <v>70</v>
      </c>
      <c r="N114" s="576">
        <v>1</v>
      </c>
      <c r="O114" s="576">
        <v>10</v>
      </c>
      <c r="P114" s="585">
        <v>27</v>
      </c>
      <c r="Q114" s="585">
        <v>270</v>
      </c>
      <c r="R114" s="581">
        <v>3.8571428571428572</v>
      </c>
      <c r="S114" s="586">
        <v>10</v>
      </c>
    </row>
    <row r="115" spans="1:19" ht="14.45" customHeight="1" x14ac:dyDescent="0.2">
      <c r="A115" s="575" t="s">
        <v>1024</v>
      </c>
      <c r="B115" s="576" t="s">
        <v>1025</v>
      </c>
      <c r="C115" s="576" t="s">
        <v>467</v>
      </c>
      <c r="D115" s="576" t="s">
        <v>578</v>
      </c>
      <c r="E115" s="576" t="s">
        <v>1052</v>
      </c>
      <c r="F115" s="576" t="s">
        <v>1065</v>
      </c>
      <c r="G115" s="576" t="s">
        <v>1066</v>
      </c>
      <c r="H115" s="585">
        <v>11</v>
      </c>
      <c r="I115" s="585">
        <v>814</v>
      </c>
      <c r="J115" s="576">
        <v>1.808888888888889</v>
      </c>
      <c r="K115" s="576">
        <v>74</v>
      </c>
      <c r="L115" s="585">
        <v>6</v>
      </c>
      <c r="M115" s="585">
        <v>450</v>
      </c>
      <c r="N115" s="576">
        <v>1</v>
      </c>
      <c r="O115" s="576">
        <v>75</v>
      </c>
      <c r="P115" s="585">
        <v>18</v>
      </c>
      <c r="Q115" s="585">
        <v>1368</v>
      </c>
      <c r="R115" s="581">
        <v>3.04</v>
      </c>
      <c r="S115" s="586">
        <v>76</v>
      </c>
    </row>
    <row r="116" spans="1:19" ht="14.45" customHeight="1" x14ac:dyDescent="0.2">
      <c r="A116" s="575" t="s">
        <v>1024</v>
      </c>
      <c r="B116" s="576" t="s">
        <v>1025</v>
      </c>
      <c r="C116" s="576" t="s">
        <v>467</v>
      </c>
      <c r="D116" s="576" t="s">
        <v>578</v>
      </c>
      <c r="E116" s="576" t="s">
        <v>1052</v>
      </c>
      <c r="F116" s="576" t="s">
        <v>1069</v>
      </c>
      <c r="G116" s="576" t="s">
        <v>1070</v>
      </c>
      <c r="H116" s="585">
        <v>8</v>
      </c>
      <c r="I116" s="585">
        <v>1424</v>
      </c>
      <c r="J116" s="576">
        <v>1.5910614525139666</v>
      </c>
      <c r="K116" s="576">
        <v>178</v>
      </c>
      <c r="L116" s="585">
        <v>5</v>
      </c>
      <c r="M116" s="585">
        <v>895</v>
      </c>
      <c r="N116" s="576">
        <v>1</v>
      </c>
      <c r="O116" s="576">
        <v>179</v>
      </c>
      <c r="P116" s="585">
        <v>14</v>
      </c>
      <c r="Q116" s="585">
        <v>2520</v>
      </c>
      <c r="R116" s="581">
        <v>2.8156424581005588</v>
      </c>
      <c r="S116" s="586">
        <v>180</v>
      </c>
    </row>
    <row r="117" spans="1:19" ht="14.45" customHeight="1" x14ac:dyDescent="0.2">
      <c r="A117" s="575" t="s">
        <v>1024</v>
      </c>
      <c r="B117" s="576" t="s">
        <v>1025</v>
      </c>
      <c r="C117" s="576" t="s">
        <v>467</v>
      </c>
      <c r="D117" s="576" t="s">
        <v>578</v>
      </c>
      <c r="E117" s="576" t="s">
        <v>1052</v>
      </c>
      <c r="F117" s="576" t="s">
        <v>1073</v>
      </c>
      <c r="G117" s="576" t="s">
        <v>1074</v>
      </c>
      <c r="H117" s="585">
        <v>14</v>
      </c>
      <c r="I117" s="585">
        <v>466.67000000000007</v>
      </c>
      <c r="J117" s="576">
        <v>1.0769390533773338</v>
      </c>
      <c r="K117" s="576">
        <v>33.333571428571432</v>
      </c>
      <c r="L117" s="585">
        <v>13</v>
      </c>
      <c r="M117" s="585">
        <v>433.33000000000004</v>
      </c>
      <c r="N117" s="576">
        <v>1</v>
      </c>
      <c r="O117" s="576">
        <v>33.333076923076923</v>
      </c>
      <c r="P117" s="585">
        <v>49</v>
      </c>
      <c r="Q117" s="585">
        <v>1926.66</v>
      </c>
      <c r="R117" s="581">
        <v>4.4461726628666369</v>
      </c>
      <c r="S117" s="586">
        <v>39.319591836734695</v>
      </c>
    </row>
    <row r="118" spans="1:19" ht="14.45" customHeight="1" x14ac:dyDescent="0.2">
      <c r="A118" s="575" t="s">
        <v>1024</v>
      </c>
      <c r="B118" s="576" t="s">
        <v>1025</v>
      </c>
      <c r="C118" s="576" t="s">
        <v>467</v>
      </c>
      <c r="D118" s="576" t="s">
        <v>578</v>
      </c>
      <c r="E118" s="576" t="s">
        <v>1052</v>
      </c>
      <c r="F118" s="576" t="s">
        <v>1075</v>
      </c>
      <c r="G118" s="576" t="s">
        <v>1076</v>
      </c>
      <c r="H118" s="585"/>
      <c r="I118" s="585"/>
      <c r="J118" s="576"/>
      <c r="K118" s="576"/>
      <c r="L118" s="585"/>
      <c r="M118" s="585"/>
      <c r="N118" s="576"/>
      <c r="O118" s="576"/>
      <c r="P118" s="585">
        <v>1</v>
      </c>
      <c r="Q118" s="585">
        <v>38</v>
      </c>
      <c r="R118" s="581"/>
      <c r="S118" s="586">
        <v>38</v>
      </c>
    </row>
    <row r="119" spans="1:19" ht="14.45" customHeight="1" x14ac:dyDescent="0.2">
      <c r="A119" s="575" t="s">
        <v>1024</v>
      </c>
      <c r="B119" s="576" t="s">
        <v>1025</v>
      </c>
      <c r="C119" s="576" t="s">
        <v>467</v>
      </c>
      <c r="D119" s="576" t="s">
        <v>578</v>
      </c>
      <c r="E119" s="576" t="s">
        <v>1052</v>
      </c>
      <c r="F119" s="576" t="s">
        <v>1079</v>
      </c>
      <c r="G119" s="576" t="s">
        <v>1080</v>
      </c>
      <c r="H119" s="585"/>
      <c r="I119" s="585"/>
      <c r="J119" s="576"/>
      <c r="K119" s="576"/>
      <c r="L119" s="585"/>
      <c r="M119" s="585"/>
      <c r="N119" s="576"/>
      <c r="O119" s="576"/>
      <c r="P119" s="585">
        <v>2</v>
      </c>
      <c r="Q119" s="585">
        <v>274</v>
      </c>
      <c r="R119" s="581"/>
      <c r="S119" s="586">
        <v>137</v>
      </c>
    </row>
    <row r="120" spans="1:19" ht="14.45" customHeight="1" x14ac:dyDescent="0.2">
      <c r="A120" s="575" t="s">
        <v>1024</v>
      </c>
      <c r="B120" s="576" t="s">
        <v>1025</v>
      </c>
      <c r="C120" s="576" t="s">
        <v>467</v>
      </c>
      <c r="D120" s="576" t="s">
        <v>578</v>
      </c>
      <c r="E120" s="576" t="s">
        <v>1052</v>
      </c>
      <c r="F120" s="576" t="s">
        <v>1081</v>
      </c>
      <c r="G120" s="576" t="s">
        <v>1082</v>
      </c>
      <c r="H120" s="585">
        <v>44</v>
      </c>
      <c r="I120" s="585">
        <v>3256</v>
      </c>
      <c r="J120" s="576">
        <v>0.76163742690058478</v>
      </c>
      <c r="K120" s="576">
        <v>74</v>
      </c>
      <c r="L120" s="585">
        <v>57</v>
      </c>
      <c r="M120" s="585">
        <v>4275</v>
      </c>
      <c r="N120" s="576">
        <v>1</v>
      </c>
      <c r="O120" s="576">
        <v>75</v>
      </c>
      <c r="P120" s="585">
        <v>62</v>
      </c>
      <c r="Q120" s="585">
        <v>4712</v>
      </c>
      <c r="R120" s="581">
        <v>1.1022222222222222</v>
      </c>
      <c r="S120" s="586">
        <v>76</v>
      </c>
    </row>
    <row r="121" spans="1:19" ht="14.45" customHeight="1" x14ac:dyDescent="0.2">
      <c r="A121" s="575" t="s">
        <v>1024</v>
      </c>
      <c r="B121" s="576" t="s">
        <v>1025</v>
      </c>
      <c r="C121" s="576" t="s">
        <v>467</v>
      </c>
      <c r="D121" s="576" t="s">
        <v>578</v>
      </c>
      <c r="E121" s="576" t="s">
        <v>1052</v>
      </c>
      <c r="F121" s="576" t="s">
        <v>1083</v>
      </c>
      <c r="G121" s="576" t="s">
        <v>1084</v>
      </c>
      <c r="H121" s="585">
        <v>7</v>
      </c>
      <c r="I121" s="585">
        <v>2485</v>
      </c>
      <c r="J121" s="576">
        <v>1.3882681564245809</v>
      </c>
      <c r="K121" s="576">
        <v>355</v>
      </c>
      <c r="L121" s="585">
        <v>5</v>
      </c>
      <c r="M121" s="585">
        <v>1790</v>
      </c>
      <c r="N121" s="576">
        <v>1</v>
      </c>
      <c r="O121" s="576">
        <v>358</v>
      </c>
      <c r="P121" s="585">
        <v>25</v>
      </c>
      <c r="Q121" s="585">
        <v>9000</v>
      </c>
      <c r="R121" s="581">
        <v>5.027932960893855</v>
      </c>
      <c r="S121" s="586">
        <v>360</v>
      </c>
    </row>
    <row r="122" spans="1:19" ht="14.45" customHeight="1" x14ac:dyDescent="0.2">
      <c r="A122" s="575" t="s">
        <v>1024</v>
      </c>
      <c r="B122" s="576" t="s">
        <v>1025</v>
      </c>
      <c r="C122" s="576" t="s">
        <v>467</v>
      </c>
      <c r="D122" s="576" t="s">
        <v>578</v>
      </c>
      <c r="E122" s="576" t="s">
        <v>1052</v>
      </c>
      <c r="F122" s="576" t="s">
        <v>1085</v>
      </c>
      <c r="G122" s="576" t="s">
        <v>1086</v>
      </c>
      <c r="H122" s="585">
        <v>25</v>
      </c>
      <c r="I122" s="585">
        <v>5575</v>
      </c>
      <c r="J122" s="576">
        <v>2.0556784660766962</v>
      </c>
      <c r="K122" s="576">
        <v>223</v>
      </c>
      <c r="L122" s="585">
        <v>12</v>
      </c>
      <c r="M122" s="585">
        <v>2712</v>
      </c>
      <c r="N122" s="576">
        <v>1</v>
      </c>
      <c r="O122" s="576">
        <v>226</v>
      </c>
      <c r="P122" s="585">
        <v>32</v>
      </c>
      <c r="Q122" s="585">
        <v>7296</v>
      </c>
      <c r="R122" s="581">
        <v>2.6902654867256639</v>
      </c>
      <c r="S122" s="586">
        <v>228</v>
      </c>
    </row>
    <row r="123" spans="1:19" ht="14.45" customHeight="1" x14ac:dyDescent="0.2">
      <c r="A123" s="575" t="s">
        <v>1024</v>
      </c>
      <c r="B123" s="576" t="s">
        <v>1025</v>
      </c>
      <c r="C123" s="576" t="s">
        <v>467</v>
      </c>
      <c r="D123" s="576" t="s">
        <v>578</v>
      </c>
      <c r="E123" s="576" t="s">
        <v>1052</v>
      </c>
      <c r="F123" s="576" t="s">
        <v>1087</v>
      </c>
      <c r="G123" s="576" t="s">
        <v>1088</v>
      </c>
      <c r="H123" s="585">
        <v>1</v>
      </c>
      <c r="I123" s="585">
        <v>77</v>
      </c>
      <c r="J123" s="576"/>
      <c r="K123" s="576">
        <v>77</v>
      </c>
      <c r="L123" s="585"/>
      <c r="M123" s="585"/>
      <c r="N123" s="576"/>
      <c r="O123" s="576"/>
      <c r="P123" s="585"/>
      <c r="Q123" s="585"/>
      <c r="R123" s="581"/>
      <c r="S123" s="586"/>
    </row>
    <row r="124" spans="1:19" ht="14.45" customHeight="1" x14ac:dyDescent="0.2">
      <c r="A124" s="575" t="s">
        <v>1024</v>
      </c>
      <c r="B124" s="576" t="s">
        <v>1025</v>
      </c>
      <c r="C124" s="576" t="s">
        <v>467</v>
      </c>
      <c r="D124" s="576" t="s">
        <v>578</v>
      </c>
      <c r="E124" s="576" t="s">
        <v>1052</v>
      </c>
      <c r="F124" s="576" t="s">
        <v>1093</v>
      </c>
      <c r="G124" s="576" t="s">
        <v>1094</v>
      </c>
      <c r="H124" s="585">
        <v>2</v>
      </c>
      <c r="I124" s="585">
        <v>1404</v>
      </c>
      <c r="J124" s="576">
        <v>0.66195190947666194</v>
      </c>
      <c r="K124" s="576">
        <v>702</v>
      </c>
      <c r="L124" s="585">
        <v>3</v>
      </c>
      <c r="M124" s="585">
        <v>2121</v>
      </c>
      <c r="N124" s="576">
        <v>1</v>
      </c>
      <c r="O124" s="576">
        <v>707</v>
      </c>
      <c r="P124" s="585">
        <v>10</v>
      </c>
      <c r="Q124" s="585">
        <v>7110</v>
      </c>
      <c r="R124" s="581">
        <v>3.3521923620933523</v>
      </c>
      <c r="S124" s="586">
        <v>711</v>
      </c>
    </row>
    <row r="125" spans="1:19" ht="14.45" customHeight="1" x14ac:dyDescent="0.2">
      <c r="A125" s="575" t="s">
        <v>1024</v>
      </c>
      <c r="B125" s="576" t="s">
        <v>1025</v>
      </c>
      <c r="C125" s="576" t="s">
        <v>467</v>
      </c>
      <c r="D125" s="576" t="s">
        <v>578</v>
      </c>
      <c r="E125" s="576" t="s">
        <v>1052</v>
      </c>
      <c r="F125" s="576" t="s">
        <v>1095</v>
      </c>
      <c r="G125" s="576" t="s">
        <v>1096</v>
      </c>
      <c r="H125" s="585">
        <v>182</v>
      </c>
      <c r="I125" s="585">
        <v>42224</v>
      </c>
      <c r="J125" s="576">
        <v>1.4382451120648545</v>
      </c>
      <c r="K125" s="576">
        <v>232</v>
      </c>
      <c r="L125" s="585">
        <v>126</v>
      </c>
      <c r="M125" s="585">
        <v>29358</v>
      </c>
      <c r="N125" s="576">
        <v>1</v>
      </c>
      <c r="O125" s="576">
        <v>233</v>
      </c>
      <c r="P125" s="585">
        <v>158</v>
      </c>
      <c r="Q125" s="585">
        <v>37130</v>
      </c>
      <c r="R125" s="581">
        <v>1.2647319299679816</v>
      </c>
      <c r="S125" s="586">
        <v>235</v>
      </c>
    </row>
    <row r="126" spans="1:19" ht="14.45" customHeight="1" x14ac:dyDescent="0.2">
      <c r="A126" s="575" t="s">
        <v>1024</v>
      </c>
      <c r="B126" s="576" t="s">
        <v>1025</v>
      </c>
      <c r="C126" s="576" t="s">
        <v>467</v>
      </c>
      <c r="D126" s="576" t="s">
        <v>578</v>
      </c>
      <c r="E126" s="576" t="s">
        <v>1052</v>
      </c>
      <c r="F126" s="576" t="s">
        <v>1097</v>
      </c>
      <c r="G126" s="576" t="s">
        <v>1098</v>
      </c>
      <c r="H126" s="585"/>
      <c r="I126" s="585"/>
      <c r="J126" s="576"/>
      <c r="K126" s="576"/>
      <c r="L126" s="585"/>
      <c r="M126" s="585"/>
      <c r="N126" s="576"/>
      <c r="O126" s="576"/>
      <c r="P126" s="585">
        <v>2</v>
      </c>
      <c r="Q126" s="585">
        <v>372</v>
      </c>
      <c r="R126" s="581"/>
      <c r="S126" s="586">
        <v>186</v>
      </c>
    </row>
    <row r="127" spans="1:19" ht="14.45" customHeight="1" x14ac:dyDescent="0.2">
      <c r="A127" s="575" t="s">
        <v>1024</v>
      </c>
      <c r="B127" s="576" t="s">
        <v>1025</v>
      </c>
      <c r="C127" s="576" t="s">
        <v>467</v>
      </c>
      <c r="D127" s="576" t="s">
        <v>578</v>
      </c>
      <c r="E127" s="576" t="s">
        <v>1052</v>
      </c>
      <c r="F127" s="576" t="s">
        <v>1099</v>
      </c>
      <c r="G127" s="576" t="s">
        <v>1100</v>
      </c>
      <c r="H127" s="585">
        <v>0</v>
      </c>
      <c r="I127" s="585">
        <v>0</v>
      </c>
      <c r="J127" s="576"/>
      <c r="K127" s="576"/>
      <c r="L127" s="585"/>
      <c r="M127" s="585"/>
      <c r="N127" s="576"/>
      <c r="O127" s="576"/>
      <c r="P127" s="585"/>
      <c r="Q127" s="585"/>
      <c r="R127" s="581"/>
      <c r="S127" s="586"/>
    </row>
    <row r="128" spans="1:19" ht="14.45" customHeight="1" x14ac:dyDescent="0.2">
      <c r="A128" s="575" t="s">
        <v>1024</v>
      </c>
      <c r="B128" s="576" t="s">
        <v>1025</v>
      </c>
      <c r="C128" s="576" t="s">
        <v>467</v>
      </c>
      <c r="D128" s="576" t="s">
        <v>578</v>
      </c>
      <c r="E128" s="576" t="s">
        <v>1052</v>
      </c>
      <c r="F128" s="576" t="s">
        <v>1105</v>
      </c>
      <c r="G128" s="576" t="s">
        <v>1104</v>
      </c>
      <c r="H128" s="585"/>
      <c r="I128" s="585"/>
      <c r="J128" s="576"/>
      <c r="K128" s="576"/>
      <c r="L128" s="585"/>
      <c r="M128" s="585"/>
      <c r="N128" s="576"/>
      <c r="O128" s="576"/>
      <c r="P128" s="585">
        <v>1</v>
      </c>
      <c r="Q128" s="585">
        <v>117</v>
      </c>
      <c r="R128" s="581"/>
      <c r="S128" s="586">
        <v>117</v>
      </c>
    </row>
    <row r="129" spans="1:19" ht="14.45" customHeight="1" x14ac:dyDescent="0.2">
      <c r="A129" s="575" t="s">
        <v>1024</v>
      </c>
      <c r="B129" s="576" t="s">
        <v>1025</v>
      </c>
      <c r="C129" s="576" t="s">
        <v>467</v>
      </c>
      <c r="D129" s="576" t="s">
        <v>1020</v>
      </c>
      <c r="E129" s="576" t="s">
        <v>1026</v>
      </c>
      <c r="F129" s="576" t="s">
        <v>1027</v>
      </c>
      <c r="G129" s="576" t="s">
        <v>1028</v>
      </c>
      <c r="H129" s="585">
        <v>4.8</v>
      </c>
      <c r="I129" s="585">
        <v>259.68</v>
      </c>
      <c r="J129" s="576">
        <v>1.492756955621982</v>
      </c>
      <c r="K129" s="576">
        <v>54.1</v>
      </c>
      <c r="L129" s="585">
        <v>3.2</v>
      </c>
      <c r="M129" s="585">
        <v>173.96</v>
      </c>
      <c r="N129" s="576">
        <v>1</v>
      </c>
      <c r="O129" s="576">
        <v>54.362499999999997</v>
      </c>
      <c r="P129" s="585">
        <v>0.60000000000000009</v>
      </c>
      <c r="Q129" s="585">
        <v>32.64</v>
      </c>
      <c r="R129" s="581">
        <v>0.18762934007817889</v>
      </c>
      <c r="S129" s="586">
        <v>54.399999999999991</v>
      </c>
    </row>
    <row r="130" spans="1:19" ht="14.45" customHeight="1" x14ac:dyDescent="0.2">
      <c r="A130" s="575" t="s">
        <v>1024</v>
      </c>
      <c r="B130" s="576" t="s">
        <v>1025</v>
      </c>
      <c r="C130" s="576" t="s">
        <v>467</v>
      </c>
      <c r="D130" s="576" t="s">
        <v>1020</v>
      </c>
      <c r="E130" s="576" t="s">
        <v>1026</v>
      </c>
      <c r="F130" s="576" t="s">
        <v>1031</v>
      </c>
      <c r="G130" s="576" t="s">
        <v>521</v>
      </c>
      <c r="H130" s="585">
        <v>0.2</v>
      </c>
      <c r="I130" s="585">
        <v>11.21</v>
      </c>
      <c r="J130" s="576">
        <v>1.1077075098814231</v>
      </c>
      <c r="K130" s="576">
        <v>56.050000000000004</v>
      </c>
      <c r="L130" s="585">
        <v>0.2</v>
      </c>
      <c r="M130" s="585">
        <v>10.119999999999999</v>
      </c>
      <c r="N130" s="576">
        <v>1</v>
      </c>
      <c r="O130" s="576">
        <v>50.599999999999994</v>
      </c>
      <c r="P130" s="585"/>
      <c r="Q130" s="585"/>
      <c r="R130" s="581"/>
      <c r="S130" s="586"/>
    </row>
    <row r="131" spans="1:19" ht="14.45" customHeight="1" x14ac:dyDescent="0.2">
      <c r="A131" s="575" t="s">
        <v>1024</v>
      </c>
      <c r="B131" s="576" t="s">
        <v>1025</v>
      </c>
      <c r="C131" s="576" t="s">
        <v>467</v>
      </c>
      <c r="D131" s="576" t="s">
        <v>1020</v>
      </c>
      <c r="E131" s="576" t="s">
        <v>1026</v>
      </c>
      <c r="F131" s="576" t="s">
        <v>1035</v>
      </c>
      <c r="G131" s="576" t="s">
        <v>500</v>
      </c>
      <c r="H131" s="585">
        <v>1.25</v>
      </c>
      <c r="I131" s="585">
        <v>6</v>
      </c>
      <c r="J131" s="576">
        <v>1.1904761904761905</v>
      </c>
      <c r="K131" s="576">
        <v>4.8</v>
      </c>
      <c r="L131" s="585">
        <v>1.0499999999999998</v>
      </c>
      <c r="M131" s="585">
        <v>5.04</v>
      </c>
      <c r="N131" s="576">
        <v>1</v>
      </c>
      <c r="O131" s="576">
        <v>4.8000000000000007</v>
      </c>
      <c r="P131" s="585">
        <v>0.35</v>
      </c>
      <c r="Q131" s="585">
        <v>1.68</v>
      </c>
      <c r="R131" s="581">
        <v>0.33333333333333331</v>
      </c>
      <c r="S131" s="586">
        <v>4.8</v>
      </c>
    </row>
    <row r="132" spans="1:19" ht="14.45" customHeight="1" x14ac:dyDescent="0.2">
      <c r="A132" s="575" t="s">
        <v>1024</v>
      </c>
      <c r="B132" s="576" t="s">
        <v>1025</v>
      </c>
      <c r="C132" s="576" t="s">
        <v>467</v>
      </c>
      <c r="D132" s="576" t="s">
        <v>1020</v>
      </c>
      <c r="E132" s="576" t="s">
        <v>1026</v>
      </c>
      <c r="F132" s="576" t="s">
        <v>1036</v>
      </c>
      <c r="G132" s="576" t="s">
        <v>1037</v>
      </c>
      <c r="H132" s="585">
        <v>1</v>
      </c>
      <c r="I132" s="585">
        <v>104.44</v>
      </c>
      <c r="J132" s="576"/>
      <c r="K132" s="576">
        <v>104.44</v>
      </c>
      <c r="L132" s="585"/>
      <c r="M132" s="585"/>
      <c r="N132" s="576"/>
      <c r="O132" s="576"/>
      <c r="P132" s="585"/>
      <c r="Q132" s="585"/>
      <c r="R132" s="581"/>
      <c r="S132" s="586"/>
    </row>
    <row r="133" spans="1:19" ht="14.45" customHeight="1" x14ac:dyDescent="0.2">
      <c r="A133" s="575" t="s">
        <v>1024</v>
      </c>
      <c r="B133" s="576" t="s">
        <v>1025</v>
      </c>
      <c r="C133" s="576" t="s">
        <v>467</v>
      </c>
      <c r="D133" s="576" t="s">
        <v>1020</v>
      </c>
      <c r="E133" s="576" t="s">
        <v>1026</v>
      </c>
      <c r="F133" s="576" t="s">
        <v>1042</v>
      </c>
      <c r="G133" s="576" t="s">
        <v>1043</v>
      </c>
      <c r="H133" s="585"/>
      <c r="I133" s="585"/>
      <c r="J133" s="576"/>
      <c r="K133" s="576"/>
      <c r="L133" s="585"/>
      <c r="M133" s="585"/>
      <c r="N133" s="576"/>
      <c r="O133" s="576"/>
      <c r="P133" s="585">
        <v>0.8</v>
      </c>
      <c r="Q133" s="585">
        <v>43.52</v>
      </c>
      <c r="R133" s="581"/>
      <c r="S133" s="586">
        <v>54.4</v>
      </c>
    </row>
    <row r="134" spans="1:19" ht="14.45" customHeight="1" x14ac:dyDescent="0.2">
      <c r="A134" s="575" t="s">
        <v>1024</v>
      </c>
      <c r="B134" s="576" t="s">
        <v>1025</v>
      </c>
      <c r="C134" s="576" t="s">
        <v>467</v>
      </c>
      <c r="D134" s="576" t="s">
        <v>1020</v>
      </c>
      <c r="E134" s="576" t="s">
        <v>1052</v>
      </c>
      <c r="F134" s="576" t="s">
        <v>1057</v>
      </c>
      <c r="G134" s="576" t="s">
        <v>1058</v>
      </c>
      <c r="H134" s="585">
        <v>220</v>
      </c>
      <c r="I134" s="585">
        <v>8140</v>
      </c>
      <c r="J134" s="576">
        <v>1.2750626566416041</v>
      </c>
      <c r="K134" s="576">
        <v>37</v>
      </c>
      <c r="L134" s="585">
        <v>168</v>
      </c>
      <c r="M134" s="585">
        <v>6384</v>
      </c>
      <c r="N134" s="576">
        <v>1</v>
      </c>
      <c r="O134" s="576">
        <v>38</v>
      </c>
      <c r="P134" s="585">
        <v>39</v>
      </c>
      <c r="Q134" s="585">
        <v>1482</v>
      </c>
      <c r="R134" s="581">
        <v>0.23214285714285715</v>
      </c>
      <c r="S134" s="586">
        <v>38</v>
      </c>
    </row>
    <row r="135" spans="1:19" ht="14.45" customHeight="1" x14ac:dyDescent="0.2">
      <c r="A135" s="575" t="s">
        <v>1024</v>
      </c>
      <c r="B135" s="576" t="s">
        <v>1025</v>
      </c>
      <c r="C135" s="576" t="s">
        <v>467</v>
      </c>
      <c r="D135" s="576" t="s">
        <v>1020</v>
      </c>
      <c r="E135" s="576" t="s">
        <v>1052</v>
      </c>
      <c r="F135" s="576" t="s">
        <v>1059</v>
      </c>
      <c r="G135" s="576" t="s">
        <v>1060</v>
      </c>
      <c r="H135" s="585">
        <v>343</v>
      </c>
      <c r="I135" s="585">
        <v>3430</v>
      </c>
      <c r="J135" s="576">
        <v>0.95543175487465182</v>
      </c>
      <c r="K135" s="576">
        <v>10</v>
      </c>
      <c r="L135" s="585">
        <v>359</v>
      </c>
      <c r="M135" s="585">
        <v>3590</v>
      </c>
      <c r="N135" s="576">
        <v>1</v>
      </c>
      <c r="O135" s="576">
        <v>10</v>
      </c>
      <c r="P135" s="585">
        <v>129</v>
      </c>
      <c r="Q135" s="585">
        <v>1290</v>
      </c>
      <c r="R135" s="581">
        <v>0.35933147632311979</v>
      </c>
      <c r="S135" s="586">
        <v>10</v>
      </c>
    </row>
    <row r="136" spans="1:19" ht="14.45" customHeight="1" x14ac:dyDescent="0.2">
      <c r="A136" s="575" t="s">
        <v>1024</v>
      </c>
      <c r="B136" s="576" t="s">
        <v>1025</v>
      </c>
      <c r="C136" s="576" t="s">
        <v>467</v>
      </c>
      <c r="D136" s="576" t="s">
        <v>1020</v>
      </c>
      <c r="E136" s="576" t="s">
        <v>1052</v>
      </c>
      <c r="F136" s="576" t="s">
        <v>1061</v>
      </c>
      <c r="G136" s="576" t="s">
        <v>1062</v>
      </c>
      <c r="H136" s="585">
        <v>6</v>
      </c>
      <c r="I136" s="585">
        <v>30</v>
      </c>
      <c r="J136" s="576">
        <v>0.6</v>
      </c>
      <c r="K136" s="576">
        <v>5</v>
      </c>
      <c r="L136" s="585">
        <v>10</v>
      </c>
      <c r="M136" s="585">
        <v>50</v>
      </c>
      <c r="N136" s="576">
        <v>1</v>
      </c>
      <c r="O136" s="576">
        <v>5</v>
      </c>
      <c r="P136" s="585">
        <v>2</v>
      </c>
      <c r="Q136" s="585">
        <v>10</v>
      </c>
      <c r="R136" s="581">
        <v>0.2</v>
      </c>
      <c r="S136" s="586">
        <v>5</v>
      </c>
    </row>
    <row r="137" spans="1:19" ht="14.45" customHeight="1" x14ac:dyDescent="0.2">
      <c r="A137" s="575" t="s">
        <v>1024</v>
      </c>
      <c r="B137" s="576" t="s">
        <v>1025</v>
      </c>
      <c r="C137" s="576" t="s">
        <v>467</v>
      </c>
      <c r="D137" s="576" t="s">
        <v>1020</v>
      </c>
      <c r="E137" s="576" t="s">
        <v>1052</v>
      </c>
      <c r="F137" s="576" t="s">
        <v>1065</v>
      </c>
      <c r="G137" s="576" t="s">
        <v>1066</v>
      </c>
      <c r="H137" s="585">
        <v>157</v>
      </c>
      <c r="I137" s="585">
        <v>11618</v>
      </c>
      <c r="J137" s="576">
        <v>1.1915897435897436</v>
      </c>
      <c r="K137" s="576">
        <v>74</v>
      </c>
      <c r="L137" s="585">
        <v>130</v>
      </c>
      <c r="M137" s="585">
        <v>9750</v>
      </c>
      <c r="N137" s="576">
        <v>1</v>
      </c>
      <c r="O137" s="576">
        <v>75</v>
      </c>
      <c r="P137" s="585">
        <v>28</v>
      </c>
      <c r="Q137" s="585">
        <v>2128</v>
      </c>
      <c r="R137" s="581">
        <v>0.21825641025641027</v>
      </c>
      <c r="S137" s="586">
        <v>76</v>
      </c>
    </row>
    <row r="138" spans="1:19" ht="14.45" customHeight="1" x14ac:dyDescent="0.2">
      <c r="A138" s="575" t="s">
        <v>1024</v>
      </c>
      <c r="B138" s="576" t="s">
        <v>1025</v>
      </c>
      <c r="C138" s="576" t="s">
        <v>467</v>
      </c>
      <c r="D138" s="576" t="s">
        <v>1020</v>
      </c>
      <c r="E138" s="576" t="s">
        <v>1052</v>
      </c>
      <c r="F138" s="576" t="s">
        <v>1069</v>
      </c>
      <c r="G138" s="576" t="s">
        <v>1070</v>
      </c>
      <c r="H138" s="585"/>
      <c r="I138" s="585"/>
      <c r="J138" s="576"/>
      <c r="K138" s="576"/>
      <c r="L138" s="585">
        <v>1</v>
      </c>
      <c r="M138" s="585">
        <v>179</v>
      </c>
      <c r="N138" s="576">
        <v>1</v>
      </c>
      <c r="O138" s="576">
        <v>179</v>
      </c>
      <c r="P138" s="585"/>
      <c r="Q138" s="585"/>
      <c r="R138" s="581"/>
      <c r="S138" s="586"/>
    </row>
    <row r="139" spans="1:19" ht="14.45" customHeight="1" x14ac:dyDescent="0.2">
      <c r="A139" s="575" t="s">
        <v>1024</v>
      </c>
      <c r="B139" s="576" t="s">
        <v>1025</v>
      </c>
      <c r="C139" s="576" t="s">
        <v>467</v>
      </c>
      <c r="D139" s="576" t="s">
        <v>1020</v>
      </c>
      <c r="E139" s="576" t="s">
        <v>1052</v>
      </c>
      <c r="F139" s="576" t="s">
        <v>1071</v>
      </c>
      <c r="G139" s="576" t="s">
        <v>1072</v>
      </c>
      <c r="H139" s="585"/>
      <c r="I139" s="585"/>
      <c r="J139" s="576"/>
      <c r="K139" s="576"/>
      <c r="L139" s="585"/>
      <c r="M139" s="585"/>
      <c r="N139" s="576"/>
      <c r="O139" s="576"/>
      <c r="P139" s="585">
        <v>1</v>
      </c>
      <c r="Q139" s="585">
        <v>276</v>
      </c>
      <c r="R139" s="581"/>
      <c r="S139" s="586">
        <v>276</v>
      </c>
    </row>
    <row r="140" spans="1:19" ht="14.45" customHeight="1" x14ac:dyDescent="0.2">
      <c r="A140" s="575" t="s">
        <v>1024</v>
      </c>
      <c r="B140" s="576" t="s">
        <v>1025</v>
      </c>
      <c r="C140" s="576" t="s">
        <v>467</v>
      </c>
      <c r="D140" s="576" t="s">
        <v>1020</v>
      </c>
      <c r="E140" s="576" t="s">
        <v>1052</v>
      </c>
      <c r="F140" s="576" t="s">
        <v>1073</v>
      </c>
      <c r="G140" s="576" t="s">
        <v>1074</v>
      </c>
      <c r="H140" s="585">
        <v>384</v>
      </c>
      <c r="I140" s="585">
        <v>12800</v>
      </c>
      <c r="J140" s="576">
        <v>0.86877788743082018</v>
      </c>
      <c r="K140" s="576">
        <v>33.333333333333336</v>
      </c>
      <c r="L140" s="585">
        <v>442</v>
      </c>
      <c r="M140" s="585">
        <v>14733.34</v>
      </c>
      <c r="N140" s="576">
        <v>1</v>
      </c>
      <c r="O140" s="576">
        <v>33.333348416289596</v>
      </c>
      <c r="P140" s="585">
        <v>150</v>
      </c>
      <c r="Q140" s="585">
        <v>5000</v>
      </c>
      <c r="R140" s="581">
        <v>0.33936636227766415</v>
      </c>
      <c r="S140" s="586">
        <v>33.333333333333336</v>
      </c>
    </row>
    <row r="141" spans="1:19" ht="14.45" customHeight="1" x14ac:dyDescent="0.2">
      <c r="A141" s="575" t="s">
        <v>1024</v>
      </c>
      <c r="B141" s="576" t="s">
        <v>1025</v>
      </c>
      <c r="C141" s="576" t="s">
        <v>467</v>
      </c>
      <c r="D141" s="576" t="s">
        <v>1020</v>
      </c>
      <c r="E141" s="576" t="s">
        <v>1052</v>
      </c>
      <c r="F141" s="576" t="s">
        <v>1075</v>
      </c>
      <c r="G141" s="576" t="s">
        <v>1076</v>
      </c>
      <c r="H141" s="585">
        <v>3</v>
      </c>
      <c r="I141" s="585">
        <v>111</v>
      </c>
      <c r="J141" s="576"/>
      <c r="K141" s="576">
        <v>37</v>
      </c>
      <c r="L141" s="585"/>
      <c r="M141" s="585"/>
      <c r="N141" s="576"/>
      <c r="O141" s="576"/>
      <c r="P141" s="585"/>
      <c r="Q141" s="585"/>
      <c r="R141" s="581"/>
      <c r="S141" s="586"/>
    </row>
    <row r="142" spans="1:19" ht="14.45" customHeight="1" x14ac:dyDescent="0.2">
      <c r="A142" s="575" t="s">
        <v>1024</v>
      </c>
      <c r="B142" s="576" t="s">
        <v>1025</v>
      </c>
      <c r="C142" s="576" t="s">
        <v>467</v>
      </c>
      <c r="D142" s="576" t="s">
        <v>1020</v>
      </c>
      <c r="E142" s="576" t="s">
        <v>1052</v>
      </c>
      <c r="F142" s="576" t="s">
        <v>1079</v>
      </c>
      <c r="G142" s="576" t="s">
        <v>1080</v>
      </c>
      <c r="H142" s="585">
        <v>28</v>
      </c>
      <c r="I142" s="585">
        <v>3696</v>
      </c>
      <c r="J142" s="576">
        <v>1.2444444444444445</v>
      </c>
      <c r="K142" s="576">
        <v>132</v>
      </c>
      <c r="L142" s="585">
        <v>22</v>
      </c>
      <c r="M142" s="585">
        <v>2970</v>
      </c>
      <c r="N142" s="576">
        <v>1</v>
      </c>
      <c r="O142" s="576">
        <v>135</v>
      </c>
      <c r="P142" s="585">
        <v>7</v>
      </c>
      <c r="Q142" s="585">
        <v>959</v>
      </c>
      <c r="R142" s="581">
        <v>0.3228956228956229</v>
      </c>
      <c r="S142" s="586">
        <v>137</v>
      </c>
    </row>
    <row r="143" spans="1:19" ht="14.45" customHeight="1" x14ac:dyDescent="0.2">
      <c r="A143" s="575" t="s">
        <v>1024</v>
      </c>
      <c r="B143" s="576" t="s">
        <v>1025</v>
      </c>
      <c r="C143" s="576" t="s">
        <v>467</v>
      </c>
      <c r="D143" s="576" t="s">
        <v>1020</v>
      </c>
      <c r="E143" s="576" t="s">
        <v>1052</v>
      </c>
      <c r="F143" s="576" t="s">
        <v>1081</v>
      </c>
      <c r="G143" s="576" t="s">
        <v>1082</v>
      </c>
      <c r="H143" s="585">
        <v>5</v>
      </c>
      <c r="I143" s="585">
        <v>370</v>
      </c>
      <c r="J143" s="576">
        <v>0.6166666666666667</v>
      </c>
      <c r="K143" s="576">
        <v>74</v>
      </c>
      <c r="L143" s="585">
        <v>8</v>
      </c>
      <c r="M143" s="585">
        <v>600</v>
      </c>
      <c r="N143" s="576">
        <v>1</v>
      </c>
      <c r="O143" s="576">
        <v>75</v>
      </c>
      <c r="P143" s="585">
        <v>2</v>
      </c>
      <c r="Q143" s="585">
        <v>152</v>
      </c>
      <c r="R143" s="581">
        <v>0.25333333333333335</v>
      </c>
      <c r="S143" s="586">
        <v>76</v>
      </c>
    </row>
    <row r="144" spans="1:19" ht="14.45" customHeight="1" x14ac:dyDescent="0.2">
      <c r="A144" s="575" t="s">
        <v>1024</v>
      </c>
      <c r="B144" s="576" t="s">
        <v>1025</v>
      </c>
      <c r="C144" s="576" t="s">
        <v>467</v>
      </c>
      <c r="D144" s="576" t="s">
        <v>1020</v>
      </c>
      <c r="E144" s="576" t="s">
        <v>1052</v>
      </c>
      <c r="F144" s="576" t="s">
        <v>1083</v>
      </c>
      <c r="G144" s="576" t="s">
        <v>1084</v>
      </c>
      <c r="H144" s="585">
        <v>337</v>
      </c>
      <c r="I144" s="585">
        <v>119635</v>
      </c>
      <c r="J144" s="576">
        <v>0.9575242912711498</v>
      </c>
      <c r="K144" s="576">
        <v>355</v>
      </c>
      <c r="L144" s="585">
        <v>349</v>
      </c>
      <c r="M144" s="585">
        <v>124942</v>
      </c>
      <c r="N144" s="576">
        <v>1</v>
      </c>
      <c r="O144" s="576">
        <v>358</v>
      </c>
      <c r="P144" s="585">
        <v>128</v>
      </c>
      <c r="Q144" s="585">
        <v>46080</v>
      </c>
      <c r="R144" s="581">
        <v>0.36881112836356067</v>
      </c>
      <c r="S144" s="586">
        <v>360</v>
      </c>
    </row>
    <row r="145" spans="1:19" ht="14.45" customHeight="1" x14ac:dyDescent="0.2">
      <c r="A145" s="575" t="s">
        <v>1024</v>
      </c>
      <c r="B145" s="576" t="s">
        <v>1025</v>
      </c>
      <c r="C145" s="576" t="s">
        <v>467</v>
      </c>
      <c r="D145" s="576" t="s">
        <v>1020</v>
      </c>
      <c r="E145" s="576" t="s">
        <v>1052</v>
      </c>
      <c r="F145" s="576" t="s">
        <v>1085</v>
      </c>
      <c r="G145" s="576" t="s">
        <v>1086</v>
      </c>
      <c r="H145" s="585">
        <v>602</v>
      </c>
      <c r="I145" s="585">
        <v>134246</v>
      </c>
      <c r="J145" s="576">
        <v>1.0476346553042719</v>
      </c>
      <c r="K145" s="576">
        <v>223</v>
      </c>
      <c r="L145" s="585">
        <v>567</v>
      </c>
      <c r="M145" s="585">
        <v>128142</v>
      </c>
      <c r="N145" s="576">
        <v>1</v>
      </c>
      <c r="O145" s="576">
        <v>226</v>
      </c>
      <c r="P145" s="585">
        <v>169</v>
      </c>
      <c r="Q145" s="585">
        <v>38532</v>
      </c>
      <c r="R145" s="581">
        <v>0.30069766352952193</v>
      </c>
      <c r="S145" s="586">
        <v>228</v>
      </c>
    </row>
    <row r="146" spans="1:19" ht="14.45" customHeight="1" x14ac:dyDescent="0.2">
      <c r="A146" s="575" t="s">
        <v>1024</v>
      </c>
      <c r="B146" s="576" t="s">
        <v>1025</v>
      </c>
      <c r="C146" s="576" t="s">
        <v>467</v>
      </c>
      <c r="D146" s="576" t="s">
        <v>1020</v>
      </c>
      <c r="E146" s="576" t="s">
        <v>1052</v>
      </c>
      <c r="F146" s="576" t="s">
        <v>1087</v>
      </c>
      <c r="G146" s="576" t="s">
        <v>1088</v>
      </c>
      <c r="H146" s="585"/>
      <c r="I146" s="585"/>
      <c r="J146" s="576"/>
      <c r="K146" s="576"/>
      <c r="L146" s="585"/>
      <c r="M146" s="585"/>
      <c r="N146" s="576"/>
      <c r="O146" s="576"/>
      <c r="P146" s="585">
        <v>1</v>
      </c>
      <c r="Q146" s="585">
        <v>79</v>
      </c>
      <c r="R146" s="581"/>
      <c r="S146" s="586">
        <v>79</v>
      </c>
    </row>
    <row r="147" spans="1:19" ht="14.45" customHeight="1" x14ac:dyDescent="0.2">
      <c r="A147" s="575" t="s">
        <v>1024</v>
      </c>
      <c r="B147" s="576" t="s">
        <v>1025</v>
      </c>
      <c r="C147" s="576" t="s">
        <v>467</v>
      </c>
      <c r="D147" s="576" t="s">
        <v>1020</v>
      </c>
      <c r="E147" s="576" t="s">
        <v>1052</v>
      </c>
      <c r="F147" s="576" t="s">
        <v>1093</v>
      </c>
      <c r="G147" s="576" t="s">
        <v>1094</v>
      </c>
      <c r="H147" s="585">
        <v>143</v>
      </c>
      <c r="I147" s="585">
        <v>100386</v>
      </c>
      <c r="J147" s="576">
        <v>1.5267600492768172</v>
      </c>
      <c r="K147" s="576">
        <v>702</v>
      </c>
      <c r="L147" s="585">
        <v>93</v>
      </c>
      <c r="M147" s="585">
        <v>65751</v>
      </c>
      <c r="N147" s="576">
        <v>1</v>
      </c>
      <c r="O147" s="576">
        <v>707</v>
      </c>
      <c r="P147" s="585">
        <v>22</v>
      </c>
      <c r="Q147" s="585">
        <v>15642</v>
      </c>
      <c r="R147" s="581">
        <v>0.23789752247114113</v>
      </c>
      <c r="S147" s="586">
        <v>711</v>
      </c>
    </row>
    <row r="148" spans="1:19" ht="14.45" customHeight="1" x14ac:dyDescent="0.2">
      <c r="A148" s="575" t="s">
        <v>1024</v>
      </c>
      <c r="B148" s="576" t="s">
        <v>1025</v>
      </c>
      <c r="C148" s="576" t="s">
        <v>467</v>
      </c>
      <c r="D148" s="576" t="s">
        <v>1020</v>
      </c>
      <c r="E148" s="576" t="s">
        <v>1052</v>
      </c>
      <c r="F148" s="576" t="s">
        <v>1095</v>
      </c>
      <c r="G148" s="576" t="s">
        <v>1096</v>
      </c>
      <c r="H148" s="585">
        <v>430</v>
      </c>
      <c r="I148" s="585">
        <v>99760</v>
      </c>
      <c r="J148" s="576">
        <v>1.0242930776023165</v>
      </c>
      <c r="K148" s="576">
        <v>232</v>
      </c>
      <c r="L148" s="585">
        <v>418</v>
      </c>
      <c r="M148" s="585">
        <v>97394</v>
      </c>
      <c r="N148" s="576">
        <v>1</v>
      </c>
      <c r="O148" s="576">
        <v>233</v>
      </c>
      <c r="P148" s="585">
        <v>115</v>
      </c>
      <c r="Q148" s="585">
        <v>27025</v>
      </c>
      <c r="R148" s="581">
        <v>0.27748115900363474</v>
      </c>
      <c r="S148" s="586">
        <v>235</v>
      </c>
    </row>
    <row r="149" spans="1:19" ht="14.45" customHeight="1" x14ac:dyDescent="0.2">
      <c r="A149" s="575" t="s">
        <v>1024</v>
      </c>
      <c r="B149" s="576" t="s">
        <v>1025</v>
      </c>
      <c r="C149" s="576" t="s">
        <v>467</v>
      </c>
      <c r="D149" s="576" t="s">
        <v>579</v>
      </c>
      <c r="E149" s="576" t="s">
        <v>1026</v>
      </c>
      <c r="F149" s="576" t="s">
        <v>1027</v>
      </c>
      <c r="G149" s="576" t="s">
        <v>1028</v>
      </c>
      <c r="H149" s="585">
        <v>28.4</v>
      </c>
      <c r="I149" s="585">
        <v>1536.44</v>
      </c>
      <c r="J149" s="576">
        <v>0.79893090394775168</v>
      </c>
      <c r="K149" s="576">
        <v>54.1</v>
      </c>
      <c r="L149" s="585">
        <v>35.400000000000006</v>
      </c>
      <c r="M149" s="585">
        <v>1923.12</v>
      </c>
      <c r="N149" s="576">
        <v>1</v>
      </c>
      <c r="O149" s="576">
        <v>54.325423728813547</v>
      </c>
      <c r="P149" s="585">
        <v>0.8</v>
      </c>
      <c r="Q149" s="585">
        <v>43.52</v>
      </c>
      <c r="R149" s="581">
        <v>2.2629893090394777E-2</v>
      </c>
      <c r="S149" s="586">
        <v>54.4</v>
      </c>
    </row>
    <row r="150" spans="1:19" ht="14.45" customHeight="1" x14ac:dyDescent="0.2">
      <c r="A150" s="575" t="s">
        <v>1024</v>
      </c>
      <c r="B150" s="576" t="s">
        <v>1025</v>
      </c>
      <c r="C150" s="576" t="s">
        <v>467</v>
      </c>
      <c r="D150" s="576" t="s">
        <v>579</v>
      </c>
      <c r="E150" s="576" t="s">
        <v>1026</v>
      </c>
      <c r="F150" s="576" t="s">
        <v>1029</v>
      </c>
      <c r="G150" s="576" t="s">
        <v>1028</v>
      </c>
      <c r="H150" s="585">
        <v>0.2</v>
      </c>
      <c r="I150" s="585">
        <v>21.65</v>
      </c>
      <c r="J150" s="576"/>
      <c r="K150" s="576">
        <v>108.24999999999999</v>
      </c>
      <c r="L150" s="585"/>
      <c r="M150" s="585"/>
      <c r="N150" s="576"/>
      <c r="O150" s="576"/>
      <c r="P150" s="585"/>
      <c r="Q150" s="585"/>
      <c r="R150" s="581"/>
      <c r="S150" s="586"/>
    </row>
    <row r="151" spans="1:19" ht="14.45" customHeight="1" x14ac:dyDescent="0.2">
      <c r="A151" s="575" t="s">
        <v>1024</v>
      </c>
      <c r="B151" s="576" t="s">
        <v>1025</v>
      </c>
      <c r="C151" s="576" t="s">
        <v>467</v>
      </c>
      <c r="D151" s="576" t="s">
        <v>579</v>
      </c>
      <c r="E151" s="576" t="s">
        <v>1026</v>
      </c>
      <c r="F151" s="576" t="s">
        <v>1030</v>
      </c>
      <c r="G151" s="576" t="s">
        <v>516</v>
      </c>
      <c r="H151" s="585">
        <v>0.1</v>
      </c>
      <c r="I151" s="585">
        <v>13.65</v>
      </c>
      <c r="J151" s="576"/>
      <c r="K151" s="576">
        <v>136.5</v>
      </c>
      <c r="L151" s="585"/>
      <c r="M151" s="585"/>
      <c r="N151" s="576"/>
      <c r="O151" s="576"/>
      <c r="P151" s="585">
        <v>0.7</v>
      </c>
      <c r="Q151" s="585">
        <v>95.48</v>
      </c>
      <c r="R151" s="581"/>
      <c r="S151" s="586">
        <v>136.4</v>
      </c>
    </row>
    <row r="152" spans="1:19" ht="14.45" customHeight="1" x14ac:dyDescent="0.2">
      <c r="A152" s="575" t="s">
        <v>1024</v>
      </c>
      <c r="B152" s="576" t="s">
        <v>1025</v>
      </c>
      <c r="C152" s="576" t="s">
        <v>467</v>
      </c>
      <c r="D152" s="576" t="s">
        <v>579</v>
      </c>
      <c r="E152" s="576" t="s">
        <v>1026</v>
      </c>
      <c r="F152" s="576" t="s">
        <v>1031</v>
      </c>
      <c r="G152" s="576" t="s">
        <v>521</v>
      </c>
      <c r="H152" s="585">
        <v>1.8000000000000003</v>
      </c>
      <c r="I152" s="585">
        <v>101.93</v>
      </c>
      <c r="J152" s="576">
        <v>0.5438877327784003</v>
      </c>
      <c r="K152" s="576">
        <v>56.627777777777773</v>
      </c>
      <c r="L152" s="585">
        <v>3.7000000000000006</v>
      </c>
      <c r="M152" s="585">
        <v>187.41000000000003</v>
      </c>
      <c r="N152" s="576">
        <v>1</v>
      </c>
      <c r="O152" s="576">
        <v>50.651351351351352</v>
      </c>
      <c r="P152" s="585">
        <v>2.6</v>
      </c>
      <c r="Q152" s="585">
        <v>111.85</v>
      </c>
      <c r="R152" s="581">
        <v>0.59681980684061675</v>
      </c>
      <c r="S152" s="586">
        <v>43.019230769230766</v>
      </c>
    </row>
    <row r="153" spans="1:19" ht="14.45" customHeight="1" x14ac:dyDescent="0.2">
      <c r="A153" s="575" t="s">
        <v>1024</v>
      </c>
      <c r="B153" s="576" t="s">
        <v>1025</v>
      </c>
      <c r="C153" s="576" t="s">
        <v>467</v>
      </c>
      <c r="D153" s="576" t="s">
        <v>579</v>
      </c>
      <c r="E153" s="576" t="s">
        <v>1026</v>
      </c>
      <c r="F153" s="576" t="s">
        <v>1032</v>
      </c>
      <c r="G153" s="576" t="s">
        <v>1033</v>
      </c>
      <c r="H153" s="585">
        <v>0.4</v>
      </c>
      <c r="I153" s="585">
        <v>70.8</v>
      </c>
      <c r="J153" s="576">
        <v>2</v>
      </c>
      <c r="K153" s="576">
        <v>176.99999999999997</v>
      </c>
      <c r="L153" s="585">
        <v>0.2</v>
      </c>
      <c r="M153" s="585">
        <v>35.4</v>
      </c>
      <c r="N153" s="576">
        <v>1</v>
      </c>
      <c r="O153" s="576">
        <v>176.99999999999997</v>
      </c>
      <c r="P153" s="585">
        <v>0.6</v>
      </c>
      <c r="Q153" s="585">
        <v>106.2</v>
      </c>
      <c r="R153" s="581">
        <v>3</v>
      </c>
      <c r="S153" s="586">
        <v>177</v>
      </c>
    </row>
    <row r="154" spans="1:19" ht="14.45" customHeight="1" x14ac:dyDescent="0.2">
      <c r="A154" s="575" t="s">
        <v>1024</v>
      </c>
      <c r="B154" s="576" t="s">
        <v>1025</v>
      </c>
      <c r="C154" s="576" t="s">
        <v>467</v>
      </c>
      <c r="D154" s="576" t="s">
        <v>579</v>
      </c>
      <c r="E154" s="576" t="s">
        <v>1026</v>
      </c>
      <c r="F154" s="576" t="s">
        <v>1035</v>
      </c>
      <c r="G154" s="576" t="s">
        <v>500</v>
      </c>
      <c r="H154" s="585">
        <v>7</v>
      </c>
      <c r="I154" s="585">
        <v>33.6</v>
      </c>
      <c r="J154" s="576">
        <v>0.7777777777777779</v>
      </c>
      <c r="K154" s="576">
        <v>4.8</v>
      </c>
      <c r="L154" s="585">
        <v>9</v>
      </c>
      <c r="M154" s="585">
        <v>43.199999999999996</v>
      </c>
      <c r="N154" s="576">
        <v>1</v>
      </c>
      <c r="O154" s="576">
        <v>4.8</v>
      </c>
      <c r="P154" s="585">
        <v>3.7</v>
      </c>
      <c r="Q154" s="585">
        <v>17.830000000000002</v>
      </c>
      <c r="R154" s="581">
        <v>0.41273148148148159</v>
      </c>
      <c r="S154" s="586">
        <v>4.8189189189189188</v>
      </c>
    </row>
    <row r="155" spans="1:19" ht="14.45" customHeight="1" x14ac:dyDescent="0.2">
      <c r="A155" s="575" t="s">
        <v>1024</v>
      </c>
      <c r="B155" s="576" t="s">
        <v>1025</v>
      </c>
      <c r="C155" s="576" t="s">
        <v>467</v>
      </c>
      <c r="D155" s="576" t="s">
        <v>579</v>
      </c>
      <c r="E155" s="576" t="s">
        <v>1026</v>
      </c>
      <c r="F155" s="576" t="s">
        <v>1036</v>
      </c>
      <c r="G155" s="576" t="s">
        <v>1037</v>
      </c>
      <c r="H155" s="585">
        <v>5</v>
      </c>
      <c r="I155" s="585">
        <v>522.20000000000005</v>
      </c>
      <c r="J155" s="576"/>
      <c r="K155" s="576">
        <v>104.44000000000001</v>
      </c>
      <c r="L155" s="585"/>
      <c r="M155" s="585"/>
      <c r="N155" s="576"/>
      <c r="O155" s="576"/>
      <c r="P155" s="585"/>
      <c r="Q155" s="585"/>
      <c r="R155" s="581"/>
      <c r="S155" s="586"/>
    </row>
    <row r="156" spans="1:19" ht="14.45" customHeight="1" x14ac:dyDescent="0.2">
      <c r="A156" s="575" t="s">
        <v>1024</v>
      </c>
      <c r="B156" s="576" t="s">
        <v>1025</v>
      </c>
      <c r="C156" s="576" t="s">
        <v>467</v>
      </c>
      <c r="D156" s="576" t="s">
        <v>579</v>
      </c>
      <c r="E156" s="576" t="s">
        <v>1026</v>
      </c>
      <c r="F156" s="576" t="s">
        <v>1038</v>
      </c>
      <c r="G156" s="576" t="s">
        <v>1037</v>
      </c>
      <c r="H156" s="585"/>
      <c r="I156" s="585"/>
      <c r="J156" s="576"/>
      <c r="K156" s="576"/>
      <c r="L156" s="585">
        <v>0.1</v>
      </c>
      <c r="M156" s="585">
        <v>79.28</v>
      </c>
      <c r="N156" s="576">
        <v>1</v>
      </c>
      <c r="O156" s="576">
        <v>792.8</v>
      </c>
      <c r="P156" s="585">
        <v>1.2</v>
      </c>
      <c r="Q156" s="585">
        <v>951.36</v>
      </c>
      <c r="R156" s="581">
        <v>12</v>
      </c>
      <c r="S156" s="586">
        <v>792.80000000000007</v>
      </c>
    </row>
    <row r="157" spans="1:19" ht="14.45" customHeight="1" x14ac:dyDescent="0.2">
      <c r="A157" s="575" t="s">
        <v>1024</v>
      </c>
      <c r="B157" s="576" t="s">
        <v>1025</v>
      </c>
      <c r="C157" s="576" t="s">
        <v>467</v>
      </c>
      <c r="D157" s="576" t="s">
        <v>579</v>
      </c>
      <c r="E157" s="576" t="s">
        <v>1026</v>
      </c>
      <c r="F157" s="576" t="s">
        <v>1039</v>
      </c>
      <c r="G157" s="576" t="s">
        <v>1040</v>
      </c>
      <c r="H157" s="585"/>
      <c r="I157" s="585"/>
      <c r="J157" s="576"/>
      <c r="K157" s="576"/>
      <c r="L157" s="585"/>
      <c r="M157" s="585"/>
      <c r="N157" s="576"/>
      <c r="O157" s="576"/>
      <c r="P157" s="585">
        <v>1.31</v>
      </c>
      <c r="Q157" s="585">
        <v>126.36000000000001</v>
      </c>
      <c r="R157" s="581"/>
      <c r="S157" s="586">
        <v>96.458015267175583</v>
      </c>
    </row>
    <row r="158" spans="1:19" ht="14.45" customHeight="1" x14ac:dyDescent="0.2">
      <c r="A158" s="575" t="s">
        <v>1024</v>
      </c>
      <c r="B158" s="576" t="s">
        <v>1025</v>
      </c>
      <c r="C158" s="576" t="s">
        <v>467</v>
      </c>
      <c r="D158" s="576" t="s">
        <v>579</v>
      </c>
      <c r="E158" s="576" t="s">
        <v>1026</v>
      </c>
      <c r="F158" s="576" t="s">
        <v>1041</v>
      </c>
      <c r="G158" s="576" t="s">
        <v>1040</v>
      </c>
      <c r="H158" s="585"/>
      <c r="I158" s="585"/>
      <c r="J158" s="576"/>
      <c r="K158" s="576"/>
      <c r="L158" s="585"/>
      <c r="M158" s="585"/>
      <c r="N158" s="576"/>
      <c r="O158" s="576"/>
      <c r="P158" s="585">
        <v>0.05</v>
      </c>
      <c r="Q158" s="585">
        <v>6.08</v>
      </c>
      <c r="R158" s="581"/>
      <c r="S158" s="586">
        <v>121.6</v>
      </c>
    </row>
    <row r="159" spans="1:19" ht="14.45" customHeight="1" x14ac:dyDescent="0.2">
      <c r="A159" s="575" t="s">
        <v>1024</v>
      </c>
      <c r="B159" s="576" t="s">
        <v>1025</v>
      </c>
      <c r="C159" s="576" t="s">
        <v>467</v>
      </c>
      <c r="D159" s="576" t="s">
        <v>579</v>
      </c>
      <c r="E159" s="576" t="s">
        <v>1026</v>
      </c>
      <c r="F159" s="576" t="s">
        <v>1042</v>
      </c>
      <c r="G159" s="576" t="s">
        <v>1043</v>
      </c>
      <c r="H159" s="585"/>
      <c r="I159" s="585"/>
      <c r="J159" s="576"/>
      <c r="K159" s="576"/>
      <c r="L159" s="585"/>
      <c r="M159" s="585"/>
      <c r="N159" s="576"/>
      <c r="O159" s="576"/>
      <c r="P159" s="585">
        <v>10.8</v>
      </c>
      <c r="Q159" s="585">
        <v>587.52</v>
      </c>
      <c r="R159" s="581"/>
      <c r="S159" s="586">
        <v>54.399999999999991</v>
      </c>
    </row>
    <row r="160" spans="1:19" ht="14.45" customHeight="1" x14ac:dyDescent="0.2">
      <c r="A160" s="575" t="s">
        <v>1024</v>
      </c>
      <c r="B160" s="576" t="s">
        <v>1025</v>
      </c>
      <c r="C160" s="576" t="s">
        <v>467</v>
      </c>
      <c r="D160" s="576" t="s">
        <v>579</v>
      </c>
      <c r="E160" s="576" t="s">
        <v>1026</v>
      </c>
      <c r="F160" s="576" t="s">
        <v>1044</v>
      </c>
      <c r="G160" s="576" t="s">
        <v>510</v>
      </c>
      <c r="H160" s="585"/>
      <c r="I160" s="585"/>
      <c r="J160" s="576"/>
      <c r="K160" s="576"/>
      <c r="L160" s="585"/>
      <c r="M160" s="585"/>
      <c r="N160" s="576"/>
      <c r="O160" s="576"/>
      <c r="P160" s="585">
        <v>17</v>
      </c>
      <c r="Q160" s="585">
        <v>924.80000000000007</v>
      </c>
      <c r="R160" s="581"/>
      <c r="S160" s="586">
        <v>54.400000000000006</v>
      </c>
    </row>
    <row r="161" spans="1:19" ht="14.45" customHeight="1" x14ac:dyDescent="0.2">
      <c r="A161" s="575" t="s">
        <v>1024</v>
      </c>
      <c r="B161" s="576" t="s">
        <v>1025</v>
      </c>
      <c r="C161" s="576" t="s">
        <v>467</v>
      </c>
      <c r="D161" s="576" t="s">
        <v>579</v>
      </c>
      <c r="E161" s="576" t="s">
        <v>1026</v>
      </c>
      <c r="F161" s="576" t="s">
        <v>1045</v>
      </c>
      <c r="G161" s="576" t="s">
        <v>1046</v>
      </c>
      <c r="H161" s="585"/>
      <c r="I161" s="585"/>
      <c r="J161" s="576"/>
      <c r="K161" s="576"/>
      <c r="L161" s="585"/>
      <c r="M161" s="585"/>
      <c r="N161" s="576"/>
      <c r="O161" s="576"/>
      <c r="P161" s="585">
        <v>0.52999999999999992</v>
      </c>
      <c r="Q161" s="585">
        <v>51.03</v>
      </c>
      <c r="R161" s="581"/>
      <c r="S161" s="586">
        <v>96.28301886792454</v>
      </c>
    </row>
    <row r="162" spans="1:19" ht="14.45" customHeight="1" x14ac:dyDescent="0.2">
      <c r="A162" s="575" t="s">
        <v>1024</v>
      </c>
      <c r="B162" s="576" t="s">
        <v>1025</v>
      </c>
      <c r="C162" s="576" t="s">
        <v>467</v>
      </c>
      <c r="D162" s="576" t="s">
        <v>579</v>
      </c>
      <c r="E162" s="576" t="s">
        <v>1026</v>
      </c>
      <c r="F162" s="576" t="s">
        <v>1048</v>
      </c>
      <c r="G162" s="576" t="s">
        <v>525</v>
      </c>
      <c r="H162" s="585"/>
      <c r="I162" s="585"/>
      <c r="J162" s="576"/>
      <c r="K162" s="576"/>
      <c r="L162" s="585"/>
      <c r="M162" s="585"/>
      <c r="N162" s="576"/>
      <c r="O162" s="576"/>
      <c r="P162" s="585">
        <v>2</v>
      </c>
      <c r="Q162" s="585">
        <v>520.80999999999995</v>
      </c>
      <c r="R162" s="581"/>
      <c r="S162" s="586">
        <v>260.40499999999997</v>
      </c>
    </row>
    <row r="163" spans="1:19" ht="14.45" customHeight="1" x14ac:dyDescent="0.2">
      <c r="A163" s="575" t="s">
        <v>1024</v>
      </c>
      <c r="B163" s="576" t="s">
        <v>1025</v>
      </c>
      <c r="C163" s="576" t="s">
        <v>467</v>
      </c>
      <c r="D163" s="576" t="s">
        <v>579</v>
      </c>
      <c r="E163" s="576" t="s">
        <v>1026</v>
      </c>
      <c r="F163" s="576" t="s">
        <v>1049</v>
      </c>
      <c r="G163" s="576" t="s">
        <v>529</v>
      </c>
      <c r="H163" s="585"/>
      <c r="I163" s="585"/>
      <c r="J163" s="576"/>
      <c r="K163" s="576"/>
      <c r="L163" s="585"/>
      <c r="M163" s="585"/>
      <c r="N163" s="576"/>
      <c r="O163" s="576"/>
      <c r="P163" s="585">
        <v>25</v>
      </c>
      <c r="Q163" s="585">
        <v>7443.4999999999991</v>
      </c>
      <c r="R163" s="581"/>
      <c r="S163" s="586">
        <v>297.73999999999995</v>
      </c>
    </row>
    <row r="164" spans="1:19" ht="14.45" customHeight="1" x14ac:dyDescent="0.2">
      <c r="A164" s="575" t="s">
        <v>1024</v>
      </c>
      <c r="B164" s="576" t="s">
        <v>1025</v>
      </c>
      <c r="C164" s="576" t="s">
        <v>467</v>
      </c>
      <c r="D164" s="576" t="s">
        <v>579</v>
      </c>
      <c r="E164" s="576" t="s">
        <v>1052</v>
      </c>
      <c r="F164" s="576" t="s">
        <v>1053</v>
      </c>
      <c r="G164" s="576" t="s">
        <v>1054</v>
      </c>
      <c r="H164" s="585"/>
      <c r="I164" s="585"/>
      <c r="J164" s="576"/>
      <c r="K164" s="576"/>
      <c r="L164" s="585"/>
      <c r="M164" s="585"/>
      <c r="N164" s="576"/>
      <c r="O164" s="576"/>
      <c r="P164" s="585">
        <v>1</v>
      </c>
      <c r="Q164" s="585">
        <v>186</v>
      </c>
      <c r="R164" s="581"/>
      <c r="S164" s="586">
        <v>186</v>
      </c>
    </row>
    <row r="165" spans="1:19" ht="14.45" customHeight="1" x14ac:dyDescent="0.2">
      <c r="A165" s="575" t="s">
        <v>1024</v>
      </c>
      <c r="B165" s="576" t="s">
        <v>1025</v>
      </c>
      <c r="C165" s="576" t="s">
        <v>467</v>
      </c>
      <c r="D165" s="576" t="s">
        <v>579</v>
      </c>
      <c r="E165" s="576" t="s">
        <v>1052</v>
      </c>
      <c r="F165" s="576" t="s">
        <v>1055</v>
      </c>
      <c r="G165" s="576" t="s">
        <v>1056</v>
      </c>
      <c r="H165" s="585"/>
      <c r="I165" s="585"/>
      <c r="J165" s="576"/>
      <c r="K165" s="576"/>
      <c r="L165" s="585"/>
      <c r="M165" s="585"/>
      <c r="N165" s="576"/>
      <c r="O165" s="576"/>
      <c r="P165" s="585">
        <v>2</v>
      </c>
      <c r="Q165" s="585">
        <v>246</v>
      </c>
      <c r="R165" s="581"/>
      <c r="S165" s="586">
        <v>123</v>
      </c>
    </row>
    <row r="166" spans="1:19" ht="14.45" customHeight="1" x14ac:dyDescent="0.2">
      <c r="A166" s="575" t="s">
        <v>1024</v>
      </c>
      <c r="B166" s="576" t="s">
        <v>1025</v>
      </c>
      <c r="C166" s="576" t="s">
        <v>467</v>
      </c>
      <c r="D166" s="576" t="s">
        <v>579</v>
      </c>
      <c r="E166" s="576" t="s">
        <v>1052</v>
      </c>
      <c r="F166" s="576" t="s">
        <v>1057</v>
      </c>
      <c r="G166" s="576" t="s">
        <v>1058</v>
      </c>
      <c r="H166" s="585">
        <v>142</v>
      </c>
      <c r="I166" s="585">
        <v>5254</v>
      </c>
      <c r="J166" s="576">
        <v>0.76812865497076022</v>
      </c>
      <c r="K166" s="576">
        <v>37</v>
      </c>
      <c r="L166" s="585">
        <v>180</v>
      </c>
      <c r="M166" s="585">
        <v>6840</v>
      </c>
      <c r="N166" s="576">
        <v>1</v>
      </c>
      <c r="O166" s="576">
        <v>38</v>
      </c>
      <c r="P166" s="585">
        <v>161</v>
      </c>
      <c r="Q166" s="585">
        <v>6118</v>
      </c>
      <c r="R166" s="581">
        <v>0.89444444444444449</v>
      </c>
      <c r="S166" s="586">
        <v>38</v>
      </c>
    </row>
    <row r="167" spans="1:19" ht="14.45" customHeight="1" x14ac:dyDescent="0.2">
      <c r="A167" s="575" t="s">
        <v>1024</v>
      </c>
      <c r="B167" s="576" t="s">
        <v>1025</v>
      </c>
      <c r="C167" s="576" t="s">
        <v>467</v>
      </c>
      <c r="D167" s="576" t="s">
        <v>579</v>
      </c>
      <c r="E167" s="576" t="s">
        <v>1052</v>
      </c>
      <c r="F167" s="576" t="s">
        <v>1059</v>
      </c>
      <c r="G167" s="576" t="s">
        <v>1060</v>
      </c>
      <c r="H167" s="585">
        <v>135</v>
      </c>
      <c r="I167" s="585">
        <v>1350</v>
      </c>
      <c r="J167" s="576">
        <v>0.65217391304347827</v>
      </c>
      <c r="K167" s="576">
        <v>10</v>
      </c>
      <c r="L167" s="585">
        <v>207</v>
      </c>
      <c r="M167" s="585">
        <v>2070</v>
      </c>
      <c r="N167" s="576">
        <v>1</v>
      </c>
      <c r="O167" s="576">
        <v>10</v>
      </c>
      <c r="P167" s="585">
        <v>326</v>
      </c>
      <c r="Q167" s="585">
        <v>3260</v>
      </c>
      <c r="R167" s="581">
        <v>1.5748792270531402</v>
      </c>
      <c r="S167" s="586">
        <v>10</v>
      </c>
    </row>
    <row r="168" spans="1:19" ht="14.45" customHeight="1" x14ac:dyDescent="0.2">
      <c r="A168" s="575" t="s">
        <v>1024</v>
      </c>
      <c r="B168" s="576" t="s">
        <v>1025</v>
      </c>
      <c r="C168" s="576" t="s">
        <v>467</v>
      </c>
      <c r="D168" s="576" t="s">
        <v>579</v>
      </c>
      <c r="E168" s="576" t="s">
        <v>1052</v>
      </c>
      <c r="F168" s="576" t="s">
        <v>1061</v>
      </c>
      <c r="G168" s="576" t="s">
        <v>1062</v>
      </c>
      <c r="H168" s="585">
        <v>28</v>
      </c>
      <c r="I168" s="585">
        <v>140</v>
      </c>
      <c r="J168" s="576">
        <v>1.6470588235294117</v>
      </c>
      <c r="K168" s="576">
        <v>5</v>
      </c>
      <c r="L168" s="585">
        <v>17</v>
      </c>
      <c r="M168" s="585">
        <v>85</v>
      </c>
      <c r="N168" s="576">
        <v>1</v>
      </c>
      <c r="O168" s="576">
        <v>5</v>
      </c>
      <c r="P168" s="585">
        <v>28</v>
      </c>
      <c r="Q168" s="585">
        <v>140</v>
      </c>
      <c r="R168" s="581">
        <v>1.6470588235294117</v>
      </c>
      <c r="S168" s="586">
        <v>5</v>
      </c>
    </row>
    <row r="169" spans="1:19" ht="14.45" customHeight="1" x14ac:dyDescent="0.2">
      <c r="A169" s="575" t="s">
        <v>1024</v>
      </c>
      <c r="B169" s="576" t="s">
        <v>1025</v>
      </c>
      <c r="C169" s="576" t="s">
        <v>467</v>
      </c>
      <c r="D169" s="576" t="s">
        <v>579</v>
      </c>
      <c r="E169" s="576" t="s">
        <v>1052</v>
      </c>
      <c r="F169" s="576" t="s">
        <v>1063</v>
      </c>
      <c r="G169" s="576" t="s">
        <v>1064</v>
      </c>
      <c r="H169" s="585"/>
      <c r="I169" s="585"/>
      <c r="J169" s="576"/>
      <c r="K169" s="576"/>
      <c r="L169" s="585"/>
      <c r="M169" s="585"/>
      <c r="N169" s="576"/>
      <c r="O169" s="576"/>
      <c r="P169" s="585">
        <v>4</v>
      </c>
      <c r="Q169" s="585">
        <v>20</v>
      </c>
      <c r="R169" s="581"/>
      <c r="S169" s="586">
        <v>5</v>
      </c>
    </row>
    <row r="170" spans="1:19" ht="14.45" customHeight="1" x14ac:dyDescent="0.2">
      <c r="A170" s="575" t="s">
        <v>1024</v>
      </c>
      <c r="B170" s="576" t="s">
        <v>1025</v>
      </c>
      <c r="C170" s="576" t="s">
        <v>467</v>
      </c>
      <c r="D170" s="576" t="s">
        <v>579</v>
      </c>
      <c r="E170" s="576" t="s">
        <v>1052</v>
      </c>
      <c r="F170" s="576" t="s">
        <v>1065</v>
      </c>
      <c r="G170" s="576" t="s">
        <v>1066</v>
      </c>
      <c r="H170" s="585">
        <v>139</v>
      </c>
      <c r="I170" s="585">
        <v>10286</v>
      </c>
      <c r="J170" s="576">
        <v>0.80202729044834309</v>
      </c>
      <c r="K170" s="576">
        <v>74</v>
      </c>
      <c r="L170" s="585">
        <v>171</v>
      </c>
      <c r="M170" s="585">
        <v>12825</v>
      </c>
      <c r="N170" s="576">
        <v>1</v>
      </c>
      <c r="O170" s="576">
        <v>75</v>
      </c>
      <c r="P170" s="585">
        <v>211</v>
      </c>
      <c r="Q170" s="585">
        <v>16036</v>
      </c>
      <c r="R170" s="581">
        <v>1.2503703703703704</v>
      </c>
      <c r="S170" s="586">
        <v>76</v>
      </c>
    </row>
    <row r="171" spans="1:19" ht="14.45" customHeight="1" x14ac:dyDescent="0.2">
      <c r="A171" s="575" t="s">
        <v>1024</v>
      </c>
      <c r="B171" s="576" t="s">
        <v>1025</v>
      </c>
      <c r="C171" s="576" t="s">
        <v>467</v>
      </c>
      <c r="D171" s="576" t="s">
        <v>579</v>
      </c>
      <c r="E171" s="576" t="s">
        <v>1052</v>
      </c>
      <c r="F171" s="576" t="s">
        <v>1069</v>
      </c>
      <c r="G171" s="576" t="s">
        <v>1070</v>
      </c>
      <c r="H171" s="585">
        <v>29</v>
      </c>
      <c r="I171" s="585">
        <v>5162</v>
      </c>
      <c r="J171" s="576">
        <v>1.1535195530726257</v>
      </c>
      <c r="K171" s="576">
        <v>178</v>
      </c>
      <c r="L171" s="585">
        <v>25</v>
      </c>
      <c r="M171" s="585">
        <v>4475</v>
      </c>
      <c r="N171" s="576">
        <v>1</v>
      </c>
      <c r="O171" s="576">
        <v>179</v>
      </c>
      <c r="P171" s="585">
        <v>101</v>
      </c>
      <c r="Q171" s="585">
        <v>18180</v>
      </c>
      <c r="R171" s="581">
        <v>4.062569832402235</v>
      </c>
      <c r="S171" s="586">
        <v>180</v>
      </c>
    </row>
    <row r="172" spans="1:19" ht="14.45" customHeight="1" x14ac:dyDescent="0.2">
      <c r="A172" s="575" t="s">
        <v>1024</v>
      </c>
      <c r="B172" s="576" t="s">
        <v>1025</v>
      </c>
      <c r="C172" s="576" t="s">
        <v>467</v>
      </c>
      <c r="D172" s="576" t="s">
        <v>579</v>
      </c>
      <c r="E172" s="576" t="s">
        <v>1052</v>
      </c>
      <c r="F172" s="576" t="s">
        <v>1071</v>
      </c>
      <c r="G172" s="576" t="s">
        <v>1072</v>
      </c>
      <c r="H172" s="585">
        <v>1</v>
      </c>
      <c r="I172" s="585">
        <v>272</v>
      </c>
      <c r="J172" s="576"/>
      <c r="K172" s="576">
        <v>272</v>
      </c>
      <c r="L172" s="585"/>
      <c r="M172" s="585"/>
      <c r="N172" s="576"/>
      <c r="O172" s="576"/>
      <c r="P172" s="585">
        <v>2</v>
      </c>
      <c r="Q172" s="585">
        <v>552</v>
      </c>
      <c r="R172" s="581"/>
      <c r="S172" s="586">
        <v>276</v>
      </c>
    </row>
    <row r="173" spans="1:19" ht="14.45" customHeight="1" x14ac:dyDescent="0.2">
      <c r="A173" s="575" t="s">
        <v>1024</v>
      </c>
      <c r="B173" s="576" t="s">
        <v>1025</v>
      </c>
      <c r="C173" s="576" t="s">
        <v>467</v>
      </c>
      <c r="D173" s="576" t="s">
        <v>579</v>
      </c>
      <c r="E173" s="576" t="s">
        <v>1052</v>
      </c>
      <c r="F173" s="576" t="s">
        <v>1073</v>
      </c>
      <c r="G173" s="576" t="s">
        <v>1074</v>
      </c>
      <c r="H173" s="585">
        <v>181</v>
      </c>
      <c r="I173" s="585">
        <v>6033.33</v>
      </c>
      <c r="J173" s="576">
        <v>0.63732336713965942</v>
      </c>
      <c r="K173" s="576">
        <v>33.333314917127069</v>
      </c>
      <c r="L173" s="585">
        <v>284</v>
      </c>
      <c r="M173" s="585">
        <v>9466.67</v>
      </c>
      <c r="N173" s="576">
        <v>1</v>
      </c>
      <c r="O173" s="576">
        <v>33.333345070422538</v>
      </c>
      <c r="P173" s="585">
        <v>495</v>
      </c>
      <c r="Q173" s="585">
        <v>19885.550000000003</v>
      </c>
      <c r="R173" s="581">
        <v>2.1005855279628425</v>
      </c>
      <c r="S173" s="586">
        <v>40.172828282828291</v>
      </c>
    </row>
    <row r="174" spans="1:19" ht="14.45" customHeight="1" x14ac:dyDescent="0.2">
      <c r="A174" s="575" t="s">
        <v>1024</v>
      </c>
      <c r="B174" s="576" t="s">
        <v>1025</v>
      </c>
      <c r="C174" s="576" t="s">
        <v>467</v>
      </c>
      <c r="D174" s="576" t="s">
        <v>579</v>
      </c>
      <c r="E174" s="576" t="s">
        <v>1052</v>
      </c>
      <c r="F174" s="576" t="s">
        <v>1075</v>
      </c>
      <c r="G174" s="576" t="s">
        <v>1076</v>
      </c>
      <c r="H174" s="585">
        <v>2</v>
      </c>
      <c r="I174" s="585">
        <v>74</v>
      </c>
      <c r="J174" s="576"/>
      <c r="K174" s="576">
        <v>37</v>
      </c>
      <c r="L174" s="585"/>
      <c r="M174" s="585"/>
      <c r="N174" s="576"/>
      <c r="O174" s="576"/>
      <c r="P174" s="585"/>
      <c r="Q174" s="585"/>
      <c r="R174" s="581"/>
      <c r="S174" s="586"/>
    </row>
    <row r="175" spans="1:19" ht="14.45" customHeight="1" x14ac:dyDescent="0.2">
      <c r="A175" s="575" t="s">
        <v>1024</v>
      </c>
      <c r="B175" s="576" t="s">
        <v>1025</v>
      </c>
      <c r="C175" s="576" t="s">
        <v>467</v>
      </c>
      <c r="D175" s="576" t="s">
        <v>579</v>
      </c>
      <c r="E175" s="576" t="s">
        <v>1052</v>
      </c>
      <c r="F175" s="576" t="s">
        <v>1079</v>
      </c>
      <c r="G175" s="576" t="s">
        <v>1080</v>
      </c>
      <c r="H175" s="585">
        <v>150</v>
      </c>
      <c r="I175" s="585">
        <v>19800</v>
      </c>
      <c r="J175" s="576">
        <v>0.76788830715532286</v>
      </c>
      <c r="K175" s="576">
        <v>132</v>
      </c>
      <c r="L175" s="585">
        <v>191</v>
      </c>
      <c r="M175" s="585">
        <v>25785</v>
      </c>
      <c r="N175" s="576">
        <v>1</v>
      </c>
      <c r="O175" s="576">
        <v>135</v>
      </c>
      <c r="P175" s="585">
        <v>161</v>
      </c>
      <c r="Q175" s="585">
        <v>22057</v>
      </c>
      <c r="R175" s="581">
        <v>0.85541981772348263</v>
      </c>
      <c r="S175" s="586">
        <v>137</v>
      </c>
    </row>
    <row r="176" spans="1:19" ht="14.45" customHeight="1" x14ac:dyDescent="0.2">
      <c r="A176" s="575" t="s">
        <v>1024</v>
      </c>
      <c r="B176" s="576" t="s">
        <v>1025</v>
      </c>
      <c r="C176" s="576" t="s">
        <v>467</v>
      </c>
      <c r="D176" s="576" t="s">
        <v>579</v>
      </c>
      <c r="E176" s="576" t="s">
        <v>1052</v>
      </c>
      <c r="F176" s="576" t="s">
        <v>1081</v>
      </c>
      <c r="G176" s="576" t="s">
        <v>1082</v>
      </c>
      <c r="H176" s="585">
        <v>10</v>
      </c>
      <c r="I176" s="585">
        <v>740</v>
      </c>
      <c r="J176" s="576">
        <v>0.65777777777777779</v>
      </c>
      <c r="K176" s="576">
        <v>74</v>
      </c>
      <c r="L176" s="585">
        <v>15</v>
      </c>
      <c r="M176" s="585">
        <v>1125</v>
      </c>
      <c r="N176" s="576">
        <v>1</v>
      </c>
      <c r="O176" s="576">
        <v>75</v>
      </c>
      <c r="P176" s="585">
        <v>41</v>
      </c>
      <c r="Q176" s="585">
        <v>3116</v>
      </c>
      <c r="R176" s="581">
        <v>2.7697777777777777</v>
      </c>
      <c r="S176" s="586">
        <v>76</v>
      </c>
    </row>
    <row r="177" spans="1:19" ht="14.45" customHeight="1" x14ac:dyDescent="0.2">
      <c r="A177" s="575" t="s">
        <v>1024</v>
      </c>
      <c r="B177" s="576" t="s">
        <v>1025</v>
      </c>
      <c r="C177" s="576" t="s">
        <v>467</v>
      </c>
      <c r="D177" s="576" t="s">
        <v>579</v>
      </c>
      <c r="E177" s="576" t="s">
        <v>1052</v>
      </c>
      <c r="F177" s="576" t="s">
        <v>1083</v>
      </c>
      <c r="G177" s="576" t="s">
        <v>1084</v>
      </c>
      <c r="H177" s="585">
        <v>171</v>
      </c>
      <c r="I177" s="585">
        <v>60705</v>
      </c>
      <c r="J177" s="576">
        <v>0.78868390281928025</v>
      </c>
      <c r="K177" s="576">
        <v>355</v>
      </c>
      <c r="L177" s="585">
        <v>215</v>
      </c>
      <c r="M177" s="585">
        <v>76970</v>
      </c>
      <c r="N177" s="576">
        <v>1</v>
      </c>
      <c r="O177" s="576">
        <v>358</v>
      </c>
      <c r="P177" s="585">
        <v>319</v>
      </c>
      <c r="Q177" s="585">
        <v>114840</v>
      </c>
      <c r="R177" s="581">
        <v>1.4920098739768741</v>
      </c>
      <c r="S177" s="586">
        <v>360</v>
      </c>
    </row>
    <row r="178" spans="1:19" ht="14.45" customHeight="1" x14ac:dyDescent="0.2">
      <c r="A178" s="575" t="s">
        <v>1024</v>
      </c>
      <c r="B178" s="576" t="s">
        <v>1025</v>
      </c>
      <c r="C178" s="576" t="s">
        <v>467</v>
      </c>
      <c r="D178" s="576" t="s">
        <v>579</v>
      </c>
      <c r="E178" s="576" t="s">
        <v>1052</v>
      </c>
      <c r="F178" s="576" t="s">
        <v>1085</v>
      </c>
      <c r="G178" s="576" t="s">
        <v>1086</v>
      </c>
      <c r="H178" s="585">
        <v>258</v>
      </c>
      <c r="I178" s="585">
        <v>57534</v>
      </c>
      <c r="J178" s="576">
        <v>0.80817530552043826</v>
      </c>
      <c r="K178" s="576">
        <v>223</v>
      </c>
      <c r="L178" s="585">
        <v>315</v>
      </c>
      <c r="M178" s="585">
        <v>71190</v>
      </c>
      <c r="N178" s="576">
        <v>1</v>
      </c>
      <c r="O178" s="576">
        <v>226</v>
      </c>
      <c r="P178" s="585">
        <v>392</v>
      </c>
      <c r="Q178" s="585">
        <v>89376</v>
      </c>
      <c r="R178" s="581">
        <v>1.2554572271386431</v>
      </c>
      <c r="S178" s="586">
        <v>228</v>
      </c>
    </row>
    <row r="179" spans="1:19" ht="14.45" customHeight="1" x14ac:dyDescent="0.2">
      <c r="A179" s="575" t="s">
        <v>1024</v>
      </c>
      <c r="B179" s="576" t="s">
        <v>1025</v>
      </c>
      <c r="C179" s="576" t="s">
        <v>467</v>
      </c>
      <c r="D179" s="576" t="s">
        <v>579</v>
      </c>
      <c r="E179" s="576" t="s">
        <v>1052</v>
      </c>
      <c r="F179" s="576" t="s">
        <v>1087</v>
      </c>
      <c r="G179" s="576" t="s">
        <v>1088</v>
      </c>
      <c r="H179" s="585">
        <v>1</v>
      </c>
      <c r="I179" s="585">
        <v>77</v>
      </c>
      <c r="J179" s="576"/>
      <c r="K179" s="576">
        <v>77</v>
      </c>
      <c r="L179" s="585"/>
      <c r="M179" s="585"/>
      <c r="N179" s="576"/>
      <c r="O179" s="576"/>
      <c r="P179" s="585">
        <v>4</v>
      </c>
      <c r="Q179" s="585">
        <v>316</v>
      </c>
      <c r="R179" s="581"/>
      <c r="S179" s="586">
        <v>79</v>
      </c>
    </row>
    <row r="180" spans="1:19" ht="14.45" customHeight="1" x14ac:dyDescent="0.2">
      <c r="A180" s="575" t="s">
        <v>1024</v>
      </c>
      <c r="B180" s="576" t="s">
        <v>1025</v>
      </c>
      <c r="C180" s="576" t="s">
        <v>467</v>
      </c>
      <c r="D180" s="576" t="s">
        <v>579</v>
      </c>
      <c r="E180" s="576" t="s">
        <v>1052</v>
      </c>
      <c r="F180" s="576" t="s">
        <v>1093</v>
      </c>
      <c r="G180" s="576" t="s">
        <v>1094</v>
      </c>
      <c r="H180" s="585">
        <v>40</v>
      </c>
      <c r="I180" s="585">
        <v>28080</v>
      </c>
      <c r="J180" s="576">
        <v>0.90266169474090263</v>
      </c>
      <c r="K180" s="576">
        <v>702</v>
      </c>
      <c r="L180" s="585">
        <v>44</v>
      </c>
      <c r="M180" s="585">
        <v>31108</v>
      </c>
      <c r="N180" s="576">
        <v>1</v>
      </c>
      <c r="O180" s="576">
        <v>707</v>
      </c>
      <c r="P180" s="585">
        <v>77</v>
      </c>
      <c r="Q180" s="585">
        <v>54747</v>
      </c>
      <c r="R180" s="581">
        <v>1.7599009900990099</v>
      </c>
      <c r="S180" s="586">
        <v>711</v>
      </c>
    </row>
    <row r="181" spans="1:19" ht="14.45" customHeight="1" x14ac:dyDescent="0.2">
      <c r="A181" s="575" t="s">
        <v>1024</v>
      </c>
      <c r="B181" s="576" t="s">
        <v>1025</v>
      </c>
      <c r="C181" s="576" t="s">
        <v>467</v>
      </c>
      <c r="D181" s="576" t="s">
        <v>579</v>
      </c>
      <c r="E181" s="576" t="s">
        <v>1052</v>
      </c>
      <c r="F181" s="576" t="s">
        <v>1095</v>
      </c>
      <c r="G181" s="576" t="s">
        <v>1096</v>
      </c>
      <c r="H181" s="585">
        <v>147</v>
      </c>
      <c r="I181" s="585">
        <v>34104</v>
      </c>
      <c r="J181" s="576">
        <v>0.70709709522920938</v>
      </c>
      <c r="K181" s="576">
        <v>232</v>
      </c>
      <c r="L181" s="585">
        <v>207</v>
      </c>
      <c r="M181" s="585">
        <v>48231</v>
      </c>
      <c r="N181" s="576">
        <v>1</v>
      </c>
      <c r="O181" s="576">
        <v>233</v>
      </c>
      <c r="P181" s="585">
        <v>320</v>
      </c>
      <c r="Q181" s="585">
        <v>75200</v>
      </c>
      <c r="R181" s="581">
        <v>1.5591631937965209</v>
      </c>
      <c r="S181" s="586">
        <v>235</v>
      </c>
    </row>
    <row r="182" spans="1:19" ht="14.45" customHeight="1" x14ac:dyDescent="0.2">
      <c r="A182" s="575" t="s">
        <v>1024</v>
      </c>
      <c r="B182" s="576" t="s">
        <v>1025</v>
      </c>
      <c r="C182" s="576" t="s">
        <v>467</v>
      </c>
      <c r="D182" s="576" t="s">
        <v>579</v>
      </c>
      <c r="E182" s="576" t="s">
        <v>1052</v>
      </c>
      <c r="F182" s="576" t="s">
        <v>1097</v>
      </c>
      <c r="G182" s="576" t="s">
        <v>1098</v>
      </c>
      <c r="H182" s="585"/>
      <c r="I182" s="585"/>
      <c r="J182" s="576"/>
      <c r="K182" s="576"/>
      <c r="L182" s="585"/>
      <c r="M182" s="585"/>
      <c r="N182" s="576"/>
      <c r="O182" s="576"/>
      <c r="P182" s="585">
        <v>25</v>
      </c>
      <c r="Q182" s="585">
        <v>4650</v>
      </c>
      <c r="R182" s="581"/>
      <c r="S182" s="586">
        <v>186</v>
      </c>
    </row>
    <row r="183" spans="1:19" ht="14.45" customHeight="1" x14ac:dyDescent="0.2">
      <c r="A183" s="575" t="s">
        <v>1024</v>
      </c>
      <c r="B183" s="576" t="s">
        <v>1025</v>
      </c>
      <c r="C183" s="576" t="s">
        <v>467</v>
      </c>
      <c r="D183" s="576" t="s">
        <v>579</v>
      </c>
      <c r="E183" s="576" t="s">
        <v>1052</v>
      </c>
      <c r="F183" s="576" t="s">
        <v>1099</v>
      </c>
      <c r="G183" s="576" t="s">
        <v>1100</v>
      </c>
      <c r="H183" s="585"/>
      <c r="I183" s="585"/>
      <c r="J183" s="576"/>
      <c r="K183" s="576"/>
      <c r="L183" s="585"/>
      <c r="M183" s="585"/>
      <c r="N183" s="576"/>
      <c r="O183" s="576"/>
      <c r="P183" s="585">
        <v>1</v>
      </c>
      <c r="Q183" s="585">
        <v>482</v>
      </c>
      <c r="R183" s="581"/>
      <c r="S183" s="586">
        <v>482</v>
      </c>
    </row>
    <row r="184" spans="1:19" ht="14.45" customHeight="1" x14ac:dyDescent="0.2">
      <c r="A184" s="575" t="s">
        <v>1024</v>
      </c>
      <c r="B184" s="576" t="s">
        <v>1025</v>
      </c>
      <c r="C184" s="576" t="s">
        <v>467</v>
      </c>
      <c r="D184" s="576" t="s">
        <v>1022</v>
      </c>
      <c r="E184" s="576" t="s">
        <v>1026</v>
      </c>
      <c r="F184" s="576" t="s">
        <v>1049</v>
      </c>
      <c r="G184" s="576" t="s">
        <v>529</v>
      </c>
      <c r="H184" s="585"/>
      <c r="I184" s="585"/>
      <c r="J184" s="576"/>
      <c r="K184" s="576"/>
      <c r="L184" s="585"/>
      <c r="M184" s="585"/>
      <c r="N184" s="576"/>
      <c r="O184" s="576"/>
      <c r="P184" s="585">
        <v>1</v>
      </c>
      <c r="Q184" s="585">
        <v>297.74</v>
      </c>
      <c r="R184" s="581"/>
      <c r="S184" s="586">
        <v>297.74</v>
      </c>
    </row>
    <row r="185" spans="1:19" ht="14.45" customHeight="1" x14ac:dyDescent="0.2">
      <c r="A185" s="575" t="s">
        <v>1024</v>
      </c>
      <c r="B185" s="576" t="s">
        <v>1025</v>
      </c>
      <c r="C185" s="576" t="s">
        <v>467</v>
      </c>
      <c r="D185" s="576" t="s">
        <v>1022</v>
      </c>
      <c r="E185" s="576" t="s">
        <v>1052</v>
      </c>
      <c r="F185" s="576" t="s">
        <v>1057</v>
      </c>
      <c r="G185" s="576" t="s">
        <v>1058</v>
      </c>
      <c r="H185" s="585">
        <v>7</v>
      </c>
      <c r="I185" s="585">
        <v>259</v>
      </c>
      <c r="J185" s="576">
        <v>0.97368421052631582</v>
      </c>
      <c r="K185" s="576">
        <v>37</v>
      </c>
      <c r="L185" s="585">
        <v>7</v>
      </c>
      <c r="M185" s="585">
        <v>266</v>
      </c>
      <c r="N185" s="576">
        <v>1</v>
      </c>
      <c r="O185" s="576">
        <v>38</v>
      </c>
      <c r="P185" s="585">
        <v>32</v>
      </c>
      <c r="Q185" s="585">
        <v>1216</v>
      </c>
      <c r="R185" s="581">
        <v>4.5714285714285712</v>
      </c>
      <c r="S185" s="586">
        <v>38</v>
      </c>
    </row>
    <row r="186" spans="1:19" ht="14.45" customHeight="1" x14ac:dyDescent="0.2">
      <c r="A186" s="575" t="s">
        <v>1024</v>
      </c>
      <c r="B186" s="576" t="s">
        <v>1025</v>
      </c>
      <c r="C186" s="576" t="s">
        <v>467</v>
      </c>
      <c r="D186" s="576" t="s">
        <v>1022</v>
      </c>
      <c r="E186" s="576" t="s">
        <v>1052</v>
      </c>
      <c r="F186" s="576" t="s">
        <v>1059</v>
      </c>
      <c r="G186" s="576" t="s">
        <v>1060</v>
      </c>
      <c r="H186" s="585">
        <v>5</v>
      </c>
      <c r="I186" s="585">
        <v>50</v>
      </c>
      <c r="J186" s="576">
        <v>0.10204081632653061</v>
      </c>
      <c r="K186" s="576">
        <v>10</v>
      </c>
      <c r="L186" s="585">
        <v>49</v>
      </c>
      <c r="M186" s="585">
        <v>490</v>
      </c>
      <c r="N186" s="576">
        <v>1</v>
      </c>
      <c r="O186" s="576">
        <v>10</v>
      </c>
      <c r="P186" s="585">
        <v>180</v>
      </c>
      <c r="Q186" s="585">
        <v>1800</v>
      </c>
      <c r="R186" s="581">
        <v>3.6734693877551021</v>
      </c>
      <c r="S186" s="586">
        <v>10</v>
      </c>
    </row>
    <row r="187" spans="1:19" ht="14.45" customHeight="1" x14ac:dyDescent="0.2">
      <c r="A187" s="575" t="s">
        <v>1024</v>
      </c>
      <c r="B187" s="576" t="s">
        <v>1025</v>
      </c>
      <c r="C187" s="576" t="s">
        <v>467</v>
      </c>
      <c r="D187" s="576" t="s">
        <v>1022</v>
      </c>
      <c r="E187" s="576" t="s">
        <v>1052</v>
      </c>
      <c r="F187" s="576" t="s">
        <v>1065</v>
      </c>
      <c r="G187" s="576" t="s">
        <v>1066</v>
      </c>
      <c r="H187" s="585">
        <v>1</v>
      </c>
      <c r="I187" s="585">
        <v>74</v>
      </c>
      <c r="J187" s="576">
        <v>0.49333333333333335</v>
      </c>
      <c r="K187" s="576">
        <v>74</v>
      </c>
      <c r="L187" s="585">
        <v>2</v>
      </c>
      <c r="M187" s="585">
        <v>150</v>
      </c>
      <c r="N187" s="576">
        <v>1</v>
      </c>
      <c r="O187" s="576">
        <v>75</v>
      </c>
      <c r="P187" s="585">
        <v>90</v>
      </c>
      <c r="Q187" s="585">
        <v>6840</v>
      </c>
      <c r="R187" s="581">
        <v>45.6</v>
      </c>
      <c r="S187" s="586">
        <v>76</v>
      </c>
    </row>
    <row r="188" spans="1:19" ht="14.45" customHeight="1" x14ac:dyDescent="0.2">
      <c r="A188" s="575" t="s">
        <v>1024</v>
      </c>
      <c r="B188" s="576" t="s">
        <v>1025</v>
      </c>
      <c r="C188" s="576" t="s">
        <v>467</v>
      </c>
      <c r="D188" s="576" t="s">
        <v>1022</v>
      </c>
      <c r="E188" s="576" t="s">
        <v>1052</v>
      </c>
      <c r="F188" s="576" t="s">
        <v>1069</v>
      </c>
      <c r="G188" s="576" t="s">
        <v>1070</v>
      </c>
      <c r="H188" s="585">
        <v>1</v>
      </c>
      <c r="I188" s="585">
        <v>178</v>
      </c>
      <c r="J188" s="576">
        <v>0.994413407821229</v>
      </c>
      <c r="K188" s="576">
        <v>178</v>
      </c>
      <c r="L188" s="585">
        <v>1</v>
      </c>
      <c r="M188" s="585">
        <v>179</v>
      </c>
      <c r="N188" s="576">
        <v>1</v>
      </c>
      <c r="O188" s="576">
        <v>179</v>
      </c>
      <c r="P188" s="585">
        <v>2</v>
      </c>
      <c r="Q188" s="585">
        <v>360</v>
      </c>
      <c r="R188" s="581">
        <v>2.011173184357542</v>
      </c>
      <c r="S188" s="586">
        <v>180</v>
      </c>
    </row>
    <row r="189" spans="1:19" ht="14.45" customHeight="1" x14ac:dyDescent="0.2">
      <c r="A189" s="575" t="s">
        <v>1024</v>
      </c>
      <c r="B189" s="576" t="s">
        <v>1025</v>
      </c>
      <c r="C189" s="576" t="s">
        <v>467</v>
      </c>
      <c r="D189" s="576" t="s">
        <v>1022</v>
      </c>
      <c r="E189" s="576" t="s">
        <v>1052</v>
      </c>
      <c r="F189" s="576" t="s">
        <v>1073</v>
      </c>
      <c r="G189" s="576" t="s">
        <v>1074</v>
      </c>
      <c r="H189" s="585">
        <v>4</v>
      </c>
      <c r="I189" s="585">
        <v>133.32999999999998</v>
      </c>
      <c r="J189" s="576">
        <v>7.8429411764705873E-2</v>
      </c>
      <c r="K189" s="576">
        <v>33.332499999999996</v>
      </c>
      <c r="L189" s="585">
        <v>51</v>
      </c>
      <c r="M189" s="585">
        <v>1700</v>
      </c>
      <c r="N189" s="576">
        <v>1</v>
      </c>
      <c r="O189" s="576">
        <v>33.333333333333336</v>
      </c>
      <c r="P189" s="585">
        <v>195</v>
      </c>
      <c r="Q189" s="585">
        <v>7612.2099999999991</v>
      </c>
      <c r="R189" s="581">
        <v>4.4777705882352938</v>
      </c>
      <c r="S189" s="586">
        <v>39.036974358974355</v>
      </c>
    </row>
    <row r="190" spans="1:19" ht="14.45" customHeight="1" x14ac:dyDescent="0.2">
      <c r="A190" s="575" t="s">
        <v>1024</v>
      </c>
      <c r="B190" s="576" t="s">
        <v>1025</v>
      </c>
      <c r="C190" s="576" t="s">
        <v>467</v>
      </c>
      <c r="D190" s="576" t="s">
        <v>1022</v>
      </c>
      <c r="E190" s="576" t="s">
        <v>1052</v>
      </c>
      <c r="F190" s="576" t="s">
        <v>1081</v>
      </c>
      <c r="G190" s="576" t="s">
        <v>1082</v>
      </c>
      <c r="H190" s="585"/>
      <c r="I190" s="585"/>
      <c r="J190" s="576"/>
      <c r="K190" s="576"/>
      <c r="L190" s="585">
        <v>6</v>
      </c>
      <c r="M190" s="585">
        <v>450</v>
      </c>
      <c r="N190" s="576">
        <v>1</v>
      </c>
      <c r="O190" s="576">
        <v>75</v>
      </c>
      <c r="P190" s="585">
        <v>40</v>
      </c>
      <c r="Q190" s="585">
        <v>3040</v>
      </c>
      <c r="R190" s="581">
        <v>6.7555555555555555</v>
      </c>
      <c r="S190" s="586">
        <v>76</v>
      </c>
    </row>
    <row r="191" spans="1:19" ht="14.45" customHeight="1" x14ac:dyDescent="0.2">
      <c r="A191" s="575" t="s">
        <v>1024</v>
      </c>
      <c r="B191" s="576" t="s">
        <v>1025</v>
      </c>
      <c r="C191" s="576" t="s">
        <v>467</v>
      </c>
      <c r="D191" s="576" t="s">
        <v>1022</v>
      </c>
      <c r="E191" s="576" t="s">
        <v>1052</v>
      </c>
      <c r="F191" s="576" t="s">
        <v>1083</v>
      </c>
      <c r="G191" s="576" t="s">
        <v>1084</v>
      </c>
      <c r="H191" s="585">
        <v>6</v>
      </c>
      <c r="I191" s="585">
        <v>2130</v>
      </c>
      <c r="J191" s="576">
        <v>0.13836559698583864</v>
      </c>
      <c r="K191" s="576">
        <v>355</v>
      </c>
      <c r="L191" s="585">
        <v>43</v>
      </c>
      <c r="M191" s="585">
        <v>15394</v>
      </c>
      <c r="N191" s="576">
        <v>1</v>
      </c>
      <c r="O191" s="576">
        <v>358</v>
      </c>
      <c r="P191" s="585">
        <v>143</v>
      </c>
      <c r="Q191" s="585">
        <v>51480</v>
      </c>
      <c r="R191" s="581">
        <v>3.3441600623619592</v>
      </c>
      <c r="S191" s="586">
        <v>360</v>
      </c>
    </row>
    <row r="192" spans="1:19" ht="14.45" customHeight="1" x14ac:dyDescent="0.2">
      <c r="A192" s="575" t="s">
        <v>1024</v>
      </c>
      <c r="B192" s="576" t="s">
        <v>1025</v>
      </c>
      <c r="C192" s="576" t="s">
        <v>467</v>
      </c>
      <c r="D192" s="576" t="s">
        <v>1022</v>
      </c>
      <c r="E192" s="576" t="s">
        <v>1052</v>
      </c>
      <c r="F192" s="576" t="s">
        <v>1085</v>
      </c>
      <c r="G192" s="576" t="s">
        <v>1086</v>
      </c>
      <c r="H192" s="585">
        <v>11</v>
      </c>
      <c r="I192" s="585">
        <v>2453</v>
      </c>
      <c r="J192" s="576">
        <v>0.20873042886317222</v>
      </c>
      <c r="K192" s="576">
        <v>223</v>
      </c>
      <c r="L192" s="585">
        <v>52</v>
      </c>
      <c r="M192" s="585">
        <v>11752</v>
      </c>
      <c r="N192" s="576">
        <v>1</v>
      </c>
      <c r="O192" s="576">
        <v>226</v>
      </c>
      <c r="P192" s="585">
        <v>202</v>
      </c>
      <c r="Q192" s="585">
        <v>46056</v>
      </c>
      <c r="R192" s="581">
        <v>3.9189925119128657</v>
      </c>
      <c r="S192" s="586">
        <v>228</v>
      </c>
    </row>
    <row r="193" spans="1:19" ht="14.45" customHeight="1" x14ac:dyDescent="0.2">
      <c r="A193" s="575" t="s">
        <v>1024</v>
      </c>
      <c r="B193" s="576" t="s">
        <v>1025</v>
      </c>
      <c r="C193" s="576" t="s">
        <v>467</v>
      </c>
      <c r="D193" s="576" t="s">
        <v>1022</v>
      </c>
      <c r="E193" s="576" t="s">
        <v>1052</v>
      </c>
      <c r="F193" s="576" t="s">
        <v>1093</v>
      </c>
      <c r="G193" s="576" t="s">
        <v>1094</v>
      </c>
      <c r="H193" s="585">
        <v>3</v>
      </c>
      <c r="I193" s="585">
        <v>2106</v>
      </c>
      <c r="J193" s="576">
        <v>0.42554051323499698</v>
      </c>
      <c r="K193" s="576">
        <v>702</v>
      </c>
      <c r="L193" s="585">
        <v>7</v>
      </c>
      <c r="M193" s="585">
        <v>4949</v>
      </c>
      <c r="N193" s="576">
        <v>1</v>
      </c>
      <c r="O193" s="576">
        <v>707</v>
      </c>
      <c r="P193" s="585">
        <v>58</v>
      </c>
      <c r="Q193" s="585">
        <v>41238</v>
      </c>
      <c r="R193" s="581">
        <v>8.3325924429177611</v>
      </c>
      <c r="S193" s="586">
        <v>711</v>
      </c>
    </row>
    <row r="194" spans="1:19" ht="14.45" customHeight="1" x14ac:dyDescent="0.2">
      <c r="A194" s="575" t="s">
        <v>1024</v>
      </c>
      <c r="B194" s="576" t="s">
        <v>1025</v>
      </c>
      <c r="C194" s="576" t="s">
        <v>467</v>
      </c>
      <c r="D194" s="576" t="s">
        <v>1022</v>
      </c>
      <c r="E194" s="576" t="s">
        <v>1052</v>
      </c>
      <c r="F194" s="576" t="s">
        <v>1095</v>
      </c>
      <c r="G194" s="576" t="s">
        <v>1096</v>
      </c>
      <c r="H194" s="585"/>
      <c r="I194" s="585"/>
      <c r="J194" s="576"/>
      <c r="K194" s="576"/>
      <c r="L194" s="585"/>
      <c r="M194" s="585"/>
      <c r="N194" s="576"/>
      <c r="O194" s="576"/>
      <c r="P194" s="585">
        <v>115</v>
      </c>
      <c r="Q194" s="585">
        <v>27025</v>
      </c>
      <c r="R194" s="581"/>
      <c r="S194" s="586">
        <v>235</v>
      </c>
    </row>
    <row r="195" spans="1:19" ht="14.45" customHeight="1" x14ac:dyDescent="0.2">
      <c r="A195" s="575" t="s">
        <v>1024</v>
      </c>
      <c r="B195" s="576" t="s">
        <v>1025</v>
      </c>
      <c r="C195" s="576" t="s">
        <v>467</v>
      </c>
      <c r="D195" s="576" t="s">
        <v>1022</v>
      </c>
      <c r="E195" s="576" t="s">
        <v>1052</v>
      </c>
      <c r="F195" s="576" t="s">
        <v>1097</v>
      </c>
      <c r="G195" s="576" t="s">
        <v>1098</v>
      </c>
      <c r="H195" s="585"/>
      <c r="I195" s="585"/>
      <c r="J195" s="576"/>
      <c r="K195" s="576"/>
      <c r="L195" s="585"/>
      <c r="M195" s="585"/>
      <c r="N195" s="576"/>
      <c r="O195" s="576"/>
      <c r="P195" s="585">
        <v>2</v>
      </c>
      <c r="Q195" s="585">
        <v>372</v>
      </c>
      <c r="R195" s="581"/>
      <c r="S195" s="586">
        <v>186</v>
      </c>
    </row>
    <row r="196" spans="1:19" ht="14.45" customHeight="1" x14ac:dyDescent="0.2">
      <c r="A196" s="575" t="s">
        <v>1024</v>
      </c>
      <c r="B196" s="576" t="s">
        <v>1025</v>
      </c>
      <c r="C196" s="576" t="s">
        <v>467</v>
      </c>
      <c r="D196" s="576" t="s">
        <v>1022</v>
      </c>
      <c r="E196" s="576" t="s">
        <v>1052</v>
      </c>
      <c r="F196" s="576" t="s">
        <v>1103</v>
      </c>
      <c r="G196" s="576" t="s">
        <v>1104</v>
      </c>
      <c r="H196" s="585"/>
      <c r="I196" s="585"/>
      <c r="J196" s="576"/>
      <c r="K196" s="576"/>
      <c r="L196" s="585"/>
      <c r="M196" s="585"/>
      <c r="N196" s="576"/>
      <c r="O196" s="576"/>
      <c r="P196" s="585">
        <v>2</v>
      </c>
      <c r="Q196" s="585">
        <v>468</v>
      </c>
      <c r="R196" s="581"/>
      <c r="S196" s="586">
        <v>234</v>
      </c>
    </row>
    <row r="197" spans="1:19" ht="14.45" customHeight="1" x14ac:dyDescent="0.2">
      <c r="A197" s="575" t="s">
        <v>1024</v>
      </c>
      <c r="B197" s="576" t="s">
        <v>1025</v>
      </c>
      <c r="C197" s="576" t="s">
        <v>467</v>
      </c>
      <c r="D197" s="576" t="s">
        <v>1022</v>
      </c>
      <c r="E197" s="576" t="s">
        <v>1052</v>
      </c>
      <c r="F197" s="576" t="s">
        <v>1105</v>
      </c>
      <c r="G197" s="576" t="s">
        <v>1104</v>
      </c>
      <c r="H197" s="585"/>
      <c r="I197" s="585"/>
      <c r="J197" s="576"/>
      <c r="K197" s="576"/>
      <c r="L197" s="585"/>
      <c r="M197" s="585"/>
      <c r="N197" s="576"/>
      <c r="O197" s="576"/>
      <c r="P197" s="585">
        <v>3</v>
      </c>
      <c r="Q197" s="585">
        <v>351</v>
      </c>
      <c r="R197" s="581"/>
      <c r="S197" s="586">
        <v>117</v>
      </c>
    </row>
    <row r="198" spans="1:19" ht="14.45" customHeight="1" x14ac:dyDescent="0.2">
      <c r="A198" s="575" t="s">
        <v>1024</v>
      </c>
      <c r="B198" s="576" t="s">
        <v>1025</v>
      </c>
      <c r="C198" s="576" t="s">
        <v>467</v>
      </c>
      <c r="D198" s="576" t="s">
        <v>1021</v>
      </c>
      <c r="E198" s="576" t="s">
        <v>1052</v>
      </c>
      <c r="F198" s="576" t="s">
        <v>1095</v>
      </c>
      <c r="G198" s="576" t="s">
        <v>1096</v>
      </c>
      <c r="H198" s="585"/>
      <c r="I198" s="585"/>
      <c r="J198" s="576"/>
      <c r="K198" s="576"/>
      <c r="L198" s="585">
        <v>1</v>
      </c>
      <c r="M198" s="585">
        <v>233</v>
      </c>
      <c r="N198" s="576">
        <v>1</v>
      </c>
      <c r="O198" s="576">
        <v>233</v>
      </c>
      <c r="P198" s="585"/>
      <c r="Q198" s="585"/>
      <c r="R198" s="581"/>
      <c r="S198" s="586"/>
    </row>
    <row r="199" spans="1:19" ht="14.45" customHeight="1" x14ac:dyDescent="0.2">
      <c r="A199" s="575" t="s">
        <v>1024</v>
      </c>
      <c r="B199" s="576" t="s">
        <v>1025</v>
      </c>
      <c r="C199" s="576" t="s">
        <v>467</v>
      </c>
      <c r="D199" s="576" t="s">
        <v>576</v>
      </c>
      <c r="E199" s="576" t="s">
        <v>1026</v>
      </c>
      <c r="F199" s="576" t="s">
        <v>1049</v>
      </c>
      <c r="G199" s="576" t="s">
        <v>529</v>
      </c>
      <c r="H199" s="585"/>
      <c r="I199" s="585"/>
      <c r="J199" s="576"/>
      <c r="K199" s="576"/>
      <c r="L199" s="585"/>
      <c r="M199" s="585"/>
      <c r="N199" s="576"/>
      <c r="O199" s="576"/>
      <c r="P199" s="585">
        <v>2</v>
      </c>
      <c r="Q199" s="585">
        <v>595.48</v>
      </c>
      <c r="R199" s="581"/>
      <c r="S199" s="586">
        <v>297.74</v>
      </c>
    </row>
    <row r="200" spans="1:19" ht="14.45" customHeight="1" x14ac:dyDescent="0.2">
      <c r="A200" s="575" t="s">
        <v>1024</v>
      </c>
      <c r="B200" s="576" t="s">
        <v>1025</v>
      </c>
      <c r="C200" s="576" t="s">
        <v>467</v>
      </c>
      <c r="D200" s="576" t="s">
        <v>576</v>
      </c>
      <c r="E200" s="576" t="s">
        <v>1052</v>
      </c>
      <c r="F200" s="576" t="s">
        <v>1057</v>
      </c>
      <c r="G200" s="576" t="s">
        <v>1058</v>
      </c>
      <c r="H200" s="585"/>
      <c r="I200" s="585"/>
      <c r="J200" s="576"/>
      <c r="K200" s="576"/>
      <c r="L200" s="585"/>
      <c r="M200" s="585"/>
      <c r="N200" s="576"/>
      <c r="O200" s="576"/>
      <c r="P200" s="585">
        <v>1</v>
      </c>
      <c r="Q200" s="585">
        <v>38</v>
      </c>
      <c r="R200" s="581"/>
      <c r="S200" s="586">
        <v>38</v>
      </c>
    </row>
    <row r="201" spans="1:19" ht="14.45" customHeight="1" x14ac:dyDescent="0.2">
      <c r="A201" s="575" t="s">
        <v>1024</v>
      </c>
      <c r="B201" s="576" t="s">
        <v>1025</v>
      </c>
      <c r="C201" s="576" t="s">
        <v>467</v>
      </c>
      <c r="D201" s="576" t="s">
        <v>576</v>
      </c>
      <c r="E201" s="576" t="s">
        <v>1052</v>
      </c>
      <c r="F201" s="576" t="s">
        <v>1059</v>
      </c>
      <c r="G201" s="576" t="s">
        <v>1060</v>
      </c>
      <c r="H201" s="585"/>
      <c r="I201" s="585"/>
      <c r="J201" s="576"/>
      <c r="K201" s="576"/>
      <c r="L201" s="585"/>
      <c r="M201" s="585"/>
      <c r="N201" s="576"/>
      <c r="O201" s="576"/>
      <c r="P201" s="585">
        <v>8</v>
      </c>
      <c r="Q201" s="585">
        <v>80</v>
      </c>
      <c r="R201" s="581"/>
      <c r="S201" s="586">
        <v>10</v>
      </c>
    </row>
    <row r="202" spans="1:19" ht="14.45" customHeight="1" x14ac:dyDescent="0.2">
      <c r="A202" s="575" t="s">
        <v>1024</v>
      </c>
      <c r="B202" s="576" t="s">
        <v>1025</v>
      </c>
      <c r="C202" s="576" t="s">
        <v>467</v>
      </c>
      <c r="D202" s="576" t="s">
        <v>576</v>
      </c>
      <c r="E202" s="576" t="s">
        <v>1052</v>
      </c>
      <c r="F202" s="576" t="s">
        <v>1065</v>
      </c>
      <c r="G202" s="576" t="s">
        <v>1066</v>
      </c>
      <c r="H202" s="585"/>
      <c r="I202" s="585"/>
      <c r="J202" s="576"/>
      <c r="K202" s="576"/>
      <c r="L202" s="585"/>
      <c r="M202" s="585"/>
      <c r="N202" s="576"/>
      <c r="O202" s="576"/>
      <c r="P202" s="585">
        <v>1</v>
      </c>
      <c r="Q202" s="585">
        <v>76</v>
      </c>
      <c r="R202" s="581"/>
      <c r="S202" s="586">
        <v>76</v>
      </c>
    </row>
    <row r="203" spans="1:19" ht="14.45" customHeight="1" x14ac:dyDescent="0.2">
      <c r="A203" s="575" t="s">
        <v>1024</v>
      </c>
      <c r="B203" s="576" t="s">
        <v>1025</v>
      </c>
      <c r="C203" s="576" t="s">
        <v>467</v>
      </c>
      <c r="D203" s="576" t="s">
        <v>576</v>
      </c>
      <c r="E203" s="576" t="s">
        <v>1052</v>
      </c>
      <c r="F203" s="576" t="s">
        <v>1069</v>
      </c>
      <c r="G203" s="576" t="s">
        <v>1070</v>
      </c>
      <c r="H203" s="585"/>
      <c r="I203" s="585"/>
      <c r="J203" s="576"/>
      <c r="K203" s="576"/>
      <c r="L203" s="585"/>
      <c r="M203" s="585"/>
      <c r="N203" s="576"/>
      <c r="O203" s="576"/>
      <c r="P203" s="585">
        <v>2</v>
      </c>
      <c r="Q203" s="585">
        <v>360</v>
      </c>
      <c r="R203" s="581"/>
      <c r="S203" s="586">
        <v>180</v>
      </c>
    </row>
    <row r="204" spans="1:19" ht="14.45" customHeight="1" x14ac:dyDescent="0.2">
      <c r="A204" s="575" t="s">
        <v>1024</v>
      </c>
      <c r="B204" s="576" t="s">
        <v>1025</v>
      </c>
      <c r="C204" s="576" t="s">
        <v>467</v>
      </c>
      <c r="D204" s="576" t="s">
        <v>576</v>
      </c>
      <c r="E204" s="576" t="s">
        <v>1052</v>
      </c>
      <c r="F204" s="576" t="s">
        <v>1073</v>
      </c>
      <c r="G204" s="576" t="s">
        <v>1074</v>
      </c>
      <c r="H204" s="585"/>
      <c r="I204" s="585"/>
      <c r="J204" s="576"/>
      <c r="K204" s="576"/>
      <c r="L204" s="585"/>
      <c r="M204" s="585"/>
      <c r="N204" s="576"/>
      <c r="O204" s="576"/>
      <c r="P204" s="585">
        <v>12</v>
      </c>
      <c r="Q204" s="585">
        <v>509.99999999999994</v>
      </c>
      <c r="R204" s="581"/>
      <c r="S204" s="586">
        <v>42.499999999999993</v>
      </c>
    </row>
    <row r="205" spans="1:19" ht="14.45" customHeight="1" x14ac:dyDescent="0.2">
      <c r="A205" s="575" t="s">
        <v>1024</v>
      </c>
      <c r="B205" s="576" t="s">
        <v>1025</v>
      </c>
      <c r="C205" s="576" t="s">
        <v>467</v>
      </c>
      <c r="D205" s="576" t="s">
        <v>576</v>
      </c>
      <c r="E205" s="576" t="s">
        <v>1052</v>
      </c>
      <c r="F205" s="576" t="s">
        <v>1081</v>
      </c>
      <c r="G205" s="576" t="s">
        <v>1082</v>
      </c>
      <c r="H205" s="585"/>
      <c r="I205" s="585"/>
      <c r="J205" s="576"/>
      <c r="K205" s="576"/>
      <c r="L205" s="585"/>
      <c r="M205" s="585"/>
      <c r="N205" s="576"/>
      <c r="O205" s="576"/>
      <c r="P205" s="585">
        <v>3</v>
      </c>
      <c r="Q205" s="585">
        <v>228</v>
      </c>
      <c r="R205" s="581"/>
      <c r="S205" s="586">
        <v>76</v>
      </c>
    </row>
    <row r="206" spans="1:19" ht="14.45" customHeight="1" x14ac:dyDescent="0.2">
      <c r="A206" s="575" t="s">
        <v>1024</v>
      </c>
      <c r="B206" s="576" t="s">
        <v>1025</v>
      </c>
      <c r="C206" s="576" t="s">
        <v>467</v>
      </c>
      <c r="D206" s="576" t="s">
        <v>576</v>
      </c>
      <c r="E206" s="576" t="s">
        <v>1052</v>
      </c>
      <c r="F206" s="576" t="s">
        <v>1083</v>
      </c>
      <c r="G206" s="576" t="s">
        <v>1084</v>
      </c>
      <c r="H206" s="585"/>
      <c r="I206" s="585"/>
      <c r="J206" s="576"/>
      <c r="K206" s="576"/>
      <c r="L206" s="585"/>
      <c r="M206" s="585"/>
      <c r="N206" s="576"/>
      <c r="O206" s="576"/>
      <c r="P206" s="585">
        <v>8</v>
      </c>
      <c r="Q206" s="585">
        <v>2880</v>
      </c>
      <c r="R206" s="581"/>
      <c r="S206" s="586">
        <v>360</v>
      </c>
    </row>
    <row r="207" spans="1:19" ht="14.45" customHeight="1" x14ac:dyDescent="0.2">
      <c r="A207" s="575" t="s">
        <v>1024</v>
      </c>
      <c r="B207" s="576" t="s">
        <v>1025</v>
      </c>
      <c r="C207" s="576" t="s">
        <v>467</v>
      </c>
      <c r="D207" s="576" t="s">
        <v>576</v>
      </c>
      <c r="E207" s="576" t="s">
        <v>1052</v>
      </c>
      <c r="F207" s="576" t="s">
        <v>1085</v>
      </c>
      <c r="G207" s="576" t="s">
        <v>1086</v>
      </c>
      <c r="H207" s="585"/>
      <c r="I207" s="585"/>
      <c r="J207" s="576"/>
      <c r="K207" s="576"/>
      <c r="L207" s="585"/>
      <c r="M207" s="585"/>
      <c r="N207" s="576"/>
      <c r="O207" s="576"/>
      <c r="P207" s="585">
        <v>10</v>
      </c>
      <c r="Q207" s="585">
        <v>2280</v>
      </c>
      <c r="R207" s="581"/>
      <c r="S207" s="586">
        <v>228</v>
      </c>
    </row>
    <row r="208" spans="1:19" ht="14.45" customHeight="1" x14ac:dyDescent="0.2">
      <c r="A208" s="575" t="s">
        <v>1024</v>
      </c>
      <c r="B208" s="576" t="s">
        <v>1025</v>
      </c>
      <c r="C208" s="576" t="s">
        <v>467</v>
      </c>
      <c r="D208" s="576" t="s">
        <v>576</v>
      </c>
      <c r="E208" s="576" t="s">
        <v>1052</v>
      </c>
      <c r="F208" s="576" t="s">
        <v>1093</v>
      </c>
      <c r="G208" s="576" t="s">
        <v>1094</v>
      </c>
      <c r="H208" s="585"/>
      <c r="I208" s="585"/>
      <c r="J208" s="576"/>
      <c r="K208" s="576"/>
      <c r="L208" s="585"/>
      <c r="M208" s="585"/>
      <c r="N208" s="576"/>
      <c r="O208" s="576"/>
      <c r="P208" s="585">
        <v>2</v>
      </c>
      <c r="Q208" s="585">
        <v>1422</v>
      </c>
      <c r="R208" s="581"/>
      <c r="S208" s="586">
        <v>711</v>
      </c>
    </row>
    <row r="209" spans="1:19" ht="14.45" customHeight="1" x14ac:dyDescent="0.2">
      <c r="A209" s="575" t="s">
        <v>1024</v>
      </c>
      <c r="B209" s="576" t="s">
        <v>1025</v>
      </c>
      <c r="C209" s="576" t="s">
        <v>467</v>
      </c>
      <c r="D209" s="576" t="s">
        <v>576</v>
      </c>
      <c r="E209" s="576" t="s">
        <v>1052</v>
      </c>
      <c r="F209" s="576" t="s">
        <v>1095</v>
      </c>
      <c r="G209" s="576" t="s">
        <v>1096</v>
      </c>
      <c r="H209" s="585"/>
      <c r="I209" s="585"/>
      <c r="J209" s="576"/>
      <c r="K209" s="576"/>
      <c r="L209" s="585"/>
      <c r="M209" s="585"/>
      <c r="N209" s="576"/>
      <c r="O209" s="576"/>
      <c r="P209" s="585">
        <v>1</v>
      </c>
      <c r="Q209" s="585">
        <v>235</v>
      </c>
      <c r="R209" s="581"/>
      <c r="S209" s="586">
        <v>235</v>
      </c>
    </row>
    <row r="210" spans="1:19" ht="14.45" customHeight="1" x14ac:dyDescent="0.2">
      <c r="A210" s="575" t="s">
        <v>1024</v>
      </c>
      <c r="B210" s="576" t="s">
        <v>1025</v>
      </c>
      <c r="C210" s="576" t="s">
        <v>467</v>
      </c>
      <c r="D210" s="576" t="s">
        <v>576</v>
      </c>
      <c r="E210" s="576" t="s">
        <v>1052</v>
      </c>
      <c r="F210" s="576" t="s">
        <v>1097</v>
      </c>
      <c r="G210" s="576" t="s">
        <v>1098</v>
      </c>
      <c r="H210" s="585"/>
      <c r="I210" s="585"/>
      <c r="J210" s="576"/>
      <c r="K210" s="576"/>
      <c r="L210" s="585"/>
      <c r="M210" s="585"/>
      <c r="N210" s="576"/>
      <c r="O210" s="576"/>
      <c r="P210" s="585">
        <v>2</v>
      </c>
      <c r="Q210" s="585">
        <v>372</v>
      </c>
      <c r="R210" s="581"/>
      <c r="S210" s="586">
        <v>186</v>
      </c>
    </row>
    <row r="211" spans="1:19" ht="14.45" customHeight="1" x14ac:dyDescent="0.2">
      <c r="A211" s="575" t="s">
        <v>1024</v>
      </c>
      <c r="B211" s="576" t="s">
        <v>1025</v>
      </c>
      <c r="C211" s="576" t="s">
        <v>467</v>
      </c>
      <c r="D211" s="576" t="s">
        <v>1019</v>
      </c>
      <c r="E211" s="576" t="s">
        <v>1052</v>
      </c>
      <c r="F211" s="576" t="s">
        <v>1095</v>
      </c>
      <c r="G211" s="576" t="s">
        <v>1096</v>
      </c>
      <c r="H211" s="585"/>
      <c r="I211" s="585"/>
      <c r="J211" s="576"/>
      <c r="K211" s="576"/>
      <c r="L211" s="585"/>
      <c r="M211" s="585"/>
      <c r="N211" s="576"/>
      <c r="O211" s="576"/>
      <c r="P211" s="585">
        <v>1</v>
      </c>
      <c r="Q211" s="585">
        <v>235</v>
      </c>
      <c r="R211" s="581"/>
      <c r="S211" s="586">
        <v>235</v>
      </c>
    </row>
    <row r="212" spans="1:19" ht="14.45" customHeight="1" x14ac:dyDescent="0.2">
      <c r="A212" s="575" t="s">
        <v>1024</v>
      </c>
      <c r="B212" s="576" t="s">
        <v>1025</v>
      </c>
      <c r="C212" s="576" t="s">
        <v>472</v>
      </c>
      <c r="D212" s="576" t="s">
        <v>1015</v>
      </c>
      <c r="E212" s="576" t="s">
        <v>1052</v>
      </c>
      <c r="F212" s="576" t="s">
        <v>1081</v>
      </c>
      <c r="G212" s="576" t="s">
        <v>1082</v>
      </c>
      <c r="H212" s="585"/>
      <c r="I212" s="585"/>
      <c r="J212" s="576"/>
      <c r="K212" s="576"/>
      <c r="L212" s="585">
        <v>2</v>
      </c>
      <c r="M212" s="585">
        <v>150</v>
      </c>
      <c r="N212" s="576">
        <v>1</v>
      </c>
      <c r="O212" s="576">
        <v>75</v>
      </c>
      <c r="P212" s="585"/>
      <c r="Q212" s="585"/>
      <c r="R212" s="581"/>
      <c r="S212" s="586"/>
    </row>
    <row r="213" spans="1:19" ht="14.45" customHeight="1" x14ac:dyDescent="0.2">
      <c r="A213" s="575" t="s">
        <v>1024</v>
      </c>
      <c r="B213" s="576" t="s">
        <v>1025</v>
      </c>
      <c r="C213" s="576" t="s">
        <v>472</v>
      </c>
      <c r="D213" s="576" t="s">
        <v>574</v>
      </c>
      <c r="E213" s="576" t="s">
        <v>1026</v>
      </c>
      <c r="F213" s="576" t="s">
        <v>1027</v>
      </c>
      <c r="G213" s="576" t="s">
        <v>1028</v>
      </c>
      <c r="H213" s="585">
        <v>2.5999999999999996</v>
      </c>
      <c r="I213" s="585">
        <v>140.66</v>
      </c>
      <c r="J213" s="576"/>
      <c r="K213" s="576">
        <v>54.100000000000009</v>
      </c>
      <c r="L213" s="585"/>
      <c r="M213" s="585"/>
      <c r="N213" s="576"/>
      <c r="O213" s="576"/>
      <c r="P213" s="585"/>
      <c r="Q213" s="585"/>
      <c r="R213" s="581"/>
      <c r="S213" s="586"/>
    </row>
    <row r="214" spans="1:19" ht="14.45" customHeight="1" x14ac:dyDescent="0.2">
      <c r="A214" s="575" t="s">
        <v>1024</v>
      </c>
      <c r="B214" s="576" t="s">
        <v>1025</v>
      </c>
      <c r="C214" s="576" t="s">
        <v>472</v>
      </c>
      <c r="D214" s="576" t="s">
        <v>574</v>
      </c>
      <c r="E214" s="576" t="s">
        <v>1026</v>
      </c>
      <c r="F214" s="576" t="s">
        <v>1035</v>
      </c>
      <c r="G214" s="576" t="s">
        <v>500</v>
      </c>
      <c r="H214" s="585">
        <v>0.64999999999999991</v>
      </c>
      <c r="I214" s="585">
        <v>3.12</v>
      </c>
      <c r="J214" s="576"/>
      <c r="K214" s="576">
        <v>4.8000000000000007</v>
      </c>
      <c r="L214" s="585"/>
      <c r="M214" s="585"/>
      <c r="N214" s="576"/>
      <c r="O214" s="576"/>
      <c r="P214" s="585"/>
      <c r="Q214" s="585"/>
      <c r="R214" s="581"/>
      <c r="S214" s="586"/>
    </row>
    <row r="215" spans="1:19" ht="14.45" customHeight="1" x14ac:dyDescent="0.2">
      <c r="A215" s="575" t="s">
        <v>1024</v>
      </c>
      <c r="B215" s="576" t="s">
        <v>1025</v>
      </c>
      <c r="C215" s="576" t="s">
        <v>472</v>
      </c>
      <c r="D215" s="576" t="s">
        <v>574</v>
      </c>
      <c r="E215" s="576" t="s">
        <v>1052</v>
      </c>
      <c r="F215" s="576" t="s">
        <v>1057</v>
      </c>
      <c r="G215" s="576" t="s">
        <v>1058</v>
      </c>
      <c r="H215" s="585">
        <v>12</v>
      </c>
      <c r="I215" s="585">
        <v>444</v>
      </c>
      <c r="J215" s="576"/>
      <c r="K215" s="576">
        <v>37</v>
      </c>
      <c r="L215" s="585"/>
      <c r="M215" s="585"/>
      <c r="N215" s="576"/>
      <c r="O215" s="576"/>
      <c r="P215" s="585"/>
      <c r="Q215" s="585"/>
      <c r="R215" s="581"/>
      <c r="S215" s="586"/>
    </row>
    <row r="216" spans="1:19" ht="14.45" customHeight="1" x14ac:dyDescent="0.2">
      <c r="A216" s="575" t="s">
        <v>1024</v>
      </c>
      <c r="B216" s="576" t="s">
        <v>1025</v>
      </c>
      <c r="C216" s="576" t="s">
        <v>472</v>
      </c>
      <c r="D216" s="576" t="s">
        <v>574</v>
      </c>
      <c r="E216" s="576" t="s">
        <v>1052</v>
      </c>
      <c r="F216" s="576" t="s">
        <v>1079</v>
      </c>
      <c r="G216" s="576" t="s">
        <v>1080</v>
      </c>
      <c r="H216" s="585">
        <v>13</v>
      </c>
      <c r="I216" s="585">
        <v>1716</v>
      </c>
      <c r="J216" s="576"/>
      <c r="K216" s="576">
        <v>132</v>
      </c>
      <c r="L216" s="585"/>
      <c r="M216" s="585"/>
      <c r="N216" s="576"/>
      <c r="O216" s="576"/>
      <c r="P216" s="585"/>
      <c r="Q216" s="585"/>
      <c r="R216" s="581"/>
      <c r="S216" s="586"/>
    </row>
    <row r="217" spans="1:19" ht="14.45" customHeight="1" x14ac:dyDescent="0.2">
      <c r="A217" s="575" t="s">
        <v>1024</v>
      </c>
      <c r="B217" s="576" t="s">
        <v>1025</v>
      </c>
      <c r="C217" s="576" t="s">
        <v>472</v>
      </c>
      <c r="D217" s="576" t="s">
        <v>574</v>
      </c>
      <c r="E217" s="576" t="s">
        <v>1052</v>
      </c>
      <c r="F217" s="576" t="s">
        <v>1081</v>
      </c>
      <c r="G217" s="576" t="s">
        <v>1082</v>
      </c>
      <c r="H217" s="585">
        <v>1</v>
      </c>
      <c r="I217" s="585">
        <v>74</v>
      </c>
      <c r="J217" s="576"/>
      <c r="K217" s="576">
        <v>74</v>
      </c>
      <c r="L217" s="585"/>
      <c r="M217" s="585"/>
      <c r="N217" s="576"/>
      <c r="O217" s="576"/>
      <c r="P217" s="585"/>
      <c r="Q217" s="585"/>
      <c r="R217" s="581"/>
      <c r="S217" s="586"/>
    </row>
    <row r="218" spans="1:19" ht="14.45" customHeight="1" x14ac:dyDescent="0.2">
      <c r="A218" s="575" t="s">
        <v>1024</v>
      </c>
      <c r="B218" s="576" t="s">
        <v>1025</v>
      </c>
      <c r="C218" s="576" t="s">
        <v>472</v>
      </c>
      <c r="D218" s="576" t="s">
        <v>579</v>
      </c>
      <c r="E218" s="576" t="s">
        <v>1052</v>
      </c>
      <c r="F218" s="576" t="s">
        <v>1097</v>
      </c>
      <c r="G218" s="576" t="s">
        <v>1098</v>
      </c>
      <c r="H218" s="585"/>
      <c r="I218" s="585"/>
      <c r="J218" s="576"/>
      <c r="K218" s="576"/>
      <c r="L218" s="585"/>
      <c r="M218" s="585"/>
      <c r="N218" s="576"/>
      <c r="O218" s="576"/>
      <c r="P218" s="585">
        <v>1</v>
      </c>
      <c r="Q218" s="585">
        <v>186</v>
      </c>
      <c r="R218" s="581"/>
      <c r="S218" s="586">
        <v>186</v>
      </c>
    </row>
    <row r="219" spans="1:19" ht="14.45" customHeight="1" x14ac:dyDescent="0.2">
      <c r="A219" s="575" t="s">
        <v>1106</v>
      </c>
      <c r="B219" s="576" t="s">
        <v>1107</v>
      </c>
      <c r="C219" s="576" t="s">
        <v>467</v>
      </c>
      <c r="D219" s="576" t="s">
        <v>1015</v>
      </c>
      <c r="E219" s="576" t="s">
        <v>1052</v>
      </c>
      <c r="F219" s="576" t="s">
        <v>1067</v>
      </c>
      <c r="G219" s="576" t="s">
        <v>1068</v>
      </c>
      <c r="H219" s="585">
        <v>22</v>
      </c>
      <c r="I219" s="585">
        <v>2666</v>
      </c>
      <c r="J219" s="576">
        <v>4.3704918032786884</v>
      </c>
      <c r="K219" s="576">
        <v>121.18181818181819</v>
      </c>
      <c r="L219" s="585">
        <v>5</v>
      </c>
      <c r="M219" s="585">
        <v>610</v>
      </c>
      <c r="N219" s="576">
        <v>1</v>
      </c>
      <c r="O219" s="576">
        <v>122</v>
      </c>
      <c r="P219" s="585">
        <v>45</v>
      </c>
      <c r="Q219" s="585">
        <v>5535</v>
      </c>
      <c r="R219" s="581">
        <v>9.0737704918032787</v>
      </c>
      <c r="S219" s="586">
        <v>123</v>
      </c>
    </row>
    <row r="220" spans="1:19" ht="14.45" customHeight="1" x14ac:dyDescent="0.2">
      <c r="A220" s="575" t="s">
        <v>1106</v>
      </c>
      <c r="B220" s="576" t="s">
        <v>1107</v>
      </c>
      <c r="C220" s="576" t="s">
        <v>467</v>
      </c>
      <c r="D220" s="576" t="s">
        <v>574</v>
      </c>
      <c r="E220" s="576" t="s">
        <v>1052</v>
      </c>
      <c r="F220" s="576" t="s">
        <v>1055</v>
      </c>
      <c r="G220" s="576" t="s">
        <v>1056</v>
      </c>
      <c r="H220" s="585"/>
      <c r="I220" s="585"/>
      <c r="J220" s="576"/>
      <c r="K220" s="576"/>
      <c r="L220" s="585"/>
      <c r="M220" s="585"/>
      <c r="N220" s="576"/>
      <c r="O220" s="576"/>
      <c r="P220" s="585">
        <v>0</v>
      </c>
      <c r="Q220" s="585">
        <v>0</v>
      </c>
      <c r="R220" s="581"/>
      <c r="S220" s="586"/>
    </row>
    <row r="221" spans="1:19" ht="14.45" customHeight="1" x14ac:dyDescent="0.2">
      <c r="A221" s="575" t="s">
        <v>1106</v>
      </c>
      <c r="B221" s="576" t="s">
        <v>1107</v>
      </c>
      <c r="C221" s="576" t="s">
        <v>467</v>
      </c>
      <c r="D221" s="576" t="s">
        <v>574</v>
      </c>
      <c r="E221" s="576" t="s">
        <v>1052</v>
      </c>
      <c r="F221" s="576" t="s">
        <v>1057</v>
      </c>
      <c r="G221" s="576" t="s">
        <v>1058</v>
      </c>
      <c r="H221" s="585">
        <v>2</v>
      </c>
      <c r="I221" s="585">
        <v>74</v>
      </c>
      <c r="J221" s="576">
        <v>0.64912280701754388</v>
      </c>
      <c r="K221" s="576">
        <v>37</v>
      </c>
      <c r="L221" s="585">
        <v>3</v>
      </c>
      <c r="M221" s="585">
        <v>114</v>
      </c>
      <c r="N221" s="576">
        <v>1</v>
      </c>
      <c r="O221" s="576">
        <v>38</v>
      </c>
      <c r="P221" s="585">
        <v>3</v>
      </c>
      <c r="Q221" s="585">
        <v>114</v>
      </c>
      <c r="R221" s="581">
        <v>1</v>
      </c>
      <c r="S221" s="586">
        <v>38</v>
      </c>
    </row>
    <row r="222" spans="1:19" ht="14.45" customHeight="1" x14ac:dyDescent="0.2">
      <c r="A222" s="575" t="s">
        <v>1106</v>
      </c>
      <c r="B222" s="576" t="s">
        <v>1107</v>
      </c>
      <c r="C222" s="576" t="s">
        <v>467</v>
      </c>
      <c r="D222" s="576" t="s">
        <v>574</v>
      </c>
      <c r="E222" s="576" t="s">
        <v>1052</v>
      </c>
      <c r="F222" s="576" t="s">
        <v>1067</v>
      </c>
      <c r="G222" s="576" t="s">
        <v>1068</v>
      </c>
      <c r="H222" s="585">
        <v>864</v>
      </c>
      <c r="I222" s="585">
        <v>105150</v>
      </c>
      <c r="J222" s="576">
        <v>1.1340595340811044</v>
      </c>
      <c r="K222" s="576">
        <v>121.70138888888889</v>
      </c>
      <c r="L222" s="585">
        <v>760</v>
      </c>
      <c r="M222" s="585">
        <v>92720</v>
      </c>
      <c r="N222" s="576">
        <v>1</v>
      </c>
      <c r="O222" s="576">
        <v>122</v>
      </c>
      <c r="P222" s="585">
        <v>628</v>
      </c>
      <c r="Q222" s="585">
        <v>77244</v>
      </c>
      <c r="R222" s="581">
        <v>0.83308886971527174</v>
      </c>
      <c r="S222" s="586">
        <v>123</v>
      </c>
    </row>
    <row r="223" spans="1:19" ht="14.45" customHeight="1" x14ac:dyDescent="0.2">
      <c r="A223" s="575" t="s">
        <v>1106</v>
      </c>
      <c r="B223" s="576" t="s">
        <v>1107</v>
      </c>
      <c r="C223" s="576" t="s">
        <v>467</v>
      </c>
      <c r="D223" s="576" t="s">
        <v>574</v>
      </c>
      <c r="E223" s="576" t="s">
        <v>1052</v>
      </c>
      <c r="F223" s="576" t="s">
        <v>1079</v>
      </c>
      <c r="G223" s="576" t="s">
        <v>1080</v>
      </c>
      <c r="H223" s="585">
        <v>2</v>
      </c>
      <c r="I223" s="585">
        <v>264</v>
      </c>
      <c r="J223" s="576">
        <v>0.6518518518518519</v>
      </c>
      <c r="K223" s="576">
        <v>132</v>
      </c>
      <c r="L223" s="585">
        <v>3</v>
      </c>
      <c r="M223" s="585">
        <v>405</v>
      </c>
      <c r="N223" s="576">
        <v>1</v>
      </c>
      <c r="O223" s="576">
        <v>135</v>
      </c>
      <c r="P223" s="585">
        <v>3</v>
      </c>
      <c r="Q223" s="585">
        <v>411</v>
      </c>
      <c r="R223" s="581">
        <v>1.0148148148148148</v>
      </c>
      <c r="S223" s="586">
        <v>137</v>
      </c>
    </row>
    <row r="224" spans="1:19" ht="14.45" customHeight="1" x14ac:dyDescent="0.2">
      <c r="A224" s="575" t="s">
        <v>1106</v>
      </c>
      <c r="B224" s="576" t="s">
        <v>1107</v>
      </c>
      <c r="C224" s="576" t="s">
        <v>467</v>
      </c>
      <c r="D224" s="576" t="s">
        <v>574</v>
      </c>
      <c r="E224" s="576" t="s">
        <v>1052</v>
      </c>
      <c r="F224" s="576" t="s">
        <v>1087</v>
      </c>
      <c r="G224" s="576" t="s">
        <v>1088</v>
      </c>
      <c r="H224" s="585"/>
      <c r="I224" s="585"/>
      <c r="J224" s="576"/>
      <c r="K224" s="576"/>
      <c r="L224" s="585"/>
      <c r="M224" s="585"/>
      <c r="N224" s="576"/>
      <c r="O224" s="576"/>
      <c r="P224" s="585">
        <v>0</v>
      </c>
      <c r="Q224" s="585">
        <v>0</v>
      </c>
      <c r="R224" s="581"/>
      <c r="S224" s="586"/>
    </row>
    <row r="225" spans="1:19" ht="14.45" customHeight="1" x14ac:dyDescent="0.2">
      <c r="A225" s="575" t="s">
        <v>1106</v>
      </c>
      <c r="B225" s="576" t="s">
        <v>1107</v>
      </c>
      <c r="C225" s="576" t="s">
        <v>467</v>
      </c>
      <c r="D225" s="576" t="s">
        <v>575</v>
      </c>
      <c r="E225" s="576" t="s">
        <v>1052</v>
      </c>
      <c r="F225" s="576" t="s">
        <v>1067</v>
      </c>
      <c r="G225" s="576" t="s">
        <v>1068</v>
      </c>
      <c r="H225" s="585">
        <v>22</v>
      </c>
      <c r="I225" s="585">
        <v>2676</v>
      </c>
      <c r="J225" s="576">
        <v>0.64513018322082927</v>
      </c>
      <c r="K225" s="576">
        <v>121.63636363636364</v>
      </c>
      <c r="L225" s="585">
        <v>34</v>
      </c>
      <c r="M225" s="585">
        <v>4148</v>
      </c>
      <c r="N225" s="576">
        <v>1</v>
      </c>
      <c r="O225" s="576">
        <v>122</v>
      </c>
      <c r="P225" s="585">
        <v>8</v>
      </c>
      <c r="Q225" s="585">
        <v>984</v>
      </c>
      <c r="R225" s="581">
        <v>0.23722275795564127</v>
      </c>
      <c r="S225" s="586">
        <v>123</v>
      </c>
    </row>
    <row r="226" spans="1:19" ht="14.45" customHeight="1" x14ac:dyDescent="0.2">
      <c r="A226" s="575" t="s">
        <v>1106</v>
      </c>
      <c r="B226" s="576" t="s">
        <v>1107</v>
      </c>
      <c r="C226" s="576" t="s">
        <v>467</v>
      </c>
      <c r="D226" s="576" t="s">
        <v>578</v>
      </c>
      <c r="E226" s="576" t="s">
        <v>1052</v>
      </c>
      <c r="F226" s="576" t="s">
        <v>1067</v>
      </c>
      <c r="G226" s="576" t="s">
        <v>1068</v>
      </c>
      <c r="H226" s="585"/>
      <c r="I226" s="585"/>
      <c r="J226" s="576"/>
      <c r="K226" s="576"/>
      <c r="L226" s="585"/>
      <c r="M226" s="585"/>
      <c r="N226" s="576"/>
      <c r="O226" s="576"/>
      <c r="P226" s="585">
        <v>0</v>
      </c>
      <c r="Q226" s="585">
        <v>0</v>
      </c>
      <c r="R226" s="581"/>
      <c r="S226" s="586"/>
    </row>
    <row r="227" spans="1:19" ht="14.45" customHeight="1" x14ac:dyDescent="0.2">
      <c r="A227" s="575" t="s">
        <v>1106</v>
      </c>
      <c r="B227" s="576" t="s">
        <v>1107</v>
      </c>
      <c r="C227" s="576" t="s">
        <v>467</v>
      </c>
      <c r="D227" s="576" t="s">
        <v>1020</v>
      </c>
      <c r="E227" s="576" t="s">
        <v>1052</v>
      </c>
      <c r="F227" s="576" t="s">
        <v>1067</v>
      </c>
      <c r="G227" s="576" t="s">
        <v>1068</v>
      </c>
      <c r="H227" s="585">
        <v>12</v>
      </c>
      <c r="I227" s="585">
        <v>1464</v>
      </c>
      <c r="J227" s="576">
        <v>1.3333333333333333</v>
      </c>
      <c r="K227" s="576">
        <v>122</v>
      </c>
      <c r="L227" s="585">
        <v>9</v>
      </c>
      <c r="M227" s="585">
        <v>1098</v>
      </c>
      <c r="N227" s="576">
        <v>1</v>
      </c>
      <c r="O227" s="576">
        <v>122</v>
      </c>
      <c r="P227" s="585">
        <v>5</v>
      </c>
      <c r="Q227" s="585">
        <v>615</v>
      </c>
      <c r="R227" s="581">
        <v>0.56010928961748629</v>
      </c>
      <c r="S227" s="586">
        <v>123</v>
      </c>
    </row>
    <row r="228" spans="1:19" ht="14.45" customHeight="1" thickBot="1" x14ac:dyDescent="0.25">
      <c r="A228" s="567" t="s">
        <v>1106</v>
      </c>
      <c r="B228" s="568" t="s">
        <v>1107</v>
      </c>
      <c r="C228" s="568" t="s">
        <v>467</v>
      </c>
      <c r="D228" s="568" t="s">
        <v>579</v>
      </c>
      <c r="E228" s="568" t="s">
        <v>1052</v>
      </c>
      <c r="F228" s="568" t="s">
        <v>1067</v>
      </c>
      <c r="G228" s="568" t="s">
        <v>1068</v>
      </c>
      <c r="H228" s="587">
        <v>36</v>
      </c>
      <c r="I228" s="587">
        <v>4386</v>
      </c>
      <c r="J228" s="568">
        <v>0.78153955808980757</v>
      </c>
      <c r="K228" s="568">
        <v>121.83333333333333</v>
      </c>
      <c r="L228" s="587">
        <v>46</v>
      </c>
      <c r="M228" s="587">
        <v>5612</v>
      </c>
      <c r="N228" s="568">
        <v>1</v>
      </c>
      <c r="O228" s="568">
        <v>122</v>
      </c>
      <c r="P228" s="587">
        <v>48</v>
      </c>
      <c r="Q228" s="587">
        <v>5904</v>
      </c>
      <c r="R228" s="573">
        <v>1.0520313613684962</v>
      </c>
      <c r="S228" s="588">
        <v>123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AC7192F-5C5E-4A21-8D8A-AE37A861E923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1008</v>
      </c>
      <c r="C3" s="222">
        <f t="shared" ref="C3:R3" si="0">SUBTOTAL(9,C6:C1048576)</f>
        <v>0</v>
      </c>
      <c r="D3" s="222">
        <f t="shared" si="0"/>
        <v>0</v>
      </c>
      <c r="E3" s="222">
        <f t="shared" si="0"/>
        <v>0</v>
      </c>
      <c r="F3" s="222">
        <f t="shared" si="0"/>
        <v>0</v>
      </c>
      <c r="G3" s="225" t="str">
        <f>IF(D3&lt;&gt;0,F3/D3,"")</f>
        <v/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5"/>
      <c r="B5" s="596">
        <v>2018</v>
      </c>
      <c r="C5" s="597"/>
      <c r="D5" s="597">
        <v>2019</v>
      </c>
      <c r="E5" s="597"/>
      <c r="F5" s="597">
        <v>2020</v>
      </c>
      <c r="G5" s="635" t="s">
        <v>2</v>
      </c>
      <c r="H5" s="596">
        <v>2018</v>
      </c>
      <c r="I5" s="597"/>
      <c r="J5" s="597">
        <v>2019</v>
      </c>
      <c r="K5" s="597"/>
      <c r="L5" s="597">
        <v>2020</v>
      </c>
      <c r="M5" s="635" t="s">
        <v>2</v>
      </c>
      <c r="N5" s="596">
        <v>2018</v>
      </c>
      <c r="O5" s="597"/>
      <c r="P5" s="597">
        <v>2019</v>
      </c>
      <c r="Q5" s="597"/>
      <c r="R5" s="597">
        <v>2020</v>
      </c>
      <c r="S5" s="635" t="s">
        <v>2</v>
      </c>
    </row>
    <row r="6" spans="1:19" ht="14.45" customHeight="1" thickBot="1" x14ac:dyDescent="0.25">
      <c r="A6" s="638" t="s">
        <v>1110</v>
      </c>
      <c r="B6" s="636">
        <v>1008</v>
      </c>
      <c r="C6" s="637"/>
      <c r="D6" s="636"/>
      <c r="E6" s="637"/>
      <c r="F6" s="636"/>
      <c r="G6" s="248"/>
      <c r="H6" s="636"/>
      <c r="I6" s="637"/>
      <c r="J6" s="636"/>
      <c r="K6" s="637"/>
      <c r="L6" s="636"/>
      <c r="M6" s="248"/>
      <c r="N6" s="636"/>
      <c r="O6" s="637"/>
      <c r="P6" s="636"/>
      <c r="Q6" s="637"/>
      <c r="R6" s="636"/>
      <c r="S6" s="2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EC60D56-B64B-49F4-8934-1E104C6798F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1112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3</v>
      </c>
      <c r="G3" s="103">
        <f t="shared" si="0"/>
        <v>1008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6"/>
      <c r="B5" s="624"/>
      <c r="C5" s="626"/>
      <c r="D5" s="639"/>
      <c r="E5" s="628"/>
      <c r="F5" s="640" t="s">
        <v>71</v>
      </c>
      <c r="G5" s="641" t="s">
        <v>14</v>
      </c>
      <c r="H5" s="642"/>
      <c r="I5" s="642"/>
      <c r="J5" s="640" t="s">
        <v>71</v>
      </c>
      <c r="K5" s="641" t="s">
        <v>14</v>
      </c>
      <c r="L5" s="642"/>
      <c r="M5" s="642"/>
      <c r="N5" s="640" t="s">
        <v>71</v>
      </c>
      <c r="O5" s="641" t="s">
        <v>14</v>
      </c>
      <c r="P5" s="643"/>
      <c r="Q5" s="633"/>
    </row>
    <row r="6" spans="1:17" ht="14.45" customHeight="1" x14ac:dyDescent="0.2">
      <c r="A6" s="560" t="s">
        <v>1111</v>
      </c>
      <c r="B6" s="561" t="s">
        <v>1025</v>
      </c>
      <c r="C6" s="561" t="s">
        <v>1052</v>
      </c>
      <c r="D6" s="561" t="s">
        <v>1065</v>
      </c>
      <c r="E6" s="561" t="s">
        <v>1066</v>
      </c>
      <c r="F6" s="116">
        <v>1</v>
      </c>
      <c r="G6" s="116">
        <v>74</v>
      </c>
      <c r="H6" s="116"/>
      <c r="I6" s="116">
        <v>74</v>
      </c>
      <c r="J6" s="116"/>
      <c r="K6" s="116"/>
      <c r="L6" s="116"/>
      <c r="M6" s="116"/>
      <c r="N6" s="116"/>
      <c r="O6" s="116"/>
      <c r="P6" s="566"/>
      <c r="Q6" s="584"/>
    </row>
    <row r="7" spans="1:17" ht="14.45" customHeight="1" x14ac:dyDescent="0.2">
      <c r="A7" s="575" t="s">
        <v>1111</v>
      </c>
      <c r="B7" s="576" t="s">
        <v>1025</v>
      </c>
      <c r="C7" s="576" t="s">
        <v>1052</v>
      </c>
      <c r="D7" s="576" t="s">
        <v>1093</v>
      </c>
      <c r="E7" s="576" t="s">
        <v>1094</v>
      </c>
      <c r="F7" s="585">
        <v>1</v>
      </c>
      <c r="G7" s="585">
        <v>702</v>
      </c>
      <c r="H7" s="585"/>
      <c r="I7" s="585">
        <v>702</v>
      </c>
      <c r="J7" s="585"/>
      <c r="K7" s="585"/>
      <c r="L7" s="585"/>
      <c r="M7" s="585"/>
      <c r="N7" s="585"/>
      <c r="O7" s="585"/>
      <c r="P7" s="581"/>
      <c r="Q7" s="586"/>
    </row>
    <row r="8" spans="1:17" ht="14.45" customHeight="1" thickBot="1" x14ac:dyDescent="0.25">
      <c r="A8" s="567" t="s">
        <v>1111</v>
      </c>
      <c r="B8" s="568" t="s">
        <v>1025</v>
      </c>
      <c r="C8" s="568" t="s">
        <v>1052</v>
      </c>
      <c r="D8" s="568" t="s">
        <v>1095</v>
      </c>
      <c r="E8" s="568" t="s">
        <v>1096</v>
      </c>
      <c r="F8" s="587">
        <v>1</v>
      </c>
      <c r="G8" s="587">
        <v>232</v>
      </c>
      <c r="H8" s="587"/>
      <c r="I8" s="587">
        <v>232</v>
      </c>
      <c r="J8" s="587"/>
      <c r="K8" s="587"/>
      <c r="L8" s="587"/>
      <c r="M8" s="587"/>
      <c r="N8" s="587"/>
      <c r="O8" s="587"/>
      <c r="P8" s="573"/>
      <c r="Q8" s="58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91FCB18-738E-46D0-92FB-328AD8C367B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551.03917000000013</v>
      </c>
      <c r="C5" s="29">
        <v>1102.90497</v>
      </c>
      <c r="D5" s="8"/>
      <c r="E5" s="117">
        <v>530.25016999999991</v>
      </c>
      <c r="F5" s="28">
        <v>0</v>
      </c>
      <c r="G5" s="116">
        <f>E5-F5</f>
        <v>530.25016999999991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90.680070000000015</v>
      </c>
      <c r="C6" s="31">
        <v>89.248539999999991</v>
      </c>
      <c r="D6" s="8"/>
      <c r="E6" s="118">
        <v>138.69893999999999</v>
      </c>
      <c r="F6" s="30">
        <v>0</v>
      </c>
      <c r="G6" s="119">
        <f>E6-F6</f>
        <v>138.69893999999999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9441.3414200000007</v>
      </c>
      <c r="C7" s="31">
        <v>10401.294089999999</v>
      </c>
      <c r="D7" s="8"/>
      <c r="E7" s="118">
        <v>11194.492819999999</v>
      </c>
      <c r="F7" s="30">
        <v>0</v>
      </c>
      <c r="G7" s="119">
        <f>E7-F7</f>
        <v>11194.492819999999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2111.9833199999998</v>
      </c>
      <c r="C8" s="33">
        <v>2276.3889500000005</v>
      </c>
      <c r="D8" s="8"/>
      <c r="E8" s="120">
        <v>2379.3462000000018</v>
      </c>
      <c r="F8" s="32">
        <v>0</v>
      </c>
      <c r="G8" s="121">
        <f>E8-F8</f>
        <v>2379.3462000000018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12195.04398</v>
      </c>
      <c r="C9" s="35">
        <v>13869.83655</v>
      </c>
      <c r="D9" s="8"/>
      <c r="E9" s="3">
        <v>14242.788130000001</v>
      </c>
      <c r="F9" s="34">
        <v>0</v>
      </c>
      <c r="G9" s="34">
        <f>E9-F9</f>
        <v>14242.788130000001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2473.5983200000005</v>
      </c>
      <c r="C11" s="29">
        <f>IF(ISERROR(VLOOKUP("Celkem:",'ZV Vykáz.-A'!A:H,5,0)),0,VLOOKUP("Celkem:",'ZV Vykáz.-A'!A:H,5,0)/1000)</f>
        <v>2654.1816600000002</v>
      </c>
      <c r="D11" s="8"/>
      <c r="E11" s="117">
        <f>IF(ISERROR(VLOOKUP("Celkem:",'ZV Vykáz.-A'!A:H,8,0)),0,VLOOKUP("Celkem:",'ZV Vykáz.-A'!A:H,8,0)/1000)</f>
        <v>2313.6052</v>
      </c>
      <c r="F11" s="28">
        <f>C11</f>
        <v>2654.1816600000002</v>
      </c>
      <c r="G11" s="116">
        <f>E11-F11</f>
        <v>-340.57646000000022</v>
      </c>
      <c r="H11" s="122">
        <f>IF(F11&lt;0.00000001,"",E11/F11)</f>
        <v>0.87168306332129497</v>
      </c>
      <c r="I11" s="116">
        <f>E11-B11</f>
        <v>-159.99312000000054</v>
      </c>
      <c r="J11" s="122">
        <f>IF(B11&lt;0.00000001,"",E11/B11)</f>
        <v>0.93531968440211399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2473.5983200000005</v>
      </c>
      <c r="C13" s="37">
        <f>SUM(C11:C12)</f>
        <v>2654.1816600000002</v>
      </c>
      <c r="D13" s="8"/>
      <c r="E13" s="5">
        <f>SUM(E11:E12)</f>
        <v>2313.6052</v>
      </c>
      <c r="F13" s="36">
        <f>SUM(F11:F12)</f>
        <v>2654.1816600000002</v>
      </c>
      <c r="G13" s="36">
        <f>E13-F13</f>
        <v>-340.57646000000022</v>
      </c>
      <c r="H13" s="126">
        <f>IF(F13&lt;0.00000001,"",E13/F13)</f>
        <v>0.87168306332129497</v>
      </c>
      <c r="I13" s="36">
        <f>SUM(I11:I12)</f>
        <v>-159.99312000000054</v>
      </c>
      <c r="J13" s="126">
        <f>IF(B13&lt;0.00000001,"",E13/B13)</f>
        <v>0.93531968440211399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0.20283635910265904</v>
      </c>
      <c r="C15" s="39">
        <f>IF(C9=0,"",C13/C9)</f>
        <v>0.1913635860402407</v>
      </c>
      <c r="D15" s="8"/>
      <c r="E15" s="6">
        <f>IF(E9=0,"",E13/E9)</f>
        <v>0.16244047014409951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EA03DE7D-39F9-4FB0-BB5A-061C17447C4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0.26504884222197655</v>
      </c>
      <c r="C4" s="201">
        <f t="shared" ref="C4:M4" si="0">(C10+C8)/C6</f>
        <v>0.25800620219916237</v>
      </c>
      <c r="D4" s="201">
        <f t="shared" si="0"/>
        <v>0.26413315825321726</v>
      </c>
      <c r="E4" s="201">
        <f t="shared" si="0"/>
        <v>0.22698968094300051</v>
      </c>
      <c r="F4" s="201">
        <f t="shared" si="0"/>
        <v>0.21925232103983033</v>
      </c>
      <c r="G4" s="201">
        <f t="shared" si="0"/>
        <v>0.21277354337464027</v>
      </c>
      <c r="H4" s="201">
        <f t="shared" si="0"/>
        <v>0.19750525542408948</v>
      </c>
      <c r="I4" s="201">
        <f t="shared" si="0"/>
        <v>0.19552024877722959</v>
      </c>
      <c r="J4" s="201">
        <f t="shared" si="0"/>
        <v>0.19860360964932705</v>
      </c>
      <c r="K4" s="201">
        <f t="shared" si="0"/>
        <v>0.18337406048503466</v>
      </c>
      <c r="L4" s="201">
        <f t="shared" si="0"/>
        <v>0.18012316138046119</v>
      </c>
      <c r="M4" s="201">
        <f t="shared" si="0"/>
        <v>0.16244046873988013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1089.30855</v>
      </c>
      <c r="C5" s="201">
        <f>IF(ISERROR(VLOOKUP($A5,'Man Tab'!$A:$Q,COLUMN()+2,0)),0,VLOOKUP($A5,'Man Tab'!$A:$Q,COLUMN()+2,0))</f>
        <v>1065.54647</v>
      </c>
      <c r="D5" s="201">
        <f>IF(ISERROR(VLOOKUP($A5,'Man Tab'!$A:$Q,COLUMN()+2,0)),0,VLOOKUP($A5,'Man Tab'!$A:$Q,COLUMN()+2,0))</f>
        <v>988.78008999999997</v>
      </c>
      <c r="E5" s="201">
        <f>IF(ISERROR(VLOOKUP($A5,'Man Tab'!$A:$Q,COLUMN()+2,0)),0,VLOOKUP($A5,'Man Tab'!$A:$Q,COLUMN()+2,0))</f>
        <v>1127.4838500000001</v>
      </c>
      <c r="F5" s="201">
        <f>IF(ISERROR(VLOOKUP($A5,'Man Tab'!$A:$Q,COLUMN()+2,0)),0,VLOOKUP($A5,'Man Tab'!$A:$Q,COLUMN()+2,0))</f>
        <v>1011.58767</v>
      </c>
      <c r="G5" s="201">
        <f>IF(ISERROR(VLOOKUP($A5,'Man Tab'!$A:$Q,COLUMN()+2,0)),0,VLOOKUP($A5,'Man Tab'!$A:$Q,COLUMN()+2,0))</f>
        <v>1029.5971400000001</v>
      </c>
      <c r="H5" s="201">
        <f>IF(ISERROR(VLOOKUP($A5,'Man Tab'!$A:$Q,COLUMN()+2,0)),0,VLOOKUP($A5,'Man Tab'!$A:$Q,COLUMN()+2,0))</f>
        <v>1374.2643</v>
      </c>
      <c r="I5" s="201">
        <f>IF(ISERROR(VLOOKUP($A5,'Man Tab'!$A:$Q,COLUMN()+2,0)),0,VLOOKUP($A5,'Man Tab'!$A:$Q,COLUMN()+2,0))</f>
        <v>939.67479000000003</v>
      </c>
      <c r="J5" s="201">
        <f>IF(ISERROR(VLOOKUP($A5,'Man Tab'!$A:$Q,COLUMN()+2,0)),0,VLOOKUP($A5,'Man Tab'!$A:$Q,COLUMN()+2,0))</f>
        <v>1125.6434899999999</v>
      </c>
      <c r="K5" s="201">
        <f>IF(ISERROR(VLOOKUP($A5,'Man Tab'!$A:$Q,COLUMN()+2,0)),0,VLOOKUP($A5,'Man Tab'!$A:$Q,COLUMN()+2,0))</f>
        <v>1841.1168500000001</v>
      </c>
      <c r="L5" s="201">
        <f>IF(ISERROR(VLOOKUP($A5,'Man Tab'!$A:$Q,COLUMN()+2,0)),0,VLOOKUP($A5,'Man Tab'!$A:$Q,COLUMN()+2,0))</f>
        <v>1251.5702699999999</v>
      </c>
      <c r="M5" s="201">
        <f>IF(ISERROR(VLOOKUP($A5,'Man Tab'!$A:$Q,COLUMN()+2,0)),0,VLOOKUP($A5,'Man Tab'!$A:$Q,COLUMN()+2,0))</f>
        <v>1398.2146599999999</v>
      </c>
    </row>
    <row r="6" spans="1:13" ht="14.45" customHeight="1" x14ac:dyDescent="0.2">
      <c r="A6" s="202" t="s">
        <v>76</v>
      </c>
      <c r="B6" s="203">
        <f>B5</f>
        <v>1089.30855</v>
      </c>
      <c r="C6" s="203">
        <f t="shared" ref="C6:M6" si="1">C5+B6</f>
        <v>2154.85502</v>
      </c>
      <c r="D6" s="203">
        <f t="shared" si="1"/>
        <v>3143.6351100000002</v>
      </c>
      <c r="E6" s="203">
        <f t="shared" si="1"/>
        <v>4271.1189599999998</v>
      </c>
      <c r="F6" s="203">
        <f t="shared" si="1"/>
        <v>5282.7066299999997</v>
      </c>
      <c r="G6" s="203">
        <f t="shared" si="1"/>
        <v>6312.3037699999995</v>
      </c>
      <c r="H6" s="203">
        <f t="shared" si="1"/>
        <v>7686.5680699999994</v>
      </c>
      <c r="I6" s="203">
        <f t="shared" si="1"/>
        <v>8626.2428599999985</v>
      </c>
      <c r="J6" s="203">
        <f t="shared" si="1"/>
        <v>9751.8863499999989</v>
      </c>
      <c r="K6" s="203">
        <f t="shared" si="1"/>
        <v>11593.003199999999</v>
      </c>
      <c r="L6" s="203">
        <f t="shared" si="1"/>
        <v>12844.573469999999</v>
      </c>
      <c r="M6" s="203">
        <f t="shared" si="1"/>
        <v>14242.788129999999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288719.97000000003</v>
      </c>
      <c r="C9" s="202">
        <v>267245.99000000005</v>
      </c>
      <c r="D9" s="202">
        <v>274372.31</v>
      </c>
      <c r="E9" s="202">
        <v>139161.66</v>
      </c>
      <c r="F9" s="202">
        <v>188745.76</v>
      </c>
      <c r="G9" s="202">
        <v>184845.55</v>
      </c>
      <c r="H9" s="202">
        <v>175046.34999999998</v>
      </c>
      <c r="I9" s="202">
        <v>168467.56</v>
      </c>
      <c r="J9" s="202">
        <v>250154.68</v>
      </c>
      <c r="K9" s="202">
        <v>189096.24</v>
      </c>
      <c r="L9" s="202">
        <v>187749.11000000002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288.71997000000005</v>
      </c>
      <c r="C10" s="203">
        <f t="shared" ref="C10:M10" si="3">C9/1000+B10</f>
        <v>555.96596000000011</v>
      </c>
      <c r="D10" s="203">
        <f t="shared" si="3"/>
        <v>830.33827000000008</v>
      </c>
      <c r="E10" s="203">
        <f t="shared" si="3"/>
        <v>969.49993000000006</v>
      </c>
      <c r="F10" s="203">
        <f t="shared" si="3"/>
        <v>1158.2456900000002</v>
      </c>
      <c r="G10" s="203">
        <f t="shared" si="3"/>
        <v>1343.0912400000002</v>
      </c>
      <c r="H10" s="203">
        <f t="shared" si="3"/>
        <v>1518.1375900000003</v>
      </c>
      <c r="I10" s="203">
        <f t="shared" si="3"/>
        <v>1686.6051500000003</v>
      </c>
      <c r="J10" s="203">
        <f t="shared" si="3"/>
        <v>1936.7598300000004</v>
      </c>
      <c r="K10" s="203">
        <f t="shared" si="3"/>
        <v>2125.8560700000003</v>
      </c>
      <c r="L10" s="203">
        <f t="shared" si="3"/>
        <v>2313.6051800000005</v>
      </c>
      <c r="M10" s="203">
        <f t="shared" si="3"/>
        <v>2313.6051800000005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D329EC9E-76A4-4E19-B628-0CC167E0CDC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57.383650000000003</v>
      </c>
      <c r="E7" s="52">
        <v>65.645179999999996</v>
      </c>
      <c r="F7" s="52">
        <v>25.189029999999999</v>
      </c>
      <c r="G7" s="52">
        <v>32.454329999999999</v>
      </c>
      <c r="H7" s="52">
        <v>25.034770000000002</v>
      </c>
      <c r="I7" s="52">
        <v>39.159179999999999</v>
      </c>
      <c r="J7" s="52">
        <v>5.9696400000000001</v>
      </c>
      <c r="K7" s="52">
        <v>23.106830000000002</v>
      </c>
      <c r="L7" s="52">
        <v>197.18993</v>
      </c>
      <c r="M7" s="52">
        <v>28.143999999999998</v>
      </c>
      <c r="N7" s="52">
        <v>10.41858</v>
      </c>
      <c r="O7" s="52">
        <v>20.555049999999998</v>
      </c>
      <c r="P7" s="53">
        <v>530.25017000000003</v>
      </c>
      <c r="Q7" s="95">
        <v>0.75750024274892858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127.99999980000001</v>
      </c>
      <c r="C9" s="52">
        <v>10.666666650000002</v>
      </c>
      <c r="D9" s="52">
        <v>6.1614100000000001</v>
      </c>
      <c r="E9" s="52">
        <v>10.196759999999999</v>
      </c>
      <c r="F9" s="52">
        <v>9.2229500000000009</v>
      </c>
      <c r="G9" s="52">
        <v>10.187419999999999</v>
      </c>
      <c r="H9" s="52">
        <v>9.9243299999999994</v>
      </c>
      <c r="I9" s="52">
        <v>9.6654300000000006</v>
      </c>
      <c r="J9" s="52">
        <v>13.16131</v>
      </c>
      <c r="K9" s="52">
        <v>10.49001</v>
      </c>
      <c r="L9" s="52">
        <v>13.620229999999999</v>
      </c>
      <c r="M9" s="52">
        <v>14.48494</v>
      </c>
      <c r="N9" s="52">
        <v>15.80353</v>
      </c>
      <c r="O9" s="52">
        <v>15.780620000000001</v>
      </c>
      <c r="P9" s="53">
        <v>138.69893999999999</v>
      </c>
      <c r="Q9" s="95">
        <v>1.0835854704431021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64.7117413</v>
      </c>
      <c r="C11" s="52">
        <v>5.3926451083333333</v>
      </c>
      <c r="D11" s="52">
        <v>3.9693899999999998</v>
      </c>
      <c r="E11" s="52">
        <v>4.9948100000000002</v>
      </c>
      <c r="F11" s="52">
        <v>18.635090000000002</v>
      </c>
      <c r="G11" s="52">
        <v>4.3513100000000007</v>
      </c>
      <c r="H11" s="52">
        <v>6.9394</v>
      </c>
      <c r="I11" s="52">
        <v>11.601790000000001</v>
      </c>
      <c r="J11" s="52">
        <v>7.7652000000000001</v>
      </c>
      <c r="K11" s="52">
        <v>3.5604</v>
      </c>
      <c r="L11" s="52">
        <v>18.084199999999999</v>
      </c>
      <c r="M11" s="52">
        <v>5.4971099999999993</v>
      </c>
      <c r="N11" s="52">
        <v>9.9134899999999995</v>
      </c>
      <c r="O11" s="52">
        <v>10.95276</v>
      </c>
      <c r="P11" s="53">
        <v>106.26495000000001</v>
      </c>
      <c r="Q11" s="95">
        <v>1.6421278096560818</v>
      </c>
    </row>
    <row r="12" spans="1:17" ht="14.45" customHeight="1" x14ac:dyDescent="0.2">
      <c r="A12" s="15" t="s">
        <v>40</v>
      </c>
      <c r="B12" s="51">
        <v>45.291477899999997</v>
      </c>
      <c r="C12" s="52">
        <v>3.7742898249999999</v>
      </c>
      <c r="D12" s="52">
        <v>0.03</v>
      </c>
      <c r="E12" s="52">
        <v>0</v>
      </c>
      <c r="F12" s="52">
        <v>3.2429999999999999</v>
      </c>
      <c r="G12" s="52">
        <v>0</v>
      </c>
      <c r="H12" s="52">
        <v>4.2999999999999997E-2</v>
      </c>
      <c r="I12" s="52">
        <v>6.6000000000000003E-2</v>
      </c>
      <c r="J12" s="52">
        <v>0</v>
      </c>
      <c r="K12" s="52">
        <v>0</v>
      </c>
      <c r="L12" s="52">
        <v>0.47888999999999998</v>
      </c>
      <c r="M12" s="52">
        <v>0</v>
      </c>
      <c r="N12" s="52">
        <v>7.8E-2</v>
      </c>
      <c r="O12" s="52">
        <v>8.4909999999999999E-2</v>
      </c>
      <c r="P12" s="53">
        <v>4.0237999999999996</v>
      </c>
      <c r="Q12" s="95">
        <v>8.8842320599125335E-2</v>
      </c>
    </row>
    <row r="13" spans="1:17" ht="14.45" customHeight="1" x14ac:dyDescent="0.2">
      <c r="A13" s="15" t="s">
        <v>41</v>
      </c>
      <c r="B13" s="51">
        <v>3.9999998999999997</v>
      </c>
      <c r="C13" s="52">
        <v>0.33333332499999996</v>
      </c>
      <c r="D13" s="52">
        <v>0.22263999999999998</v>
      </c>
      <c r="E13" s="52">
        <v>0.2286</v>
      </c>
      <c r="F13" s="52">
        <v>1.1579000000000002</v>
      </c>
      <c r="G13" s="52">
        <v>6.5666000000000002</v>
      </c>
      <c r="H13" s="52">
        <v>9.3969900000000006</v>
      </c>
      <c r="I13" s="52">
        <v>7.5188100000000002</v>
      </c>
      <c r="J13" s="52">
        <v>4.6552700000000007</v>
      </c>
      <c r="K13" s="52">
        <v>4.1844799999999998</v>
      </c>
      <c r="L13" s="52">
        <v>3.4525799999999998</v>
      </c>
      <c r="M13" s="52">
        <v>6.4354799999999992</v>
      </c>
      <c r="N13" s="52">
        <v>6.5697399999999995</v>
      </c>
      <c r="O13" s="52">
        <v>6.1567100000000003</v>
      </c>
      <c r="P13" s="53">
        <v>56.5458</v>
      </c>
      <c r="Q13" s="95">
        <v>14.136450353411259</v>
      </c>
    </row>
    <row r="14" spans="1:17" ht="14.45" customHeight="1" x14ac:dyDescent="0.2">
      <c r="A14" s="15" t="s">
        <v>42</v>
      </c>
      <c r="B14" s="51">
        <v>1254.4553742000001</v>
      </c>
      <c r="C14" s="52">
        <v>104.53794785000001</v>
      </c>
      <c r="D14" s="52">
        <v>154.102</v>
      </c>
      <c r="E14" s="52">
        <v>119.274</v>
      </c>
      <c r="F14" s="52">
        <v>119.49299999999999</v>
      </c>
      <c r="G14" s="52">
        <v>95.337999999999994</v>
      </c>
      <c r="H14" s="52">
        <v>88.305000000000007</v>
      </c>
      <c r="I14" s="52">
        <v>72.504000000000005</v>
      </c>
      <c r="J14" s="52">
        <v>71.893000000000001</v>
      </c>
      <c r="K14" s="52">
        <v>71.647000000000006</v>
      </c>
      <c r="L14" s="52">
        <v>75.790999999999997</v>
      </c>
      <c r="M14" s="52">
        <v>104.61</v>
      </c>
      <c r="N14" s="52">
        <v>125.084</v>
      </c>
      <c r="O14" s="52">
        <v>133.13300000000001</v>
      </c>
      <c r="P14" s="53">
        <v>1231.174</v>
      </c>
      <c r="Q14" s="95">
        <v>0.98144105029256445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19.878296800000001</v>
      </c>
      <c r="C17" s="52">
        <v>1.6565247333333335</v>
      </c>
      <c r="D17" s="52">
        <v>1.3825000000000001</v>
      </c>
      <c r="E17" s="52">
        <v>8.3190400000000011</v>
      </c>
      <c r="F17" s="52">
        <v>0</v>
      </c>
      <c r="G17" s="52">
        <v>11.991100000000001</v>
      </c>
      <c r="H17" s="52">
        <v>1.2682200000000001</v>
      </c>
      <c r="I17" s="52">
        <v>8.4579000000000004</v>
      </c>
      <c r="J17" s="52">
        <v>0</v>
      </c>
      <c r="K17" s="52">
        <v>0.79774</v>
      </c>
      <c r="L17" s="52">
        <v>2.2989999999999999</v>
      </c>
      <c r="M17" s="52">
        <v>3.5884399999999999</v>
      </c>
      <c r="N17" s="52">
        <v>0.44579000000000002</v>
      </c>
      <c r="O17" s="52">
        <v>132.80255</v>
      </c>
      <c r="P17" s="53">
        <v>171.35228000000001</v>
      </c>
      <c r="Q17" s="95">
        <v>8.6200684960091749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0.64600000000000002</v>
      </c>
      <c r="J18" s="52">
        <v>0</v>
      </c>
      <c r="K18" s="52">
        <v>0</v>
      </c>
      <c r="L18" s="52">
        <v>0.26800000000000002</v>
      </c>
      <c r="M18" s="52">
        <v>0</v>
      </c>
      <c r="N18" s="52">
        <v>0</v>
      </c>
      <c r="O18" s="52">
        <v>0</v>
      </c>
      <c r="P18" s="53">
        <v>0.91400000000000003</v>
      </c>
      <c r="Q18" s="95" t="s">
        <v>271</v>
      </c>
    </row>
    <row r="19" spans="1:17" ht="14.45" customHeight="1" x14ac:dyDescent="0.2">
      <c r="A19" s="15" t="s">
        <v>47</v>
      </c>
      <c r="B19" s="51">
        <v>262.6798124</v>
      </c>
      <c r="C19" s="52">
        <v>21.889984366666667</v>
      </c>
      <c r="D19" s="52">
        <v>27.733910000000002</v>
      </c>
      <c r="E19" s="52">
        <v>19.44566</v>
      </c>
      <c r="F19" s="52">
        <v>19.1754</v>
      </c>
      <c r="G19" s="52">
        <v>28.254339999999999</v>
      </c>
      <c r="H19" s="52">
        <v>19.26548</v>
      </c>
      <c r="I19" s="52">
        <v>33.109010000000005</v>
      </c>
      <c r="J19" s="52">
        <v>21.617439999999998</v>
      </c>
      <c r="K19" s="52">
        <v>16.989660000000001</v>
      </c>
      <c r="L19" s="52">
        <v>22.757290000000001</v>
      </c>
      <c r="M19" s="52">
        <v>34.262329999999999</v>
      </c>
      <c r="N19" s="52">
        <v>26.016099999999998</v>
      </c>
      <c r="O19" s="52">
        <v>22.396919999999998</v>
      </c>
      <c r="P19" s="53">
        <v>291.02354000000003</v>
      </c>
      <c r="Q19" s="95">
        <v>1.107902192182318</v>
      </c>
    </row>
    <row r="20" spans="1:17" ht="14.45" customHeight="1" x14ac:dyDescent="0.2">
      <c r="A20" s="15" t="s">
        <v>48</v>
      </c>
      <c r="B20" s="51">
        <v>10523.2723965</v>
      </c>
      <c r="C20" s="52">
        <v>876.93936637500008</v>
      </c>
      <c r="D20" s="52">
        <v>798.80052999999998</v>
      </c>
      <c r="E20" s="52">
        <v>798.12287000000003</v>
      </c>
      <c r="F20" s="52">
        <v>748.92667000000006</v>
      </c>
      <c r="G20" s="52">
        <v>899.23062000000004</v>
      </c>
      <c r="H20" s="52">
        <v>799.64356000000009</v>
      </c>
      <c r="I20" s="52">
        <v>807.70196999999996</v>
      </c>
      <c r="J20" s="52">
        <v>1210.3172199999999</v>
      </c>
      <c r="K20" s="52">
        <v>753.78375000000005</v>
      </c>
      <c r="L20" s="52">
        <v>757.37997999999993</v>
      </c>
      <c r="M20" s="52">
        <v>1603.74818</v>
      </c>
      <c r="N20" s="52">
        <v>1023.18667</v>
      </c>
      <c r="O20" s="52">
        <v>993.6508</v>
      </c>
      <c r="P20" s="53">
        <v>11194.492819999999</v>
      </c>
      <c r="Q20" s="95">
        <v>1.0637843817217203</v>
      </c>
    </row>
    <row r="21" spans="1:17" ht="14.45" customHeight="1" x14ac:dyDescent="0.2">
      <c r="A21" s="16" t="s">
        <v>49</v>
      </c>
      <c r="B21" s="51">
        <v>513.28591890000098</v>
      </c>
      <c r="C21" s="52">
        <v>42.773826575000079</v>
      </c>
      <c r="D21" s="52">
        <v>39.390519999999995</v>
      </c>
      <c r="E21" s="52">
        <v>39.31955</v>
      </c>
      <c r="F21" s="52">
        <v>39.320550000000004</v>
      </c>
      <c r="G21" s="52">
        <v>39.110129999999998</v>
      </c>
      <c r="H21" s="52">
        <v>39.170819999999999</v>
      </c>
      <c r="I21" s="52">
        <v>39.167050000000003</v>
      </c>
      <c r="J21" s="52">
        <v>38.732219999999998</v>
      </c>
      <c r="K21" s="52">
        <v>33.188220000000001</v>
      </c>
      <c r="L21" s="52">
        <v>34.054370000000006</v>
      </c>
      <c r="M21" s="52">
        <v>34.054370000000006</v>
      </c>
      <c r="N21" s="52">
        <v>34.054370000000006</v>
      </c>
      <c r="O21" s="52">
        <v>62.701339999999995</v>
      </c>
      <c r="P21" s="53">
        <v>472.26351</v>
      </c>
      <c r="Q21" s="95">
        <v>0.92007883444783722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0</v>
      </c>
      <c r="F22" s="52">
        <v>4.4165000000000001</v>
      </c>
      <c r="G22" s="52">
        <v>0</v>
      </c>
      <c r="H22" s="52">
        <v>12.5961</v>
      </c>
      <c r="I22" s="52">
        <v>0</v>
      </c>
      <c r="J22" s="52">
        <v>0</v>
      </c>
      <c r="K22" s="52">
        <v>21.816200000000002</v>
      </c>
      <c r="L22" s="52">
        <v>0</v>
      </c>
      <c r="M22" s="52">
        <v>6.2919999999999998</v>
      </c>
      <c r="N22" s="52">
        <v>0</v>
      </c>
      <c r="O22" s="52">
        <v>0</v>
      </c>
      <c r="P22" s="53">
        <v>45.120800000000003</v>
      </c>
      <c r="Q22" s="95">
        <v>4.2990966473719547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4.2969611999978952</v>
      </c>
      <c r="C24" s="52">
        <v>0.3580800999998246</v>
      </c>
      <c r="D24" s="52">
        <v>0.13200000000006185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0.15300000000002001</v>
      </c>
      <c r="K24" s="52">
        <v>0.11050000000000182</v>
      </c>
      <c r="L24" s="52">
        <v>0.26801999999997861</v>
      </c>
      <c r="M24" s="52">
        <v>0</v>
      </c>
      <c r="N24" s="52">
        <v>0</v>
      </c>
      <c r="O24" s="52">
        <v>0</v>
      </c>
      <c r="P24" s="53">
        <v>0.66352000000006228</v>
      </c>
      <c r="Q24" s="95">
        <v>0.15441610224462518</v>
      </c>
    </row>
    <row r="25" spans="1:17" ht="14.45" customHeight="1" x14ac:dyDescent="0.2">
      <c r="A25" s="17" t="s">
        <v>53</v>
      </c>
      <c r="B25" s="54">
        <v>13530.3673932</v>
      </c>
      <c r="C25" s="55">
        <v>1127.5306161000001</v>
      </c>
      <c r="D25" s="55">
        <v>1089.30855</v>
      </c>
      <c r="E25" s="55">
        <v>1065.54647</v>
      </c>
      <c r="F25" s="55">
        <v>988.78008999999997</v>
      </c>
      <c r="G25" s="55">
        <v>1127.4838500000001</v>
      </c>
      <c r="H25" s="55">
        <v>1011.58767</v>
      </c>
      <c r="I25" s="55">
        <v>1029.5971400000001</v>
      </c>
      <c r="J25" s="55">
        <v>1374.2643</v>
      </c>
      <c r="K25" s="55">
        <v>939.67479000000003</v>
      </c>
      <c r="L25" s="55">
        <v>1125.6434899999999</v>
      </c>
      <c r="M25" s="55">
        <v>1841.1168500000001</v>
      </c>
      <c r="N25" s="55">
        <v>1251.5702699999999</v>
      </c>
      <c r="O25" s="55">
        <v>1398.2146599999999</v>
      </c>
      <c r="P25" s="56">
        <v>14242.788129999999</v>
      </c>
      <c r="Q25" s="96">
        <v>1.0526534658000521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137.03807</v>
      </c>
      <c r="E26" s="52">
        <v>90.847700000000003</v>
      </c>
      <c r="F26" s="52">
        <v>101.20483</v>
      </c>
      <c r="G26" s="52">
        <v>128.77497</v>
      </c>
      <c r="H26" s="52">
        <v>82.013850000000005</v>
      </c>
      <c r="I26" s="52">
        <v>160.21943999999999</v>
      </c>
      <c r="J26" s="52">
        <v>118.57774000000001</v>
      </c>
      <c r="K26" s="52">
        <v>123.42981</v>
      </c>
      <c r="L26" s="52">
        <v>121.55058</v>
      </c>
      <c r="M26" s="52">
        <v>153.71379999999999</v>
      </c>
      <c r="N26" s="52">
        <v>131.59196</v>
      </c>
      <c r="O26" s="52">
        <v>192.68964000000003</v>
      </c>
      <c r="P26" s="53">
        <v>1541.65239</v>
      </c>
      <c r="Q26" s="95" t="s">
        <v>271</v>
      </c>
    </row>
    <row r="27" spans="1:17" ht="14.45" customHeight="1" x14ac:dyDescent="0.2">
      <c r="A27" s="18" t="s">
        <v>55</v>
      </c>
      <c r="B27" s="54">
        <v>13530.3673932</v>
      </c>
      <c r="C27" s="55">
        <v>1127.5306161000001</v>
      </c>
      <c r="D27" s="55">
        <v>1226.34662</v>
      </c>
      <c r="E27" s="55">
        <v>1156.39417</v>
      </c>
      <c r="F27" s="55">
        <v>1089.9849199999999</v>
      </c>
      <c r="G27" s="55">
        <v>1256.25882</v>
      </c>
      <c r="H27" s="55">
        <v>1093.6015199999999</v>
      </c>
      <c r="I27" s="55">
        <v>1189.8165800000002</v>
      </c>
      <c r="J27" s="55">
        <v>1492.84204</v>
      </c>
      <c r="K27" s="55">
        <v>1063.1046000000001</v>
      </c>
      <c r="L27" s="55">
        <v>1247.19407</v>
      </c>
      <c r="M27" s="55">
        <v>1994.8306500000001</v>
      </c>
      <c r="N27" s="55">
        <v>1383.1622299999999</v>
      </c>
      <c r="O27" s="55">
        <v>1590.9042999999999</v>
      </c>
      <c r="P27" s="56">
        <v>15784.44052</v>
      </c>
      <c r="Q27" s="96">
        <v>1.1665936379475428</v>
      </c>
    </row>
    <row r="28" spans="1:17" ht="14.45" customHeight="1" x14ac:dyDescent="0.2">
      <c r="A28" s="16" t="s">
        <v>56</v>
      </c>
      <c r="B28" s="51">
        <v>5263.5263193000001</v>
      </c>
      <c r="C28" s="52">
        <v>438.62719327500002</v>
      </c>
      <c r="D28" s="52">
        <v>424.68731000000002</v>
      </c>
      <c r="E28" s="52">
        <v>424.78086999999999</v>
      </c>
      <c r="F28" s="52">
        <v>411.89080000000001</v>
      </c>
      <c r="G28" s="52">
        <v>288.31076000000002</v>
      </c>
      <c r="H28" s="52">
        <v>470.80313000000001</v>
      </c>
      <c r="I28" s="52">
        <v>652.24863000000005</v>
      </c>
      <c r="J28" s="52">
        <v>503.42745000000002</v>
      </c>
      <c r="K28" s="52">
        <v>435.77683000000002</v>
      </c>
      <c r="L28" s="52">
        <v>463.98824999999999</v>
      </c>
      <c r="M28" s="52">
        <v>917.95645999999999</v>
      </c>
      <c r="N28" s="52">
        <v>527.26612999999998</v>
      </c>
      <c r="O28" s="52">
        <v>369.18766999999997</v>
      </c>
      <c r="P28" s="53">
        <v>5890.3242900000005</v>
      </c>
      <c r="Q28" s="95">
        <v>1.1190832785240747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A3E3911-6246-40AF-AEE3-C3BF3C7CA71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-2870.8943820000004</v>
      </c>
      <c r="C6" s="461">
        <v>-6635.8579300000001</v>
      </c>
      <c r="D6" s="461">
        <v>-3764.9635479999997</v>
      </c>
      <c r="E6" s="462">
        <v>2.3114253075994906</v>
      </c>
      <c r="F6" s="460">
        <v>-8263.2836291000094</v>
      </c>
      <c r="G6" s="461">
        <v>-8263.2836291000094</v>
      </c>
      <c r="H6" s="461">
        <v>-568.51855</v>
      </c>
      <c r="I6" s="461">
        <v>-4539.3821600000201</v>
      </c>
      <c r="J6" s="461">
        <v>3723.9014690999893</v>
      </c>
      <c r="K6" s="463">
        <v>0.5493436221908341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12574.124931</v>
      </c>
      <c r="C7" s="461">
        <v>13869.83655</v>
      </c>
      <c r="D7" s="461">
        <v>1295.7116189999997</v>
      </c>
      <c r="E7" s="462">
        <v>1.1030458680910333</v>
      </c>
      <c r="F7" s="460">
        <v>13530.3673932</v>
      </c>
      <c r="G7" s="461">
        <v>13530.367393200002</v>
      </c>
      <c r="H7" s="461">
        <v>1398.2146599999999</v>
      </c>
      <c r="I7" s="461">
        <v>14242.788130000001</v>
      </c>
      <c r="J7" s="461">
        <v>712.42073679999885</v>
      </c>
      <c r="K7" s="463">
        <v>1.0526534658000524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2568.506429</v>
      </c>
      <c r="C8" s="461">
        <v>2583.2287200000001</v>
      </c>
      <c r="D8" s="461">
        <v>14.722291000000041</v>
      </c>
      <c r="E8" s="462">
        <v>1.0057318489974472</v>
      </c>
      <c r="F8" s="460">
        <v>2196.4585932</v>
      </c>
      <c r="G8" s="461">
        <v>2196.4585932</v>
      </c>
      <c r="H8" s="461">
        <v>186.66305</v>
      </c>
      <c r="I8" s="461">
        <v>2067.0899300000001</v>
      </c>
      <c r="J8" s="461">
        <v>-129.3686631999999</v>
      </c>
      <c r="K8" s="463">
        <v>0.94110125107729714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1292.482246</v>
      </c>
      <c r="C9" s="461">
        <v>1305.6387199999999</v>
      </c>
      <c r="D9" s="461">
        <v>13.156473999999889</v>
      </c>
      <c r="E9" s="462">
        <v>1.0101792299590318</v>
      </c>
      <c r="F9" s="460">
        <v>942.00321899999904</v>
      </c>
      <c r="G9" s="461">
        <v>942.00321899999904</v>
      </c>
      <c r="H9" s="461">
        <v>53.530050000000003</v>
      </c>
      <c r="I9" s="461">
        <v>835.91593</v>
      </c>
      <c r="J9" s="461">
        <v>-106.08728899999903</v>
      </c>
      <c r="K9" s="463">
        <v>0.88738118208065364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1.17E-3</v>
      </c>
      <c r="D10" s="461">
        <v>1.17E-3</v>
      </c>
      <c r="E10" s="462">
        <v>0</v>
      </c>
      <c r="F10" s="460">
        <v>0</v>
      </c>
      <c r="G10" s="461">
        <v>0</v>
      </c>
      <c r="H10" s="461">
        <v>0</v>
      </c>
      <c r="I10" s="461">
        <v>2.7E-4</v>
      </c>
      <c r="J10" s="461">
        <v>2.7E-4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1.17E-3</v>
      </c>
      <c r="D11" s="461">
        <v>1.17E-3</v>
      </c>
      <c r="E11" s="462">
        <v>0</v>
      </c>
      <c r="F11" s="460">
        <v>0</v>
      </c>
      <c r="G11" s="461">
        <v>0</v>
      </c>
      <c r="H11" s="461">
        <v>0</v>
      </c>
      <c r="I11" s="461">
        <v>2.7E-4</v>
      </c>
      <c r="J11" s="461">
        <v>2.7E-4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1114.9927250000001</v>
      </c>
      <c r="C12" s="461">
        <v>1102.90497</v>
      </c>
      <c r="D12" s="461">
        <v>-12.087755000000016</v>
      </c>
      <c r="E12" s="462">
        <v>0.98915889339098606</v>
      </c>
      <c r="F12" s="460">
        <v>700.00000009999997</v>
      </c>
      <c r="G12" s="461">
        <v>700.00000009999997</v>
      </c>
      <c r="H12" s="461">
        <v>20.555049999999998</v>
      </c>
      <c r="I12" s="461">
        <v>530.25017000000003</v>
      </c>
      <c r="J12" s="461">
        <v>-169.74983009999994</v>
      </c>
      <c r="K12" s="463">
        <v>0.75750024274892858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1113.9927250000001</v>
      </c>
      <c r="C13" s="461">
        <v>1102.90497</v>
      </c>
      <c r="D13" s="461">
        <v>-11.087755000000016</v>
      </c>
      <c r="E13" s="462">
        <v>0.99004683356437539</v>
      </c>
      <c r="F13" s="460">
        <v>700.00000009999997</v>
      </c>
      <c r="G13" s="461">
        <v>700.00000009999997</v>
      </c>
      <c r="H13" s="461">
        <v>19.38205</v>
      </c>
      <c r="I13" s="461">
        <v>529.07717000000002</v>
      </c>
      <c r="J13" s="461">
        <v>-170.92283009999994</v>
      </c>
      <c r="K13" s="463">
        <v>0.75582452846345372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1</v>
      </c>
      <c r="C14" s="461">
        <v>0</v>
      </c>
      <c r="D14" s="461">
        <v>-1</v>
      </c>
      <c r="E14" s="462">
        <v>0</v>
      </c>
      <c r="F14" s="460">
        <v>0</v>
      </c>
      <c r="G14" s="461">
        <v>0</v>
      </c>
      <c r="H14" s="461">
        <v>1.173</v>
      </c>
      <c r="I14" s="461">
        <v>1.173</v>
      </c>
      <c r="J14" s="461">
        <v>1.173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92.999999000000003</v>
      </c>
      <c r="C15" s="461">
        <v>89.248539999999991</v>
      </c>
      <c r="D15" s="461">
        <v>-3.7514590000000112</v>
      </c>
      <c r="E15" s="462">
        <v>0.9596617307490507</v>
      </c>
      <c r="F15" s="460">
        <v>127.99999980000001</v>
      </c>
      <c r="G15" s="461">
        <v>127.99999980000001</v>
      </c>
      <c r="H15" s="461">
        <v>15.780620000000001</v>
      </c>
      <c r="I15" s="461">
        <v>138.69893999999999</v>
      </c>
      <c r="J15" s="461">
        <v>10.698940199999981</v>
      </c>
      <c r="K15" s="463">
        <v>1.0835854704431021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17</v>
      </c>
      <c r="C16" s="461">
        <v>13.31968</v>
      </c>
      <c r="D16" s="461">
        <v>-3.68032</v>
      </c>
      <c r="E16" s="462">
        <v>0.78351058823529407</v>
      </c>
      <c r="F16" s="460">
        <v>18</v>
      </c>
      <c r="G16" s="461">
        <v>18</v>
      </c>
      <c r="H16" s="461">
        <v>2.0811999999999999</v>
      </c>
      <c r="I16" s="461">
        <v>28.400860000000002</v>
      </c>
      <c r="J16" s="461">
        <v>10.400860000000002</v>
      </c>
      <c r="K16" s="463">
        <v>1.5778255555555556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0</v>
      </c>
      <c r="C17" s="461">
        <v>0</v>
      </c>
      <c r="D17" s="461">
        <v>0</v>
      </c>
      <c r="E17" s="462">
        <v>0</v>
      </c>
      <c r="F17" s="460">
        <v>0</v>
      </c>
      <c r="G17" s="461">
        <v>0</v>
      </c>
      <c r="H17" s="461">
        <v>0</v>
      </c>
      <c r="I17" s="461">
        <v>4.0899999999999999E-2</v>
      </c>
      <c r="J17" s="461">
        <v>4.0899999999999999E-2</v>
      </c>
      <c r="K17" s="463">
        <v>0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2.9999989999999999</v>
      </c>
      <c r="C18" s="461">
        <v>3.4880500000000003</v>
      </c>
      <c r="D18" s="461">
        <v>0.48805100000000046</v>
      </c>
      <c r="E18" s="462">
        <v>1.1626837208945737</v>
      </c>
      <c r="F18" s="460">
        <v>2.9999998999999997</v>
      </c>
      <c r="G18" s="461">
        <v>2.9999998999999997</v>
      </c>
      <c r="H18" s="461">
        <v>0.64003999999999994</v>
      </c>
      <c r="I18" s="461">
        <v>3.75264</v>
      </c>
      <c r="J18" s="461">
        <v>0.75264010000000026</v>
      </c>
      <c r="K18" s="463">
        <v>1.2508800416960015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30.000001000000001</v>
      </c>
      <c r="C19" s="461">
        <v>34.659010000000002</v>
      </c>
      <c r="D19" s="461">
        <v>4.6590090000000011</v>
      </c>
      <c r="E19" s="462">
        <v>1.1553002948233235</v>
      </c>
      <c r="F19" s="460">
        <v>65</v>
      </c>
      <c r="G19" s="461">
        <v>65</v>
      </c>
      <c r="H19" s="461">
        <v>7.3473800000000002</v>
      </c>
      <c r="I19" s="461">
        <v>64.512140000000002</v>
      </c>
      <c r="J19" s="461">
        <v>-0.48785999999999774</v>
      </c>
      <c r="K19" s="463">
        <v>0.99249446153846155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32.000000999999997</v>
      </c>
      <c r="C20" s="461">
        <v>27.445</v>
      </c>
      <c r="D20" s="461">
        <v>-4.5550009999999972</v>
      </c>
      <c r="E20" s="462">
        <v>0.85765622319824308</v>
      </c>
      <c r="F20" s="460">
        <v>30</v>
      </c>
      <c r="G20" s="461">
        <v>30</v>
      </c>
      <c r="H20" s="461">
        <v>1.524</v>
      </c>
      <c r="I20" s="461">
        <v>25.308400000000002</v>
      </c>
      <c r="J20" s="461">
        <v>-4.6915999999999976</v>
      </c>
      <c r="K20" s="463">
        <v>0.84361333333333344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7.9999989999999999</v>
      </c>
      <c r="C21" s="461">
        <v>8.3207999999999984</v>
      </c>
      <c r="D21" s="461">
        <v>0.32080099999999856</v>
      </c>
      <c r="E21" s="462">
        <v>1.0401001300125161</v>
      </c>
      <c r="F21" s="460">
        <v>8.9999999000000006</v>
      </c>
      <c r="G21" s="461">
        <v>8.9999999000000006</v>
      </c>
      <c r="H21" s="461">
        <v>1.29</v>
      </c>
      <c r="I21" s="461">
        <v>7.0819999999999999</v>
      </c>
      <c r="J21" s="461">
        <v>-1.9179999000000008</v>
      </c>
      <c r="K21" s="463">
        <v>0.78688889763209879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2.9999989999999999</v>
      </c>
      <c r="C22" s="461">
        <v>2.016</v>
      </c>
      <c r="D22" s="461">
        <v>-0.98399899999999985</v>
      </c>
      <c r="E22" s="462">
        <v>0.67200022400007475</v>
      </c>
      <c r="F22" s="460">
        <v>3</v>
      </c>
      <c r="G22" s="461">
        <v>3</v>
      </c>
      <c r="H22" s="461">
        <v>2.8980000000000001</v>
      </c>
      <c r="I22" s="461">
        <v>9.6020000000000003</v>
      </c>
      <c r="J22" s="461">
        <v>6.6020000000000003</v>
      </c>
      <c r="K22" s="463">
        <v>3.2006666666666668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70.391272000000001</v>
      </c>
      <c r="C23" s="461">
        <v>67.969229999999996</v>
      </c>
      <c r="D23" s="461">
        <v>-2.4220420000000047</v>
      </c>
      <c r="E23" s="462">
        <v>0.9655917284745188</v>
      </c>
      <c r="F23" s="460">
        <v>64.7117413</v>
      </c>
      <c r="G23" s="461">
        <v>64.7117413</v>
      </c>
      <c r="H23" s="461">
        <v>10.95276</v>
      </c>
      <c r="I23" s="461">
        <v>106.26495</v>
      </c>
      <c r="J23" s="461">
        <v>41.553208699999999</v>
      </c>
      <c r="K23" s="463">
        <v>1.6421278096560816</v>
      </c>
      <c r="L23" s="150"/>
      <c r="M23" s="459" t="str">
        <f t="shared" si="0"/>
        <v>X</v>
      </c>
    </row>
    <row r="24" spans="1:13" ht="14.45" customHeight="1" x14ac:dyDescent="0.2">
      <c r="A24" s="464" t="s">
        <v>290</v>
      </c>
      <c r="B24" s="460">
        <v>0</v>
      </c>
      <c r="C24" s="461">
        <v>0.98011000000000004</v>
      </c>
      <c r="D24" s="461">
        <v>0.98011000000000004</v>
      </c>
      <c r="E24" s="462">
        <v>0</v>
      </c>
      <c r="F24" s="460">
        <v>0</v>
      </c>
      <c r="G24" s="461">
        <v>0</v>
      </c>
      <c r="H24" s="461">
        <v>2.42</v>
      </c>
      <c r="I24" s="461">
        <v>18.94134</v>
      </c>
      <c r="J24" s="461">
        <v>18.94134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1.0000009999999999</v>
      </c>
      <c r="C25" s="461">
        <v>0.21024999999999999</v>
      </c>
      <c r="D25" s="461">
        <v>-0.78975099999999987</v>
      </c>
      <c r="E25" s="462">
        <v>0.21024978975021025</v>
      </c>
      <c r="F25" s="460">
        <v>1</v>
      </c>
      <c r="G25" s="461">
        <v>1</v>
      </c>
      <c r="H25" s="461">
        <v>0</v>
      </c>
      <c r="I25" s="461">
        <v>0.20083999999999999</v>
      </c>
      <c r="J25" s="461">
        <v>-0.79915999999999998</v>
      </c>
      <c r="K25" s="463">
        <v>0.20083999999999999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15.000001000000001</v>
      </c>
      <c r="C26" s="461">
        <v>14.553799999999999</v>
      </c>
      <c r="D26" s="461">
        <v>-0.44620100000000207</v>
      </c>
      <c r="E26" s="462">
        <v>0.97025326864978201</v>
      </c>
      <c r="F26" s="460">
        <v>15</v>
      </c>
      <c r="G26" s="461">
        <v>15</v>
      </c>
      <c r="H26" s="461">
        <v>2.4359299999999999</v>
      </c>
      <c r="I26" s="461">
        <v>27.50657</v>
      </c>
      <c r="J26" s="461">
        <v>12.50657</v>
      </c>
      <c r="K26" s="463">
        <v>1.8337713333333334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25.000001000000001</v>
      </c>
      <c r="C27" s="461">
        <v>24.59065</v>
      </c>
      <c r="D27" s="461">
        <v>-0.40935100000000091</v>
      </c>
      <c r="E27" s="462">
        <v>0.98362596065496155</v>
      </c>
      <c r="F27" s="460">
        <v>25.000000100000001</v>
      </c>
      <c r="G27" s="461">
        <v>25.000000100000001</v>
      </c>
      <c r="H27" s="461">
        <v>2.80402</v>
      </c>
      <c r="I27" s="461">
        <v>22.987269999999999</v>
      </c>
      <c r="J27" s="461">
        <v>-2.0127301000000024</v>
      </c>
      <c r="K27" s="463">
        <v>0.91949079632203667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3.1383870000000003</v>
      </c>
      <c r="C28" s="461">
        <v>3.5751300000000001</v>
      </c>
      <c r="D28" s="461">
        <v>0.43674299999999988</v>
      </c>
      <c r="E28" s="462">
        <v>1.1391616139118597</v>
      </c>
      <c r="F28" s="460">
        <v>3.2001765999999998</v>
      </c>
      <c r="G28" s="461">
        <v>3.2001765999999998</v>
      </c>
      <c r="H28" s="461">
        <v>0</v>
      </c>
      <c r="I28" s="461">
        <v>5.1627999999999998</v>
      </c>
      <c r="J28" s="461">
        <v>1.9626234</v>
      </c>
      <c r="K28" s="463">
        <v>1.6132859667807082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0</v>
      </c>
      <c r="C29" s="461">
        <v>3.16899</v>
      </c>
      <c r="D29" s="461">
        <v>3.16899</v>
      </c>
      <c r="E29" s="462">
        <v>0</v>
      </c>
      <c r="F29" s="460">
        <v>0</v>
      </c>
      <c r="G29" s="461">
        <v>0</v>
      </c>
      <c r="H29" s="461">
        <v>0.58684999999999998</v>
      </c>
      <c r="I29" s="461">
        <v>2.5937100000000002</v>
      </c>
      <c r="J29" s="461">
        <v>2.5937100000000002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16.252879999999998</v>
      </c>
      <c r="C30" s="461">
        <v>11.206280000000001</v>
      </c>
      <c r="D30" s="461">
        <v>-5.0465999999999962</v>
      </c>
      <c r="E30" s="462">
        <v>0.68949503103449994</v>
      </c>
      <c r="F30" s="460">
        <v>10.511564700000001</v>
      </c>
      <c r="G30" s="461">
        <v>10.511564700000001</v>
      </c>
      <c r="H30" s="461">
        <v>2.36313</v>
      </c>
      <c r="I30" s="461">
        <v>10.7653</v>
      </c>
      <c r="J30" s="461">
        <v>0.25373529999999889</v>
      </c>
      <c r="K30" s="463">
        <v>1.0241386803241574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0</v>
      </c>
      <c r="C31" s="461">
        <v>0.48399999999999999</v>
      </c>
      <c r="D31" s="461">
        <v>0.48399999999999999</v>
      </c>
      <c r="E31" s="462">
        <v>0</v>
      </c>
      <c r="F31" s="460">
        <v>0</v>
      </c>
      <c r="G31" s="461">
        <v>0</v>
      </c>
      <c r="H31" s="461">
        <v>0</v>
      </c>
      <c r="I31" s="461">
        <v>0</v>
      </c>
      <c r="J31" s="461">
        <v>0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0</v>
      </c>
      <c r="D32" s="461">
        <v>0</v>
      </c>
      <c r="E32" s="462">
        <v>0</v>
      </c>
      <c r="F32" s="460">
        <v>0</v>
      </c>
      <c r="G32" s="461">
        <v>0</v>
      </c>
      <c r="H32" s="461">
        <v>0</v>
      </c>
      <c r="I32" s="461">
        <v>4.5564499999999999</v>
      </c>
      <c r="J32" s="461">
        <v>4.5564499999999999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10.000002</v>
      </c>
      <c r="C33" s="461">
        <v>9.2000200000000003</v>
      </c>
      <c r="D33" s="461">
        <v>-0.79998199999999997</v>
      </c>
      <c r="E33" s="462">
        <v>0.92000181599963682</v>
      </c>
      <c r="F33" s="460">
        <v>9.9999999000000006</v>
      </c>
      <c r="G33" s="461">
        <v>9.9999999000000006</v>
      </c>
      <c r="H33" s="461">
        <v>0.34282999999999997</v>
      </c>
      <c r="I33" s="461">
        <v>13.55067</v>
      </c>
      <c r="J33" s="461">
        <v>3.5506700999999996</v>
      </c>
      <c r="K33" s="463">
        <v>1.3550670135506702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10.098248</v>
      </c>
      <c r="C34" s="461">
        <v>40.159739999999999</v>
      </c>
      <c r="D34" s="461">
        <v>30.061492000000001</v>
      </c>
      <c r="E34" s="462">
        <v>3.9769017358258583</v>
      </c>
      <c r="F34" s="460">
        <v>45.291477899999997</v>
      </c>
      <c r="G34" s="461">
        <v>45.291477899999997</v>
      </c>
      <c r="H34" s="461">
        <v>8.4909999999999999E-2</v>
      </c>
      <c r="I34" s="461">
        <v>4.0238000000000005</v>
      </c>
      <c r="J34" s="461">
        <v>-41.267677899999995</v>
      </c>
      <c r="K34" s="463">
        <v>8.8842320599125349E-2</v>
      </c>
      <c r="L34" s="150"/>
      <c r="M34" s="459" t="str">
        <f t="shared" si="0"/>
        <v>X</v>
      </c>
    </row>
    <row r="35" spans="1:13" ht="14.45" customHeight="1" x14ac:dyDescent="0.2">
      <c r="A35" s="464" t="s">
        <v>301</v>
      </c>
      <c r="B35" s="460">
        <v>1.7891489999999999</v>
      </c>
      <c r="C35" s="461">
        <v>0</v>
      </c>
      <c r="D35" s="461">
        <v>-1.7891489999999999</v>
      </c>
      <c r="E35" s="462">
        <v>0</v>
      </c>
      <c r="F35" s="460">
        <v>0</v>
      </c>
      <c r="G35" s="461">
        <v>0</v>
      </c>
      <c r="H35" s="461">
        <v>0</v>
      </c>
      <c r="I35" s="461">
        <v>0</v>
      </c>
      <c r="J35" s="461">
        <v>0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3.5666280000000001</v>
      </c>
      <c r="C36" s="461">
        <v>37.970440000000004</v>
      </c>
      <c r="D36" s="461">
        <v>34.403812000000002</v>
      </c>
      <c r="E36" s="462">
        <v>10.646033171948407</v>
      </c>
      <c r="F36" s="460">
        <v>38.216596100000004</v>
      </c>
      <c r="G36" s="461">
        <v>38.216596100000004</v>
      </c>
      <c r="H36" s="461">
        <v>0</v>
      </c>
      <c r="I36" s="461">
        <v>2.1539999999999999</v>
      </c>
      <c r="J36" s="461">
        <v>-36.062596100000007</v>
      </c>
      <c r="K36" s="463">
        <v>5.6362947510126361E-2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1.089</v>
      </c>
      <c r="D37" s="461">
        <v>1.089</v>
      </c>
      <c r="E37" s="462">
        <v>0</v>
      </c>
      <c r="F37" s="460">
        <v>5.0748818</v>
      </c>
      <c r="G37" s="461">
        <v>5.0748818</v>
      </c>
      <c r="H37" s="461">
        <v>0</v>
      </c>
      <c r="I37" s="461">
        <v>1.089</v>
      </c>
      <c r="J37" s="461">
        <v>-3.9858818</v>
      </c>
      <c r="K37" s="463">
        <v>0.21458627864002663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0.56779000000000002</v>
      </c>
      <c r="C38" s="461">
        <v>1.1003000000000001</v>
      </c>
      <c r="D38" s="461">
        <v>0.53251000000000004</v>
      </c>
      <c r="E38" s="462">
        <v>1.9378643512566267</v>
      </c>
      <c r="F38" s="460">
        <v>2</v>
      </c>
      <c r="G38" s="461">
        <v>2</v>
      </c>
      <c r="H38" s="461">
        <v>8.4909999999999999E-2</v>
      </c>
      <c r="I38" s="461">
        <v>0.78079999999999994</v>
      </c>
      <c r="J38" s="461">
        <v>-1.2192000000000001</v>
      </c>
      <c r="K38" s="463">
        <v>0.39039999999999997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4.1746809999999996</v>
      </c>
      <c r="C39" s="461">
        <v>0</v>
      </c>
      <c r="D39" s="461">
        <v>-4.1746809999999996</v>
      </c>
      <c r="E39" s="462">
        <v>0</v>
      </c>
      <c r="F39" s="460">
        <v>0</v>
      </c>
      <c r="G39" s="461">
        <v>0</v>
      </c>
      <c r="H39" s="461">
        <v>0</v>
      </c>
      <c r="I39" s="461">
        <v>0</v>
      </c>
      <c r="J39" s="461">
        <v>0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4.0000020000000003</v>
      </c>
      <c r="C40" s="461">
        <v>4.3370699999999998</v>
      </c>
      <c r="D40" s="461">
        <v>0.33706799999999948</v>
      </c>
      <c r="E40" s="462">
        <v>1.0842669578665209</v>
      </c>
      <c r="F40" s="460">
        <v>3.9999998999999997</v>
      </c>
      <c r="G40" s="461">
        <v>3.9999998999999997</v>
      </c>
      <c r="H40" s="461">
        <v>6.1567100000000003</v>
      </c>
      <c r="I40" s="461">
        <v>56.5458</v>
      </c>
      <c r="J40" s="461">
        <v>52.545800100000001</v>
      </c>
      <c r="K40" s="463">
        <v>14.136450353411259</v>
      </c>
      <c r="L40" s="150"/>
      <c r="M40" s="459" t="str">
        <f t="shared" si="0"/>
        <v>X</v>
      </c>
    </row>
    <row r="41" spans="1:13" ht="14.45" customHeight="1" x14ac:dyDescent="0.2">
      <c r="A41" s="464" t="s">
        <v>307</v>
      </c>
      <c r="B41" s="460">
        <v>0</v>
      </c>
      <c r="C41" s="461">
        <v>0.93653999999999993</v>
      </c>
      <c r="D41" s="461">
        <v>0.93653999999999993</v>
      </c>
      <c r="E41" s="462">
        <v>0</v>
      </c>
      <c r="F41" s="460">
        <v>0</v>
      </c>
      <c r="G41" s="461">
        <v>0</v>
      </c>
      <c r="H41" s="461">
        <v>0</v>
      </c>
      <c r="I41" s="461">
        <v>0.93653999999999993</v>
      </c>
      <c r="J41" s="461">
        <v>0.93653999999999993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0.31762999999999997</v>
      </c>
      <c r="D42" s="461">
        <v>0.31762999999999997</v>
      </c>
      <c r="E42" s="462">
        <v>0</v>
      </c>
      <c r="F42" s="460">
        <v>0</v>
      </c>
      <c r="G42" s="461">
        <v>0</v>
      </c>
      <c r="H42" s="461">
        <v>5.4085299999999998</v>
      </c>
      <c r="I42" s="461">
        <v>19.04806</v>
      </c>
      <c r="J42" s="461">
        <v>19.04806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4.0000020000000003</v>
      </c>
      <c r="C43" s="461">
        <v>3.0829</v>
      </c>
      <c r="D43" s="461">
        <v>-0.91710200000000031</v>
      </c>
      <c r="E43" s="462">
        <v>0.7707246146376926</v>
      </c>
      <c r="F43" s="460">
        <v>3.9999998999999997</v>
      </c>
      <c r="G43" s="461">
        <v>3.9999998999999997</v>
      </c>
      <c r="H43" s="461">
        <v>0.74817999999999996</v>
      </c>
      <c r="I43" s="461">
        <v>5.89635</v>
      </c>
      <c r="J43" s="461">
        <v>1.8963501000000003</v>
      </c>
      <c r="K43" s="463">
        <v>1.4740875368521886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28.967400000000001</v>
      </c>
      <c r="J44" s="461">
        <v>28.967400000000001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1.2861500000000001</v>
      </c>
      <c r="J45" s="461">
        <v>1.2861500000000001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</v>
      </c>
      <c r="I46" s="461">
        <v>0.4113</v>
      </c>
      <c r="J46" s="461">
        <v>0.4113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0.13200000000000001</v>
      </c>
      <c r="D47" s="461">
        <v>0.13200000000000001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0.13200000000000001</v>
      </c>
      <c r="J47" s="461">
        <v>0.13200000000000001</v>
      </c>
      <c r="K47" s="463">
        <v>0</v>
      </c>
      <c r="L47" s="150"/>
      <c r="M47" s="459" t="str">
        <f t="shared" si="0"/>
        <v>X</v>
      </c>
    </row>
    <row r="48" spans="1:13" ht="14.45" customHeight="1" x14ac:dyDescent="0.2">
      <c r="A48" s="464" t="s">
        <v>314</v>
      </c>
      <c r="B48" s="460">
        <v>0</v>
      </c>
      <c r="C48" s="461">
        <v>0.13200000000000001</v>
      </c>
      <c r="D48" s="461">
        <v>0.13200000000000001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0.13200000000000001</v>
      </c>
      <c r="J48" s="461">
        <v>0.13200000000000001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0.88600000000000001</v>
      </c>
      <c r="D49" s="461">
        <v>0.88600000000000001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>X</v>
      </c>
    </row>
    <row r="50" spans="1:13" ht="14.45" customHeight="1" x14ac:dyDescent="0.2">
      <c r="A50" s="464" t="s">
        <v>316</v>
      </c>
      <c r="B50" s="460">
        <v>0</v>
      </c>
      <c r="C50" s="461">
        <v>0.88600000000000001</v>
      </c>
      <c r="D50" s="461">
        <v>0.88600000000000001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</v>
      </c>
      <c r="J50" s="461">
        <v>0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1276.024183</v>
      </c>
      <c r="C51" s="461">
        <v>1277.5899999999999</v>
      </c>
      <c r="D51" s="461">
        <v>1.5658169999999245</v>
      </c>
      <c r="E51" s="462">
        <v>1.0012271060539923</v>
      </c>
      <c r="F51" s="460">
        <v>1254.4553742000001</v>
      </c>
      <c r="G51" s="461">
        <v>1254.4553742000001</v>
      </c>
      <c r="H51" s="461">
        <v>133.13300000000001</v>
      </c>
      <c r="I51" s="461">
        <v>1231.174</v>
      </c>
      <c r="J51" s="461">
        <v>-23.281374200000073</v>
      </c>
      <c r="K51" s="463">
        <v>0.98144105029256445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1276.024183</v>
      </c>
      <c r="C52" s="461">
        <v>1277.5899999999999</v>
      </c>
      <c r="D52" s="461">
        <v>1.5658169999999245</v>
      </c>
      <c r="E52" s="462">
        <v>1.0012271060539923</v>
      </c>
      <c r="F52" s="460">
        <v>1254.4553742000001</v>
      </c>
      <c r="G52" s="461">
        <v>1254.4553742000001</v>
      </c>
      <c r="H52" s="461">
        <v>133.13300000000001</v>
      </c>
      <c r="I52" s="461">
        <v>1231.174</v>
      </c>
      <c r="J52" s="461">
        <v>-23.281374200000073</v>
      </c>
      <c r="K52" s="463">
        <v>0.98144105029256445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456.09790899999996</v>
      </c>
      <c r="C53" s="461">
        <v>488.51799999999997</v>
      </c>
      <c r="D53" s="461">
        <v>32.420091000000014</v>
      </c>
      <c r="E53" s="462">
        <v>1.0710814287026253</v>
      </c>
      <c r="F53" s="460">
        <v>444.53888520000004</v>
      </c>
      <c r="G53" s="461">
        <v>444.53888520000004</v>
      </c>
      <c r="H53" s="461">
        <v>36.134</v>
      </c>
      <c r="I53" s="461">
        <v>430.22399999999999</v>
      </c>
      <c r="J53" s="461">
        <v>-14.314885200000049</v>
      </c>
      <c r="K53" s="463">
        <v>0.96779835088316357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105.234488</v>
      </c>
      <c r="C54" s="461">
        <v>100.955</v>
      </c>
      <c r="D54" s="461">
        <v>-4.2794880000000006</v>
      </c>
      <c r="E54" s="462">
        <v>0.95933378798783153</v>
      </c>
      <c r="F54" s="460">
        <v>109.9289122</v>
      </c>
      <c r="G54" s="461">
        <v>109.92891220000001</v>
      </c>
      <c r="H54" s="461">
        <v>5.8090000000000002</v>
      </c>
      <c r="I54" s="461">
        <v>97.222999999999999</v>
      </c>
      <c r="J54" s="461">
        <v>-12.705912200000014</v>
      </c>
      <c r="K54" s="463">
        <v>0.88441701145115126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714.69178599999998</v>
      </c>
      <c r="C55" s="461">
        <v>688.11699999999996</v>
      </c>
      <c r="D55" s="461">
        <v>-26.574786000000017</v>
      </c>
      <c r="E55" s="462">
        <v>0.96281643846960341</v>
      </c>
      <c r="F55" s="460">
        <v>699.98757680000006</v>
      </c>
      <c r="G55" s="461">
        <v>699.98757680000006</v>
      </c>
      <c r="H55" s="461">
        <v>91.19</v>
      </c>
      <c r="I55" s="461">
        <v>703.72699999999998</v>
      </c>
      <c r="J55" s="461">
        <v>3.7394231999999192</v>
      </c>
      <c r="K55" s="463">
        <v>1.0053421279518913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255.68880799999999</v>
      </c>
      <c r="C56" s="461">
        <v>389.01115000000004</v>
      </c>
      <c r="D56" s="461">
        <v>133.32234200000005</v>
      </c>
      <c r="E56" s="462">
        <v>1.5214242384828984</v>
      </c>
      <c r="F56" s="460">
        <v>282.55810919999999</v>
      </c>
      <c r="G56" s="461">
        <v>282.55810919999999</v>
      </c>
      <c r="H56" s="461">
        <v>155.19946999999999</v>
      </c>
      <c r="I56" s="461">
        <v>463.28982000000002</v>
      </c>
      <c r="J56" s="461">
        <v>180.73171080000003</v>
      </c>
      <c r="K56" s="463">
        <v>1.639626699483874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22.803279999999997</v>
      </c>
      <c r="C57" s="461">
        <v>139.13310000000001</v>
      </c>
      <c r="D57" s="461">
        <v>116.32982000000001</v>
      </c>
      <c r="E57" s="462">
        <v>6.1014511947404069</v>
      </c>
      <c r="F57" s="460">
        <v>19.878296800000001</v>
      </c>
      <c r="G57" s="461">
        <v>19.878296800000001</v>
      </c>
      <c r="H57" s="461">
        <v>132.80255</v>
      </c>
      <c r="I57" s="461">
        <v>171.35228000000001</v>
      </c>
      <c r="J57" s="461">
        <v>151.47398320000002</v>
      </c>
      <c r="K57" s="463">
        <v>8.6200684960091749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22.803279999999997</v>
      </c>
      <c r="C58" s="461">
        <v>139.13310000000001</v>
      </c>
      <c r="D58" s="461">
        <v>116.32982000000001</v>
      </c>
      <c r="E58" s="462">
        <v>6.1014511947404069</v>
      </c>
      <c r="F58" s="460">
        <v>19.878296800000001</v>
      </c>
      <c r="G58" s="461">
        <v>19.878296800000001</v>
      </c>
      <c r="H58" s="461">
        <v>132.80255</v>
      </c>
      <c r="I58" s="461">
        <v>171.35228000000001</v>
      </c>
      <c r="J58" s="461">
        <v>151.47398320000002</v>
      </c>
      <c r="K58" s="463">
        <v>8.6200684960091749</v>
      </c>
      <c r="L58" s="150"/>
      <c r="M58" s="459" t="str">
        <f t="shared" si="0"/>
        <v>X</v>
      </c>
    </row>
    <row r="59" spans="1:13" ht="14.45" customHeight="1" x14ac:dyDescent="0.2">
      <c r="A59" s="464" t="s">
        <v>325</v>
      </c>
      <c r="B59" s="460">
        <v>3.7407620000000001</v>
      </c>
      <c r="C59" s="461">
        <v>4.5339999999999998</v>
      </c>
      <c r="D59" s="461">
        <v>0.79323799999999967</v>
      </c>
      <c r="E59" s="462">
        <v>1.2120525176421273</v>
      </c>
      <c r="F59" s="460">
        <v>4.6417763000000001</v>
      </c>
      <c r="G59" s="461">
        <v>4.6417763000000001</v>
      </c>
      <c r="H59" s="461">
        <v>0</v>
      </c>
      <c r="I59" s="461">
        <v>7.3299399999999997</v>
      </c>
      <c r="J59" s="461">
        <v>2.6881636999999996</v>
      </c>
      <c r="K59" s="463">
        <v>1.5791239228827119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1.2035000000000001E-2</v>
      </c>
      <c r="C60" s="461">
        <v>19.940799999999999</v>
      </c>
      <c r="D60" s="461">
        <v>19.928764999999999</v>
      </c>
      <c r="E60" s="462">
        <v>1656.9007062733692</v>
      </c>
      <c r="F60" s="460">
        <v>0.85124810000000006</v>
      </c>
      <c r="G60" s="461">
        <v>0.85124810000000006</v>
      </c>
      <c r="H60" s="461">
        <v>0</v>
      </c>
      <c r="I60" s="461">
        <v>0</v>
      </c>
      <c r="J60" s="461">
        <v>-0.85124810000000006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10.169779</v>
      </c>
      <c r="C61" s="461">
        <v>106.37152</v>
      </c>
      <c r="D61" s="461">
        <v>96.201740999999998</v>
      </c>
      <c r="E61" s="462">
        <v>10.459570458709083</v>
      </c>
      <c r="F61" s="460">
        <v>7.0000001000000003</v>
      </c>
      <c r="G61" s="461">
        <v>7.0000001000000012</v>
      </c>
      <c r="H61" s="461">
        <v>2.0688599999999999</v>
      </c>
      <c r="I61" s="461">
        <v>2.6738600000000003</v>
      </c>
      <c r="J61" s="461">
        <v>-4.3261401000000008</v>
      </c>
      <c r="K61" s="463">
        <v>0.38197999454314296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8.6046579999999988</v>
      </c>
      <c r="C62" s="461">
        <v>8.2867800000000003</v>
      </c>
      <c r="D62" s="461">
        <v>-0.31787799999999855</v>
      </c>
      <c r="E62" s="462">
        <v>0.96305745097597151</v>
      </c>
      <c r="F62" s="460">
        <v>7.3852722999999996</v>
      </c>
      <c r="G62" s="461">
        <v>7.3852722999999996</v>
      </c>
      <c r="H62" s="461">
        <v>2.5615900000000003</v>
      </c>
      <c r="I62" s="461">
        <v>11.118079999999999</v>
      </c>
      <c r="J62" s="461">
        <v>3.7328076999999995</v>
      </c>
      <c r="K62" s="463">
        <v>1.5054394135203382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</v>
      </c>
      <c r="C63" s="461">
        <v>0</v>
      </c>
      <c r="D63" s="461">
        <v>0</v>
      </c>
      <c r="E63" s="462">
        <v>0</v>
      </c>
      <c r="F63" s="460">
        <v>0</v>
      </c>
      <c r="G63" s="461">
        <v>0</v>
      </c>
      <c r="H63" s="461">
        <v>0</v>
      </c>
      <c r="I63" s="461">
        <v>11.991100000000001</v>
      </c>
      <c r="J63" s="461">
        <v>11.991100000000001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3.9064000000000002E-2</v>
      </c>
      <c r="C64" s="461">
        <v>0</v>
      </c>
      <c r="D64" s="461">
        <v>-3.9064000000000002E-2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0.17894599999999999</v>
      </c>
      <c r="C65" s="461">
        <v>0</v>
      </c>
      <c r="D65" s="461">
        <v>-0.17894599999999999</v>
      </c>
      <c r="E65" s="462">
        <v>0</v>
      </c>
      <c r="F65" s="460">
        <v>0</v>
      </c>
      <c r="G65" s="461">
        <v>0</v>
      </c>
      <c r="H65" s="461">
        <v>128.1721</v>
      </c>
      <c r="I65" s="461">
        <v>128.1721</v>
      </c>
      <c r="J65" s="461">
        <v>128.1721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5.8036000000000004E-2</v>
      </c>
      <c r="C66" s="461">
        <v>0</v>
      </c>
      <c r="D66" s="461">
        <v>-5.8036000000000004E-2</v>
      </c>
      <c r="E66" s="462">
        <v>0</v>
      </c>
      <c r="F66" s="460">
        <v>0</v>
      </c>
      <c r="G66" s="461">
        <v>0</v>
      </c>
      <c r="H66" s="461">
        <v>0</v>
      </c>
      <c r="I66" s="461">
        <v>10.067200000000001</v>
      </c>
      <c r="J66" s="461">
        <v>10.067200000000001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0</v>
      </c>
      <c r="C67" s="461">
        <v>7.0830000000000002</v>
      </c>
      <c r="D67" s="461">
        <v>7.0830000000000002</v>
      </c>
      <c r="E67" s="462">
        <v>0</v>
      </c>
      <c r="F67" s="460">
        <v>0</v>
      </c>
      <c r="G67" s="461">
        <v>0</v>
      </c>
      <c r="H67" s="461">
        <v>0</v>
      </c>
      <c r="I67" s="461">
        <v>0.91400000000000003</v>
      </c>
      <c r="J67" s="461">
        <v>0.91400000000000003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</v>
      </c>
      <c r="C68" s="461">
        <v>7.0830000000000002</v>
      </c>
      <c r="D68" s="461">
        <v>7.0830000000000002</v>
      </c>
      <c r="E68" s="462">
        <v>0</v>
      </c>
      <c r="F68" s="460">
        <v>0</v>
      </c>
      <c r="G68" s="461">
        <v>0</v>
      </c>
      <c r="H68" s="461">
        <v>0</v>
      </c>
      <c r="I68" s="461">
        <v>0.91400000000000003</v>
      </c>
      <c r="J68" s="461">
        <v>0.91400000000000003</v>
      </c>
      <c r="K68" s="463">
        <v>0</v>
      </c>
      <c r="L68" s="150"/>
      <c r="M68" s="459" t="str">
        <f t="shared" si="0"/>
        <v>X</v>
      </c>
    </row>
    <row r="69" spans="1:13" ht="14.45" customHeight="1" x14ac:dyDescent="0.2">
      <c r="A69" s="464" t="s">
        <v>335</v>
      </c>
      <c r="B69" s="460">
        <v>0</v>
      </c>
      <c r="C69" s="461">
        <v>7.0830000000000002</v>
      </c>
      <c r="D69" s="461">
        <v>7.0830000000000002</v>
      </c>
      <c r="E69" s="462">
        <v>0</v>
      </c>
      <c r="F69" s="460">
        <v>0</v>
      </c>
      <c r="G69" s="461">
        <v>0</v>
      </c>
      <c r="H69" s="461">
        <v>0</v>
      </c>
      <c r="I69" s="461">
        <v>0.91400000000000003</v>
      </c>
      <c r="J69" s="461">
        <v>0.91400000000000003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232.88552799999999</v>
      </c>
      <c r="C70" s="461">
        <v>242.79504999999997</v>
      </c>
      <c r="D70" s="461">
        <v>9.9095219999999813</v>
      </c>
      <c r="E70" s="462">
        <v>1.0425510425018767</v>
      </c>
      <c r="F70" s="460">
        <v>262.6798124</v>
      </c>
      <c r="G70" s="461">
        <v>262.6798124</v>
      </c>
      <c r="H70" s="461">
        <v>22.396919999999998</v>
      </c>
      <c r="I70" s="461">
        <v>291.02353999999997</v>
      </c>
      <c r="J70" s="461">
        <v>28.343727599999966</v>
      </c>
      <c r="K70" s="463">
        <v>1.1079021921823178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48.694800999999998</v>
      </c>
      <c r="C71" s="461">
        <v>41.871600000000001</v>
      </c>
      <c r="D71" s="461">
        <v>-6.8232009999999974</v>
      </c>
      <c r="E71" s="462">
        <v>0.85987824449677908</v>
      </c>
      <c r="F71" s="460">
        <v>43.058804500000001</v>
      </c>
      <c r="G71" s="461">
        <v>43.058804500000001</v>
      </c>
      <c r="H71" s="461">
        <v>3.1800300000000004</v>
      </c>
      <c r="I71" s="461">
        <v>37.014000000000003</v>
      </c>
      <c r="J71" s="461">
        <v>-6.0448044999999979</v>
      </c>
      <c r="K71" s="463">
        <v>0.85961513399657907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38.083095999999998</v>
      </c>
      <c r="C72" s="461">
        <v>33.0197</v>
      </c>
      <c r="D72" s="461">
        <v>-5.0633959999999973</v>
      </c>
      <c r="E72" s="462">
        <v>0.86704347776766899</v>
      </c>
      <c r="F72" s="460">
        <v>33.471137499999998</v>
      </c>
      <c r="G72" s="461">
        <v>33.471137499999998</v>
      </c>
      <c r="H72" s="461">
        <v>2.3644000000000003</v>
      </c>
      <c r="I72" s="461">
        <v>26.341099999999997</v>
      </c>
      <c r="J72" s="461">
        <v>-7.1300375000000003</v>
      </c>
      <c r="K72" s="463">
        <v>0.78697952825774142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10.611705000000001</v>
      </c>
      <c r="C73" s="461">
        <v>8.8518999999999988</v>
      </c>
      <c r="D73" s="461">
        <v>-1.7598050000000018</v>
      </c>
      <c r="E73" s="462">
        <v>0.83416378423636905</v>
      </c>
      <c r="F73" s="460">
        <v>9.5876669999999997</v>
      </c>
      <c r="G73" s="461">
        <v>9.5876669999999997</v>
      </c>
      <c r="H73" s="461">
        <v>0.81562999999999997</v>
      </c>
      <c r="I73" s="461">
        <v>10.6729</v>
      </c>
      <c r="J73" s="461">
        <v>1.0852330000000006</v>
      </c>
      <c r="K73" s="463">
        <v>1.1131905186110449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5.768751</v>
      </c>
      <c r="C74" s="461">
        <v>5.3078000000000003</v>
      </c>
      <c r="D74" s="461">
        <v>-0.46095099999999967</v>
      </c>
      <c r="E74" s="462">
        <v>0.92009518178198368</v>
      </c>
      <c r="F74" s="460">
        <v>5.5245898999999996</v>
      </c>
      <c r="G74" s="461">
        <v>5.5245898999999996</v>
      </c>
      <c r="H74" s="461">
        <v>0</v>
      </c>
      <c r="I74" s="461">
        <v>4.3514999999999997</v>
      </c>
      <c r="J74" s="461">
        <v>-1.1730898999999999</v>
      </c>
      <c r="K74" s="463">
        <v>0.78766027501878466</v>
      </c>
      <c r="L74" s="150"/>
      <c r="M74" s="459" t="str">
        <f t="shared" si="1"/>
        <v>X</v>
      </c>
    </row>
    <row r="75" spans="1:13" ht="14.45" customHeight="1" x14ac:dyDescent="0.2">
      <c r="A75" s="464" t="s">
        <v>341</v>
      </c>
      <c r="B75" s="460">
        <v>2.0000040000000001</v>
      </c>
      <c r="C75" s="461">
        <v>1.62</v>
      </c>
      <c r="D75" s="461">
        <v>-0.38000400000000001</v>
      </c>
      <c r="E75" s="462">
        <v>0.80999838000323998</v>
      </c>
      <c r="F75" s="460">
        <v>1.62</v>
      </c>
      <c r="G75" s="461">
        <v>1.62</v>
      </c>
      <c r="H75" s="461">
        <v>0</v>
      </c>
      <c r="I75" s="461">
        <v>0.54</v>
      </c>
      <c r="J75" s="461">
        <v>-1.08</v>
      </c>
      <c r="K75" s="463">
        <v>0.33333333333333331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3.7687469999999998</v>
      </c>
      <c r="C76" s="461">
        <v>3.6878000000000002</v>
      </c>
      <c r="D76" s="461">
        <v>-8.0946999999999658E-2</v>
      </c>
      <c r="E76" s="462">
        <v>0.97852150860750275</v>
      </c>
      <c r="F76" s="460">
        <v>3.9045898999999999</v>
      </c>
      <c r="G76" s="461">
        <v>3.9045898999999999</v>
      </c>
      <c r="H76" s="461">
        <v>0</v>
      </c>
      <c r="I76" s="461">
        <v>3.8115000000000001</v>
      </c>
      <c r="J76" s="461">
        <v>-9.3089899999999837E-2</v>
      </c>
      <c r="K76" s="463">
        <v>0.97615885345603137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122.17419899999999</v>
      </c>
      <c r="C77" s="461">
        <v>141.75403</v>
      </c>
      <c r="D77" s="461">
        <v>19.579831000000013</v>
      </c>
      <c r="E77" s="462">
        <v>1.160261586818343</v>
      </c>
      <c r="F77" s="460">
        <v>173.69156479999998</v>
      </c>
      <c r="G77" s="461">
        <v>173.69156479999998</v>
      </c>
      <c r="H77" s="461">
        <v>16.337139999999998</v>
      </c>
      <c r="I77" s="461">
        <v>198.85031000000001</v>
      </c>
      <c r="J77" s="461">
        <v>25.158745200000027</v>
      </c>
      <c r="K77" s="463">
        <v>1.1448472482182395</v>
      </c>
      <c r="L77" s="150"/>
      <c r="M77" s="459" t="str">
        <f t="shared" si="1"/>
        <v>X</v>
      </c>
    </row>
    <row r="78" spans="1:13" ht="14.45" customHeight="1" x14ac:dyDescent="0.2">
      <c r="A78" s="464" t="s">
        <v>344</v>
      </c>
      <c r="B78" s="460">
        <v>108.57100199999999</v>
      </c>
      <c r="C78" s="461">
        <v>108.30381</v>
      </c>
      <c r="D78" s="461">
        <v>-0.26719199999999432</v>
      </c>
      <c r="E78" s="462">
        <v>0.99753901138353684</v>
      </c>
      <c r="F78" s="460">
        <v>125.0876973</v>
      </c>
      <c r="G78" s="461">
        <v>125.0876973</v>
      </c>
      <c r="H78" s="461">
        <v>10.544690000000001</v>
      </c>
      <c r="I78" s="461">
        <v>124.50202</v>
      </c>
      <c r="J78" s="461">
        <v>-0.5856773000000004</v>
      </c>
      <c r="K78" s="463">
        <v>0.99531786648374088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0</v>
      </c>
      <c r="C79" s="461">
        <v>4.9367999999999999</v>
      </c>
      <c r="D79" s="461">
        <v>4.9367999999999999</v>
      </c>
      <c r="E79" s="462">
        <v>0</v>
      </c>
      <c r="F79" s="460">
        <v>3.0217182999999999</v>
      </c>
      <c r="G79" s="461">
        <v>3.0217182999999999</v>
      </c>
      <c r="H79" s="461">
        <v>0</v>
      </c>
      <c r="I79" s="461">
        <v>6.3835600000000001</v>
      </c>
      <c r="J79" s="461">
        <v>3.3618417000000003</v>
      </c>
      <c r="K79" s="463">
        <v>2.1125595989540127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13.603197</v>
      </c>
      <c r="C80" s="461">
        <v>5.7953299999999999</v>
      </c>
      <c r="D80" s="461">
        <v>-7.8078669999999999</v>
      </c>
      <c r="E80" s="462">
        <v>0.42602705819815739</v>
      </c>
      <c r="F80" s="460">
        <v>5.8321491999999999</v>
      </c>
      <c r="G80" s="461">
        <v>5.8321491999999999</v>
      </c>
      <c r="H80" s="461">
        <v>0.52373000000000003</v>
      </c>
      <c r="I80" s="461">
        <v>5.8150399999999998</v>
      </c>
      <c r="J80" s="461">
        <v>-1.7109200000000158E-2</v>
      </c>
      <c r="K80" s="463">
        <v>0.99706639878143033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22.71809</v>
      </c>
      <c r="D81" s="461">
        <v>22.71809</v>
      </c>
      <c r="E81" s="462">
        <v>0</v>
      </c>
      <c r="F81" s="460">
        <v>39.75</v>
      </c>
      <c r="G81" s="461">
        <v>39.75</v>
      </c>
      <c r="H81" s="461">
        <v>5.2687200000000001</v>
      </c>
      <c r="I81" s="461">
        <v>62.14969</v>
      </c>
      <c r="J81" s="461">
        <v>22.39969</v>
      </c>
      <c r="K81" s="463">
        <v>1.5635142138364779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56.247776999999999</v>
      </c>
      <c r="C82" s="461">
        <v>52.957620000000006</v>
      </c>
      <c r="D82" s="461">
        <v>-3.2901569999999936</v>
      </c>
      <c r="E82" s="462">
        <v>0.94150600831744879</v>
      </c>
      <c r="F82" s="460">
        <v>40.404853199999998</v>
      </c>
      <c r="G82" s="461">
        <v>40.404853199999998</v>
      </c>
      <c r="H82" s="461">
        <v>2.87975</v>
      </c>
      <c r="I82" s="461">
        <v>50.457730000000005</v>
      </c>
      <c r="J82" s="461">
        <v>10.052876800000007</v>
      </c>
      <c r="K82" s="463">
        <v>1.2488036956906952</v>
      </c>
      <c r="L82" s="150"/>
      <c r="M82" s="459" t="str">
        <f t="shared" si="1"/>
        <v>X</v>
      </c>
    </row>
    <row r="83" spans="1:13" ht="14.45" customHeight="1" x14ac:dyDescent="0.2">
      <c r="A83" s="464" t="s">
        <v>349</v>
      </c>
      <c r="B83" s="460">
        <v>40.103434</v>
      </c>
      <c r="C83" s="461">
        <v>31.701419999999999</v>
      </c>
      <c r="D83" s="461">
        <v>-8.4020140000000012</v>
      </c>
      <c r="E83" s="462">
        <v>0.79049140779315807</v>
      </c>
      <c r="F83" s="460">
        <v>28</v>
      </c>
      <c r="G83" s="461">
        <v>28</v>
      </c>
      <c r="H83" s="461">
        <v>0</v>
      </c>
      <c r="I83" s="461">
        <v>40.942879999999995</v>
      </c>
      <c r="J83" s="461">
        <v>12.942879999999995</v>
      </c>
      <c r="K83" s="463">
        <v>1.4622457142857141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1</v>
      </c>
      <c r="C84" s="461">
        <v>1</v>
      </c>
      <c r="D84" s="461">
        <v>0</v>
      </c>
      <c r="E84" s="462">
        <v>1</v>
      </c>
      <c r="F84" s="460">
        <v>1</v>
      </c>
      <c r="G84" s="461">
        <v>1</v>
      </c>
      <c r="H84" s="461">
        <v>0</v>
      </c>
      <c r="I84" s="461">
        <v>0.77760000000000007</v>
      </c>
      <c r="J84" s="461">
        <v>-0.22239999999999993</v>
      </c>
      <c r="K84" s="463">
        <v>0.77760000000000007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5.8986589999999994</v>
      </c>
      <c r="C85" s="461">
        <v>10.90287</v>
      </c>
      <c r="D85" s="461">
        <v>5.0042110000000006</v>
      </c>
      <c r="E85" s="462">
        <v>1.8483641790447627</v>
      </c>
      <c r="F85" s="460">
        <v>11.4048532</v>
      </c>
      <c r="G85" s="461">
        <v>11.4048532</v>
      </c>
      <c r="H85" s="461">
        <v>0.73799999999999999</v>
      </c>
      <c r="I85" s="461">
        <v>2.4660000000000002</v>
      </c>
      <c r="J85" s="461">
        <v>-8.9388532000000005</v>
      </c>
      <c r="K85" s="463">
        <v>0.21622373885531471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9.2456839999999989</v>
      </c>
      <c r="C86" s="461">
        <v>9.3533299999999997</v>
      </c>
      <c r="D86" s="461">
        <v>0.1076460000000008</v>
      </c>
      <c r="E86" s="462">
        <v>1.011642837890631</v>
      </c>
      <c r="F86" s="460">
        <v>0</v>
      </c>
      <c r="G86" s="461">
        <v>0</v>
      </c>
      <c r="H86" s="461">
        <v>2.14175</v>
      </c>
      <c r="I86" s="461">
        <v>6.2712500000000002</v>
      </c>
      <c r="J86" s="461">
        <v>6.2712500000000002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0</v>
      </c>
      <c r="C87" s="461">
        <v>0.90400000000000003</v>
      </c>
      <c r="D87" s="461">
        <v>0.90400000000000003</v>
      </c>
      <c r="E87" s="462">
        <v>0</v>
      </c>
      <c r="F87" s="460">
        <v>0</v>
      </c>
      <c r="G87" s="461">
        <v>0</v>
      </c>
      <c r="H87" s="461">
        <v>0</v>
      </c>
      <c r="I87" s="461">
        <v>0.35</v>
      </c>
      <c r="J87" s="461">
        <v>0.35</v>
      </c>
      <c r="K87" s="463">
        <v>0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0</v>
      </c>
      <c r="C88" s="461">
        <v>0.90400000000000003</v>
      </c>
      <c r="D88" s="461">
        <v>0.90400000000000003</v>
      </c>
      <c r="E88" s="462">
        <v>0</v>
      </c>
      <c r="F88" s="460">
        <v>0</v>
      </c>
      <c r="G88" s="461">
        <v>0</v>
      </c>
      <c r="H88" s="461">
        <v>0</v>
      </c>
      <c r="I88" s="461">
        <v>0.35</v>
      </c>
      <c r="J88" s="461">
        <v>0.35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9277.9296979999999</v>
      </c>
      <c r="C89" s="461">
        <v>10401.294089999999</v>
      </c>
      <c r="D89" s="461">
        <v>1123.3643919999995</v>
      </c>
      <c r="E89" s="462">
        <v>1.1210792093242696</v>
      </c>
      <c r="F89" s="460">
        <v>10523.2723965</v>
      </c>
      <c r="G89" s="461">
        <v>10523.2723965</v>
      </c>
      <c r="H89" s="461">
        <v>993.6508</v>
      </c>
      <c r="I89" s="461">
        <v>11194.492819999999</v>
      </c>
      <c r="J89" s="461">
        <v>671.22042349999901</v>
      </c>
      <c r="K89" s="463">
        <v>1.0637843817217203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6591.09</v>
      </c>
      <c r="C90" s="461">
        <v>7656.1310000000003</v>
      </c>
      <c r="D90" s="461">
        <v>1065.0410000000002</v>
      </c>
      <c r="E90" s="462">
        <v>1.161587992274419</v>
      </c>
      <c r="F90" s="460">
        <v>7725.2885796999999</v>
      </c>
      <c r="G90" s="461">
        <v>7725.2885796999999</v>
      </c>
      <c r="H90" s="461">
        <v>732.38699999999994</v>
      </c>
      <c r="I90" s="461">
        <v>8263.2099999999991</v>
      </c>
      <c r="J90" s="461">
        <v>537.92142029999923</v>
      </c>
      <c r="K90" s="463">
        <v>1.0696312396294829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6466.92</v>
      </c>
      <c r="C91" s="461">
        <v>7647.4250000000002</v>
      </c>
      <c r="D91" s="461">
        <v>1180.5050000000001</v>
      </c>
      <c r="E91" s="462">
        <v>1.1825451683336117</v>
      </c>
      <c r="F91" s="460">
        <v>7719.0078262999996</v>
      </c>
      <c r="G91" s="461">
        <v>7719.0078262999996</v>
      </c>
      <c r="H91" s="461">
        <v>732.38699999999994</v>
      </c>
      <c r="I91" s="461">
        <v>7568.3130000000001</v>
      </c>
      <c r="J91" s="461">
        <v>-150.69482629999948</v>
      </c>
      <c r="K91" s="463">
        <v>0.98047743574160451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6466.92</v>
      </c>
      <c r="C92" s="461">
        <v>7647.4250000000002</v>
      </c>
      <c r="D92" s="461">
        <v>1180.5050000000001</v>
      </c>
      <c r="E92" s="462">
        <v>1.1825451683336117</v>
      </c>
      <c r="F92" s="460">
        <v>7719.0078262999996</v>
      </c>
      <c r="G92" s="461">
        <v>7719.0078262999996</v>
      </c>
      <c r="H92" s="461">
        <v>732.38699999999994</v>
      </c>
      <c r="I92" s="461">
        <v>7568.3130000000001</v>
      </c>
      <c r="J92" s="461">
        <v>-150.69482629999948</v>
      </c>
      <c r="K92" s="463">
        <v>0.98047743574160451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79.2</v>
      </c>
      <c r="C93" s="461">
        <v>0</v>
      </c>
      <c r="D93" s="461">
        <v>-79.2</v>
      </c>
      <c r="E93" s="462">
        <v>0</v>
      </c>
      <c r="F93" s="460">
        <v>0</v>
      </c>
      <c r="G93" s="461">
        <v>0</v>
      </c>
      <c r="H93" s="461">
        <v>0</v>
      </c>
      <c r="I93" s="461">
        <v>0</v>
      </c>
      <c r="J93" s="461">
        <v>0</v>
      </c>
      <c r="K93" s="463">
        <v>0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79.2</v>
      </c>
      <c r="C94" s="461">
        <v>0</v>
      </c>
      <c r="D94" s="461">
        <v>-79.2</v>
      </c>
      <c r="E94" s="462">
        <v>0</v>
      </c>
      <c r="F94" s="460">
        <v>0</v>
      </c>
      <c r="G94" s="461">
        <v>0</v>
      </c>
      <c r="H94" s="461">
        <v>0</v>
      </c>
      <c r="I94" s="461">
        <v>0</v>
      </c>
      <c r="J94" s="461">
        <v>0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27.93</v>
      </c>
      <c r="C95" s="461">
        <v>8.7059999999999995</v>
      </c>
      <c r="D95" s="461">
        <v>-19.224</v>
      </c>
      <c r="E95" s="462">
        <v>0.31170784103114929</v>
      </c>
      <c r="F95" s="460">
        <v>6.2807534</v>
      </c>
      <c r="G95" s="461">
        <v>6.2807534</v>
      </c>
      <c r="H95" s="461">
        <v>0</v>
      </c>
      <c r="I95" s="461">
        <v>38.119</v>
      </c>
      <c r="J95" s="461">
        <v>31.838246599999998</v>
      </c>
      <c r="K95" s="463">
        <v>6.0691763507225103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27.93</v>
      </c>
      <c r="C96" s="461">
        <v>8.7059999999999995</v>
      </c>
      <c r="D96" s="461">
        <v>-19.224</v>
      </c>
      <c r="E96" s="462">
        <v>0.31170784103114929</v>
      </c>
      <c r="F96" s="460">
        <v>6.2807534</v>
      </c>
      <c r="G96" s="461">
        <v>6.2807534</v>
      </c>
      <c r="H96" s="461">
        <v>0</v>
      </c>
      <c r="I96" s="461">
        <v>38.119</v>
      </c>
      <c r="J96" s="461">
        <v>31.838246599999998</v>
      </c>
      <c r="K96" s="463">
        <v>6.0691763507225103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17.04</v>
      </c>
      <c r="C97" s="461">
        <v>0</v>
      </c>
      <c r="D97" s="461">
        <v>-17.04</v>
      </c>
      <c r="E97" s="462">
        <v>0</v>
      </c>
      <c r="F97" s="460">
        <v>0</v>
      </c>
      <c r="G97" s="461">
        <v>0</v>
      </c>
      <c r="H97" s="461">
        <v>0</v>
      </c>
      <c r="I97" s="461">
        <v>25</v>
      </c>
      <c r="J97" s="461">
        <v>25</v>
      </c>
      <c r="K97" s="463">
        <v>0</v>
      </c>
      <c r="L97" s="150"/>
      <c r="M97" s="459" t="str">
        <f t="shared" si="1"/>
        <v>X</v>
      </c>
    </row>
    <row r="98" spans="1:13" ht="14.45" customHeight="1" x14ac:dyDescent="0.2">
      <c r="A98" s="464" t="s">
        <v>364</v>
      </c>
      <c r="B98" s="460">
        <v>17.04</v>
      </c>
      <c r="C98" s="461">
        <v>0</v>
      </c>
      <c r="D98" s="461">
        <v>-17.04</v>
      </c>
      <c r="E98" s="462">
        <v>0</v>
      </c>
      <c r="F98" s="460">
        <v>0</v>
      </c>
      <c r="G98" s="461">
        <v>0</v>
      </c>
      <c r="H98" s="461">
        <v>0</v>
      </c>
      <c r="I98" s="461">
        <v>25</v>
      </c>
      <c r="J98" s="461">
        <v>25</v>
      </c>
      <c r="K98" s="463">
        <v>0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0</v>
      </c>
      <c r="C99" s="461">
        <v>0</v>
      </c>
      <c r="D99" s="461">
        <v>0</v>
      </c>
      <c r="E99" s="462">
        <v>0</v>
      </c>
      <c r="F99" s="460">
        <v>0</v>
      </c>
      <c r="G99" s="461">
        <v>0</v>
      </c>
      <c r="H99" s="461">
        <v>0</v>
      </c>
      <c r="I99" s="461">
        <v>631.77800000000002</v>
      </c>
      <c r="J99" s="461">
        <v>631.77800000000002</v>
      </c>
      <c r="K99" s="463">
        <v>0</v>
      </c>
      <c r="L99" s="150"/>
      <c r="M99" s="459" t="str">
        <f t="shared" si="1"/>
        <v>X</v>
      </c>
    </row>
    <row r="100" spans="1:13" ht="14.45" customHeight="1" x14ac:dyDescent="0.2">
      <c r="A100" s="464" t="s">
        <v>366</v>
      </c>
      <c r="B100" s="460">
        <v>0</v>
      </c>
      <c r="C100" s="461">
        <v>0</v>
      </c>
      <c r="D100" s="461">
        <v>0</v>
      </c>
      <c r="E100" s="462">
        <v>0</v>
      </c>
      <c r="F100" s="460">
        <v>0</v>
      </c>
      <c r="G100" s="461">
        <v>0</v>
      </c>
      <c r="H100" s="461">
        <v>0</v>
      </c>
      <c r="I100" s="461">
        <v>631.77800000000002</v>
      </c>
      <c r="J100" s="461">
        <v>631.77800000000002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2508.7800000000002</v>
      </c>
      <c r="C101" s="461">
        <v>2592.0362599999999</v>
      </c>
      <c r="D101" s="461">
        <v>83.256259999999656</v>
      </c>
      <c r="E101" s="462">
        <v>1.0331859549262987</v>
      </c>
      <c r="F101" s="460">
        <v>2611.1475397999998</v>
      </c>
      <c r="G101" s="461">
        <v>2611.1475397999998</v>
      </c>
      <c r="H101" s="461">
        <v>246.61078000000001</v>
      </c>
      <c r="I101" s="461">
        <v>2779.1413499999999</v>
      </c>
      <c r="J101" s="461">
        <v>167.9938102000001</v>
      </c>
      <c r="K101" s="463">
        <v>1.0643371573759741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664.09</v>
      </c>
      <c r="C102" s="461">
        <v>688.26700000000005</v>
      </c>
      <c r="D102" s="461">
        <v>24.177000000000021</v>
      </c>
      <c r="E102" s="462">
        <v>1.0364062100016564</v>
      </c>
      <c r="F102" s="460">
        <v>695.27597270000001</v>
      </c>
      <c r="G102" s="461">
        <v>695.27597270000001</v>
      </c>
      <c r="H102" s="461">
        <v>65.916730000000001</v>
      </c>
      <c r="I102" s="461">
        <v>683.39535000000001</v>
      </c>
      <c r="J102" s="461">
        <v>-11.880622700000004</v>
      </c>
      <c r="K102" s="463">
        <v>0.98291236405903204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664.09</v>
      </c>
      <c r="C103" s="461">
        <v>688.26700000000005</v>
      </c>
      <c r="D103" s="461">
        <v>24.177000000000021</v>
      </c>
      <c r="E103" s="462">
        <v>1.0364062100016564</v>
      </c>
      <c r="F103" s="460">
        <v>695.27597270000001</v>
      </c>
      <c r="G103" s="461">
        <v>695.27597270000001</v>
      </c>
      <c r="H103" s="461">
        <v>65.916730000000001</v>
      </c>
      <c r="I103" s="461">
        <v>683.39535000000001</v>
      </c>
      <c r="J103" s="461">
        <v>-11.880622700000004</v>
      </c>
      <c r="K103" s="463">
        <v>0.98291236405903204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1844.69</v>
      </c>
      <c r="C104" s="461">
        <v>1903.76926</v>
      </c>
      <c r="D104" s="461">
        <v>59.079259999999977</v>
      </c>
      <c r="E104" s="462">
        <v>1.0320266603060677</v>
      </c>
      <c r="F104" s="460">
        <v>1915.8715671</v>
      </c>
      <c r="G104" s="461">
        <v>1915.8715671</v>
      </c>
      <c r="H104" s="461">
        <v>180.69404999999998</v>
      </c>
      <c r="I104" s="461">
        <v>1882.2036599999999</v>
      </c>
      <c r="J104" s="461">
        <v>-33.667907100000093</v>
      </c>
      <c r="K104" s="463">
        <v>0.98242684547432257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1844.69</v>
      </c>
      <c r="C105" s="461">
        <v>1903.76926</v>
      </c>
      <c r="D105" s="461">
        <v>59.079259999999977</v>
      </c>
      <c r="E105" s="462">
        <v>1.0320266603060677</v>
      </c>
      <c r="F105" s="460">
        <v>1915.8715671</v>
      </c>
      <c r="G105" s="461">
        <v>1915.8715671</v>
      </c>
      <c r="H105" s="461">
        <v>180.69404999999998</v>
      </c>
      <c r="I105" s="461">
        <v>1882.2036599999999</v>
      </c>
      <c r="J105" s="461">
        <v>-33.667907100000093</v>
      </c>
      <c r="K105" s="463">
        <v>0.98242684547432257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0</v>
      </c>
      <c r="C106" s="461">
        <v>0</v>
      </c>
      <c r="D106" s="461">
        <v>0</v>
      </c>
      <c r="E106" s="462">
        <v>0</v>
      </c>
      <c r="F106" s="460">
        <v>0</v>
      </c>
      <c r="G106" s="461">
        <v>0</v>
      </c>
      <c r="H106" s="461">
        <v>0</v>
      </c>
      <c r="I106" s="461">
        <v>56.861379999999997</v>
      </c>
      <c r="J106" s="461">
        <v>56.861379999999997</v>
      </c>
      <c r="K106" s="463">
        <v>0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0</v>
      </c>
      <c r="C107" s="461">
        <v>0</v>
      </c>
      <c r="D107" s="461">
        <v>0</v>
      </c>
      <c r="E107" s="462">
        <v>0</v>
      </c>
      <c r="F107" s="460">
        <v>0</v>
      </c>
      <c r="G107" s="461">
        <v>0</v>
      </c>
      <c r="H107" s="461">
        <v>0</v>
      </c>
      <c r="I107" s="461">
        <v>56.861379999999997</v>
      </c>
      <c r="J107" s="461">
        <v>56.861379999999997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0</v>
      </c>
      <c r="C108" s="461">
        <v>0</v>
      </c>
      <c r="D108" s="461">
        <v>0</v>
      </c>
      <c r="E108" s="462">
        <v>0</v>
      </c>
      <c r="F108" s="460">
        <v>0</v>
      </c>
      <c r="G108" s="461">
        <v>0</v>
      </c>
      <c r="H108" s="461">
        <v>0</v>
      </c>
      <c r="I108" s="461">
        <v>156.68096</v>
      </c>
      <c r="J108" s="461">
        <v>156.68096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375</v>
      </c>
      <c r="B109" s="460">
        <v>0</v>
      </c>
      <c r="C109" s="461">
        <v>0</v>
      </c>
      <c r="D109" s="461">
        <v>0</v>
      </c>
      <c r="E109" s="462">
        <v>0</v>
      </c>
      <c r="F109" s="460">
        <v>0</v>
      </c>
      <c r="G109" s="461">
        <v>0</v>
      </c>
      <c r="H109" s="461">
        <v>0</v>
      </c>
      <c r="I109" s="461">
        <v>156.68096</v>
      </c>
      <c r="J109" s="461">
        <v>156.68096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30.469698000000001</v>
      </c>
      <c r="C110" s="461">
        <v>0</v>
      </c>
      <c r="D110" s="461">
        <v>-30.469698000000001</v>
      </c>
      <c r="E110" s="462">
        <v>0</v>
      </c>
      <c r="F110" s="460">
        <v>32.330505299999999</v>
      </c>
      <c r="G110" s="461">
        <v>32.330505299999999</v>
      </c>
      <c r="H110" s="461">
        <v>0</v>
      </c>
      <c r="I110" s="461">
        <v>0</v>
      </c>
      <c r="J110" s="461">
        <v>-32.330505299999999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30.469698000000001</v>
      </c>
      <c r="C111" s="461">
        <v>0</v>
      </c>
      <c r="D111" s="461">
        <v>-30.469698000000001</v>
      </c>
      <c r="E111" s="462">
        <v>0</v>
      </c>
      <c r="F111" s="460">
        <v>32.330505299999999</v>
      </c>
      <c r="G111" s="461">
        <v>32.330505299999999</v>
      </c>
      <c r="H111" s="461">
        <v>0</v>
      </c>
      <c r="I111" s="461">
        <v>0</v>
      </c>
      <c r="J111" s="461">
        <v>-32.330505299999999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30.469698000000001</v>
      </c>
      <c r="C112" s="461">
        <v>0</v>
      </c>
      <c r="D112" s="461">
        <v>-30.469698000000001</v>
      </c>
      <c r="E112" s="462">
        <v>0</v>
      </c>
      <c r="F112" s="460">
        <v>32.330505299999999</v>
      </c>
      <c r="G112" s="461">
        <v>32.330505299999999</v>
      </c>
      <c r="H112" s="461">
        <v>0</v>
      </c>
      <c r="I112" s="461">
        <v>0</v>
      </c>
      <c r="J112" s="461">
        <v>-32.330505299999999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147.59</v>
      </c>
      <c r="C113" s="461">
        <v>153.12682999999998</v>
      </c>
      <c r="D113" s="461">
        <v>5.5368299999999806</v>
      </c>
      <c r="E113" s="462">
        <v>1.0375149400365877</v>
      </c>
      <c r="F113" s="460">
        <v>154.50577170000003</v>
      </c>
      <c r="G113" s="461">
        <v>154.50577170000003</v>
      </c>
      <c r="H113" s="461">
        <v>14.65302</v>
      </c>
      <c r="I113" s="461">
        <v>152.14147</v>
      </c>
      <c r="J113" s="461">
        <v>-2.364301700000027</v>
      </c>
      <c r="K113" s="463">
        <v>0.9846976480296753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147.59</v>
      </c>
      <c r="C114" s="461">
        <v>153.12682999999998</v>
      </c>
      <c r="D114" s="461">
        <v>5.5368299999999806</v>
      </c>
      <c r="E114" s="462">
        <v>1.0375149400365877</v>
      </c>
      <c r="F114" s="460">
        <v>154.50577170000003</v>
      </c>
      <c r="G114" s="461">
        <v>154.50577170000003</v>
      </c>
      <c r="H114" s="461">
        <v>14.65302</v>
      </c>
      <c r="I114" s="461">
        <v>152.14147</v>
      </c>
      <c r="J114" s="461">
        <v>-2.364301700000027</v>
      </c>
      <c r="K114" s="463">
        <v>0.9846976480296753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147.59</v>
      </c>
      <c r="C115" s="461">
        <v>153.12682999999998</v>
      </c>
      <c r="D115" s="461">
        <v>5.5368299999999806</v>
      </c>
      <c r="E115" s="462">
        <v>1.0375149400365877</v>
      </c>
      <c r="F115" s="460">
        <v>154.50577170000003</v>
      </c>
      <c r="G115" s="461">
        <v>154.50577170000003</v>
      </c>
      <c r="H115" s="461">
        <v>14.65302</v>
      </c>
      <c r="I115" s="461">
        <v>152.14147</v>
      </c>
      <c r="J115" s="461">
        <v>-2.364301700000027</v>
      </c>
      <c r="K115" s="463">
        <v>0.9846976480296753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0</v>
      </c>
      <c r="C116" s="461">
        <v>4.9469500000000002</v>
      </c>
      <c r="D116" s="461">
        <v>4.9469500000000002</v>
      </c>
      <c r="E116" s="462">
        <v>0</v>
      </c>
      <c r="F116" s="460">
        <v>4.2969612000000001</v>
      </c>
      <c r="G116" s="461">
        <v>4.2969612000000001</v>
      </c>
      <c r="H116" s="461">
        <v>0</v>
      </c>
      <c r="I116" s="461">
        <v>0.53125</v>
      </c>
      <c r="J116" s="461">
        <v>-3.7657112000000001</v>
      </c>
      <c r="K116" s="463">
        <v>0.12363388340578918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0</v>
      </c>
      <c r="C117" s="461">
        <v>4.9469500000000002</v>
      </c>
      <c r="D117" s="461">
        <v>4.9469500000000002</v>
      </c>
      <c r="E117" s="462">
        <v>0</v>
      </c>
      <c r="F117" s="460">
        <v>4.2969612000000001</v>
      </c>
      <c r="G117" s="461">
        <v>4.2969612000000001</v>
      </c>
      <c r="H117" s="461">
        <v>0</v>
      </c>
      <c r="I117" s="461">
        <v>0.53125</v>
      </c>
      <c r="J117" s="461">
        <v>-3.7657112000000001</v>
      </c>
      <c r="K117" s="463">
        <v>0.12363388340578918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1.44695</v>
      </c>
      <c r="D118" s="461">
        <v>1.44695</v>
      </c>
      <c r="E118" s="462">
        <v>0</v>
      </c>
      <c r="F118" s="460">
        <v>1.5432336</v>
      </c>
      <c r="G118" s="461">
        <v>1.5432335999999998</v>
      </c>
      <c r="H118" s="461">
        <v>0</v>
      </c>
      <c r="I118" s="461">
        <v>0.53125</v>
      </c>
      <c r="J118" s="461">
        <v>-1.0119835999999998</v>
      </c>
      <c r="K118" s="463">
        <v>0.34424470799495294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0</v>
      </c>
      <c r="C119" s="461">
        <v>1.44695</v>
      </c>
      <c r="D119" s="461">
        <v>1.44695</v>
      </c>
      <c r="E119" s="462">
        <v>0</v>
      </c>
      <c r="F119" s="460">
        <v>1.5432336</v>
      </c>
      <c r="G119" s="461">
        <v>1.5432335999999998</v>
      </c>
      <c r="H119" s="461">
        <v>0</v>
      </c>
      <c r="I119" s="461">
        <v>0.53125</v>
      </c>
      <c r="J119" s="461">
        <v>-1.0119835999999998</v>
      </c>
      <c r="K119" s="463">
        <v>0.34424470799495294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0</v>
      </c>
      <c r="C120" s="461">
        <v>3.5</v>
      </c>
      <c r="D120" s="461">
        <v>3.5</v>
      </c>
      <c r="E120" s="462">
        <v>0</v>
      </c>
      <c r="F120" s="460">
        <v>2.7537276000000004</v>
      </c>
      <c r="G120" s="461">
        <v>2.7537276000000004</v>
      </c>
      <c r="H120" s="461">
        <v>0</v>
      </c>
      <c r="I120" s="461">
        <v>0</v>
      </c>
      <c r="J120" s="461">
        <v>-2.7537276000000004</v>
      </c>
      <c r="K120" s="463">
        <v>0</v>
      </c>
      <c r="L120" s="150"/>
      <c r="M120" s="459" t="str">
        <f t="shared" si="1"/>
        <v>X</v>
      </c>
    </row>
    <row r="121" spans="1:13" ht="14.45" customHeight="1" x14ac:dyDescent="0.2">
      <c r="A121" s="464" t="s">
        <v>387</v>
      </c>
      <c r="B121" s="460">
        <v>0</v>
      </c>
      <c r="C121" s="461">
        <v>3.5</v>
      </c>
      <c r="D121" s="461">
        <v>3.5</v>
      </c>
      <c r="E121" s="462">
        <v>0</v>
      </c>
      <c r="F121" s="460">
        <v>2.7537276000000004</v>
      </c>
      <c r="G121" s="461">
        <v>2.7537276000000004</v>
      </c>
      <c r="H121" s="461">
        <v>0</v>
      </c>
      <c r="I121" s="461">
        <v>0</v>
      </c>
      <c r="J121" s="461">
        <v>-2.7537276000000004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471.99999600000001</v>
      </c>
      <c r="C122" s="461">
        <v>491.35563999999999</v>
      </c>
      <c r="D122" s="461">
        <v>19.355643999999984</v>
      </c>
      <c r="E122" s="462">
        <v>1.041007720686506</v>
      </c>
      <c r="F122" s="460">
        <v>523.78133310000101</v>
      </c>
      <c r="G122" s="461">
        <v>523.78133310000101</v>
      </c>
      <c r="H122" s="461">
        <v>62.701339999999995</v>
      </c>
      <c r="I122" s="461">
        <v>517.38431000000003</v>
      </c>
      <c r="J122" s="461">
        <v>-6.397023100000979</v>
      </c>
      <c r="K122" s="463">
        <v>0.98778684405925621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471.99999600000001</v>
      </c>
      <c r="C123" s="461">
        <v>473.01177000000001</v>
      </c>
      <c r="D123" s="461">
        <v>1.0117740000000026</v>
      </c>
      <c r="E123" s="462">
        <v>1.0021435890012169</v>
      </c>
      <c r="F123" s="460">
        <v>513.28591890000098</v>
      </c>
      <c r="G123" s="461">
        <v>513.28591890000098</v>
      </c>
      <c r="H123" s="461">
        <v>62.701339999999995</v>
      </c>
      <c r="I123" s="461">
        <v>472.26351</v>
      </c>
      <c r="J123" s="461">
        <v>-41.022408900000983</v>
      </c>
      <c r="K123" s="463">
        <v>0.92007883444783722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471.99999600000001</v>
      </c>
      <c r="C124" s="461">
        <v>473.01177000000001</v>
      </c>
      <c r="D124" s="461">
        <v>1.0117740000000026</v>
      </c>
      <c r="E124" s="462">
        <v>1.0021435890012169</v>
      </c>
      <c r="F124" s="460">
        <v>513.28591890000098</v>
      </c>
      <c r="G124" s="461">
        <v>513.28591890000098</v>
      </c>
      <c r="H124" s="461">
        <v>62.701339999999995</v>
      </c>
      <c r="I124" s="461">
        <v>472.26351</v>
      </c>
      <c r="J124" s="461">
        <v>-41.022408900000983</v>
      </c>
      <c r="K124" s="463">
        <v>0.92007883444783722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273</v>
      </c>
      <c r="C125" s="461">
        <v>273.57355999999999</v>
      </c>
      <c r="D125" s="461">
        <v>0.5735599999999863</v>
      </c>
      <c r="E125" s="462">
        <v>1.0021009523809523</v>
      </c>
      <c r="F125" s="460">
        <v>354.07940159999998</v>
      </c>
      <c r="G125" s="461">
        <v>354.07940159999998</v>
      </c>
      <c r="H125" s="461">
        <v>51.504109999999997</v>
      </c>
      <c r="I125" s="461">
        <v>301.38486999999998</v>
      </c>
      <c r="J125" s="461">
        <v>-52.694531600000005</v>
      </c>
      <c r="K125" s="463">
        <v>0.85117877130980779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171.99999600000001</v>
      </c>
      <c r="C126" s="461">
        <v>171.68899999999999</v>
      </c>
      <c r="D126" s="461">
        <v>-0.31099600000001715</v>
      </c>
      <c r="E126" s="462">
        <v>0.9981918836788809</v>
      </c>
      <c r="F126" s="460">
        <v>131.4389769</v>
      </c>
      <c r="G126" s="461">
        <v>131.4389769</v>
      </c>
      <c r="H126" s="461">
        <v>8.6609999999999996</v>
      </c>
      <c r="I126" s="461">
        <v>142.89599999999999</v>
      </c>
      <c r="J126" s="461">
        <v>11.457023099999986</v>
      </c>
      <c r="K126" s="463">
        <v>1.0871661007276143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27</v>
      </c>
      <c r="C127" s="461">
        <v>27.749209999999998</v>
      </c>
      <c r="D127" s="461">
        <v>0.74920999999999793</v>
      </c>
      <c r="E127" s="462">
        <v>1.0277485185185185</v>
      </c>
      <c r="F127" s="460">
        <v>27.767540400000001</v>
      </c>
      <c r="G127" s="461">
        <v>27.767540400000001</v>
      </c>
      <c r="H127" s="461">
        <v>2.5362300000000002</v>
      </c>
      <c r="I127" s="461">
        <v>27.98264</v>
      </c>
      <c r="J127" s="461">
        <v>0.2150995999999985</v>
      </c>
      <c r="K127" s="463">
        <v>1.0077464405165679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18.343869999999999</v>
      </c>
      <c r="D128" s="461">
        <v>18.343869999999999</v>
      </c>
      <c r="E128" s="462">
        <v>0</v>
      </c>
      <c r="F128" s="460">
        <v>10.495414199999999</v>
      </c>
      <c r="G128" s="461">
        <v>10.495414199999999</v>
      </c>
      <c r="H128" s="461">
        <v>0</v>
      </c>
      <c r="I128" s="461">
        <v>45.120800000000003</v>
      </c>
      <c r="J128" s="461">
        <v>34.625385800000004</v>
      </c>
      <c r="K128" s="463">
        <v>4.2990966473719547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0</v>
      </c>
      <c r="D129" s="461">
        <v>0</v>
      </c>
      <c r="E129" s="462">
        <v>0</v>
      </c>
      <c r="F129" s="460">
        <v>0</v>
      </c>
      <c r="G129" s="461">
        <v>0</v>
      </c>
      <c r="H129" s="461">
        <v>0</v>
      </c>
      <c r="I129" s="461">
        <v>6.2919999999999998</v>
      </c>
      <c r="J129" s="461">
        <v>6.2919999999999998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0</v>
      </c>
      <c r="I130" s="461">
        <v>6.2919999999999998</v>
      </c>
      <c r="J130" s="461">
        <v>6.2919999999999998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</v>
      </c>
      <c r="C131" s="461">
        <v>10.138870000000001</v>
      </c>
      <c r="D131" s="461">
        <v>10.138870000000001</v>
      </c>
      <c r="E131" s="462">
        <v>0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398</v>
      </c>
      <c r="B132" s="460">
        <v>0</v>
      </c>
      <c r="C132" s="461">
        <v>3.0588800000000003</v>
      </c>
      <c r="D132" s="461">
        <v>3.0588800000000003</v>
      </c>
      <c r="E132" s="462">
        <v>0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0</v>
      </c>
      <c r="C133" s="461">
        <v>7.0799899999999996</v>
      </c>
      <c r="D133" s="461">
        <v>7.0799899999999996</v>
      </c>
      <c r="E133" s="462">
        <v>0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4.4770000000000003</v>
      </c>
      <c r="D134" s="461">
        <v>4.4770000000000003</v>
      </c>
      <c r="E134" s="462">
        <v>0</v>
      </c>
      <c r="F134" s="460">
        <v>10.495414199999999</v>
      </c>
      <c r="G134" s="461">
        <v>10.495414199999999</v>
      </c>
      <c r="H134" s="461">
        <v>0</v>
      </c>
      <c r="I134" s="461">
        <v>4.4165000000000001</v>
      </c>
      <c r="J134" s="461">
        <v>-6.0789141999999989</v>
      </c>
      <c r="K134" s="463">
        <v>0.42080283024942461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0</v>
      </c>
      <c r="C135" s="461">
        <v>4.4770000000000003</v>
      </c>
      <c r="D135" s="461">
        <v>4.4770000000000003</v>
      </c>
      <c r="E135" s="462">
        <v>0</v>
      </c>
      <c r="F135" s="460">
        <v>10.495414199999999</v>
      </c>
      <c r="G135" s="461">
        <v>10.495414199999999</v>
      </c>
      <c r="H135" s="461">
        <v>0</v>
      </c>
      <c r="I135" s="461">
        <v>4.4165000000000001</v>
      </c>
      <c r="J135" s="461">
        <v>-6.0789141999999989</v>
      </c>
      <c r="K135" s="463">
        <v>0.42080283024942461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</v>
      </c>
      <c r="C136" s="461">
        <v>0</v>
      </c>
      <c r="D136" s="461">
        <v>0</v>
      </c>
      <c r="E136" s="462">
        <v>0</v>
      </c>
      <c r="F136" s="460">
        <v>0</v>
      </c>
      <c r="G136" s="461">
        <v>0</v>
      </c>
      <c r="H136" s="461">
        <v>0</v>
      </c>
      <c r="I136" s="461">
        <v>34.412300000000002</v>
      </c>
      <c r="J136" s="461">
        <v>34.412300000000002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0</v>
      </c>
      <c r="C137" s="461">
        <v>0</v>
      </c>
      <c r="D137" s="461">
        <v>0</v>
      </c>
      <c r="E137" s="462">
        <v>0</v>
      </c>
      <c r="F137" s="460">
        <v>0</v>
      </c>
      <c r="G137" s="461">
        <v>0</v>
      </c>
      <c r="H137" s="461">
        <v>0</v>
      </c>
      <c r="I137" s="461">
        <v>34.412300000000002</v>
      </c>
      <c r="J137" s="461">
        <v>34.412300000000002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3.7280000000000002</v>
      </c>
      <c r="D138" s="461">
        <v>3.7280000000000002</v>
      </c>
      <c r="E138" s="462">
        <v>0</v>
      </c>
      <c r="F138" s="460">
        <v>0</v>
      </c>
      <c r="G138" s="461">
        <v>0</v>
      </c>
      <c r="H138" s="461">
        <v>0</v>
      </c>
      <c r="I138" s="461">
        <v>0</v>
      </c>
      <c r="J138" s="461">
        <v>0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</v>
      </c>
      <c r="C139" s="461">
        <v>3.7280000000000002</v>
      </c>
      <c r="D139" s="461">
        <v>3.7280000000000002</v>
      </c>
      <c r="E139" s="462">
        <v>0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9703.2305489999999</v>
      </c>
      <c r="C140" s="461">
        <v>8940.669460000001</v>
      </c>
      <c r="D140" s="461">
        <v>-762.5610889999989</v>
      </c>
      <c r="E140" s="462">
        <v>0.92141162830779211</v>
      </c>
      <c r="F140" s="460">
        <v>5267.0837640999998</v>
      </c>
      <c r="G140" s="461">
        <v>5267.0837640999998</v>
      </c>
      <c r="H140" s="461">
        <v>1022.38575</v>
      </c>
      <c r="I140" s="461">
        <v>11245.058359999999</v>
      </c>
      <c r="J140" s="461">
        <v>5977.9745958999993</v>
      </c>
      <c r="K140" s="463">
        <v>2.1349685829273062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9703.2305489999999</v>
      </c>
      <c r="C141" s="461">
        <v>8928.1999600000017</v>
      </c>
      <c r="D141" s="461">
        <v>-775.03058899999814</v>
      </c>
      <c r="E141" s="462">
        <v>0.92012654083748724</v>
      </c>
      <c r="F141" s="460">
        <v>5263.5263193000001</v>
      </c>
      <c r="G141" s="461">
        <v>5263.5263193000001</v>
      </c>
      <c r="H141" s="461">
        <v>944.15743000000009</v>
      </c>
      <c r="I141" s="461">
        <v>10032.31936</v>
      </c>
      <c r="J141" s="461">
        <v>4768.7930406999994</v>
      </c>
      <c r="K141" s="463">
        <v>1.9060072566207296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9703.2305489999999</v>
      </c>
      <c r="C142" s="461">
        <v>8928.1999600000017</v>
      </c>
      <c r="D142" s="461">
        <v>-775.03058899999814</v>
      </c>
      <c r="E142" s="462">
        <v>0.92012654083748724</v>
      </c>
      <c r="F142" s="460">
        <v>5263.5263193000001</v>
      </c>
      <c r="G142" s="461">
        <v>5263.5263193000001</v>
      </c>
      <c r="H142" s="461">
        <v>944.15743000000009</v>
      </c>
      <c r="I142" s="461">
        <v>10032.31936</v>
      </c>
      <c r="J142" s="461">
        <v>4768.7930406999994</v>
      </c>
      <c r="K142" s="463">
        <v>1.9060072566207296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5354.2250000000004</v>
      </c>
      <c r="C143" s="461">
        <v>5307.4011900000005</v>
      </c>
      <c r="D143" s="461">
        <v>-46.823809999999867</v>
      </c>
      <c r="E143" s="462">
        <v>0.99125479224350865</v>
      </c>
      <c r="F143" s="460">
        <v>5263.5263193000001</v>
      </c>
      <c r="G143" s="461">
        <v>5263.5263193000001</v>
      </c>
      <c r="H143" s="461">
        <v>369.18766999999997</v>
      </c>
      <c r="I143" s="461">
        <v>5890.3242900000005</v>
      </c>
      <c r="J143" s="461">
        <v>626.79797070000041</v>
      </c>
      <c r="K143" s="463">
        <v>1.1190832785240747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4027.9550429999999</v>
      </c>
      <c r="C144" s="461">
        <v>3986.8905600000003</v>
      </c>
      <c r="D144" s="461">
        <v>-41.064482999999655</v>
      </c>
      <c r="E144" s="462">
        <v>0.98980512876593207</v>
      </c>
      <c r="F144" s="460">
        <v>3914.0439032999998</v>
      </c>
      <c r="G144" s="461">
        <v>3914.0439032999998</v>
      </c>
      <c r="H144" s="461">
        <v>301.41293000000002</v>
      </c>
      <c r="I144" s="461">
        <v>4967.7183499999992</v>
      </c>
      <c r="J144" s="461">
        <v>1053.6744466999994</v>
      </c>
      <c r="K144" s="463">
        <v>1.2692035329015159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0.63482799999999995</v>
      </c>
      <c r="C145" s="461">
        <v>0</v>
      </c>
      <c r="D145" s="461">
        <v>-0.63482799999999995</v>
      </c>
      <c r="E145" s="462">
        <v>0</v>
      </c>
      <c r="F145" s="460">
        <v>0</v>
      </c>
      <c r="G145" s="461">
        <v>0</v>
      </c>
      <c r="H145" s="461">
        <v>0</v>
      </c>
      <c r="I145" s="461">
        <v>1.5813599999999999</v>
      </c>
      <c r="J145" s="461">
        <v>1.5813599999999999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0</v>
      </c>
      <c r="D146" s="461">
        <v>0</v>
      </c>
      <c r="E146" s="462">
        <v>0</v>
      </c>
      <c r="F146" s="460">
        <v>0</v>
      </c>
      <c r="G146" s="461">
        <v>0</v>
      </c>
      <c r="H146" s="461">
        <v>0</v>
      </c>
      <c r="I146" s="461">
        <v>2.2480000000000002</v>
      </c>
      <c r="J146" s="461">
        <v>2.2480000000000002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131.63512800000001</v>
      </c>
      <c r="C147" s="461">
        <v>56.912500000000001</v>
      </c>
      <c r="D147" s="461">
        <v>-74.722628000000014</v>
      </c>
      <c r="E147" s="462">
        <v>0.43235039813992504</v>
      </c>
      <c r="F147" s="460">
        <v>54.967237999999995</v>
      </c>
      <c r="G147" s="461">
        <v>54.967237999999995</v>
      </c>
      <c r="H147" s="461">
        <v>4.0312800000000006</v>
      </c>
      <c r="I147" s="461">
        <v>31.192619999999998</v>
      </c>
      <c r="J147" s="461">
        <v>-23.774617999999997</v>
      </c>
      <c r="K147" s="463">
        <v>0.56747657577410027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1194.0000009999999</v>
      </c>
      <c r="C148" s="461">
        <v>1263.5981299999999</v>
      </c>
      <c r="D148" s="461">
        <v>69.598128999999972</v>
      </c>
      <c r="E148" s="462">
        <v>1.0582898902359381</v>
      </c>
      <c r="F148" s="460">
        <v>1294.5151780000001</v>
      </c>
      <c r="G148" s="461">
        <v>1294.5151780000001</v>
      </c>
      <c r="H148" s="461">
        <v>63.743459999999999</v>
      </c>
      <c r="I148" s="461">
        <v>887.58395999999993</v>
      </c>
      <c r="J148" s="461">
        <v>-406.93121800000017</v>
      </c>
      <c r="K148" s="463">
        <v>0.68564971279154818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2.1906300000000001</v>
      </c>
      <c r="D149" s="461">
        <v>2.1906300000000001</v>
      </c>
      <c r="E149" s="462">
        <v>0</v>
      </c>
      <c r="F149" s="460">
        <v>0</v>
      </c>
      <c r="G149" s="461">
        <v>0</v>
      </c>
      <c r="H149" s="461">
        <v>0.49324000000000001</v>
      </c>
      <c r="I149" s="461">
        <v>3.40659</v>
      </c>
      <c r="J149" s="461">
        <v>3.40659</v>
      </c>
      <c r="K149" s="463">
        <v>0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0</v>
      </c>
      <c r="D150" s="461">
        <v>0</v>
      </c>
      <c r="E150" s="462">
        <v>0</v>
      </c>
      <c r="F150" s="460">
        <v>0</v>
      </c>
      <c r="G150" s="461">
        <v>0</v>
      </c>
      <c r="H150" s="461">
        <v>0.24662000000000001</v>
      </c>
      <c r="I150" s="461">
        <v>0.24662000000000001</v>
      </c>
      <c r="J150" s="461">
        <v>0.24662000000000001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2.1906300000000001</v>
      </c>
      <c r="D151" s="461">
        <v>2.1906300000000001</v>
      </c>
      <c r="E151" s="462">
        <v>0</v>
      </c>
      <c r="F151" s="460">
        <v>0</v>
      </c>
      <c r="G151" s="461">
        <v>0</v>
      </c>
      <c r="H151" s="461">
        <v>0.24662000000000001</v>
      </c>
      <c r="I151" s="461">
        <v>3.1599699999999999</v>
      </c>
      <c r="J151" s="461">
        <v>3.1599699999999999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4349.0055489999995</v>
      </c>
      <c r="C152" s="461">
        <v>3431.5500099999999</v>
      </c>
      <c r="D152" s="461">
        <v>-917.45553899999959</v>
      </c>
      <c r="E152" s="462">
        <v>0.78904245380625981</v>
      </c>
      <c r="F152" s="460">
        <v>0</v>
      </c>
      <c r="G152" s="461">
        <v>0</v>
      </c>
      <c r="H152" s="461">
        <v>504.60020000000003</v>
      </c>
      <c r="I152" s="461">
        <v>3918.7940899999999</v>
      </c>
      <c r="J152" s="461">
        <v>3918.7940899999999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419</v>
      </c>
      <c r="B153" s="460">
        <v>4349.0055489999995</v>
      </c>
      <c r="C153" s="461">
        <v>3431.5500099999999</v>
      </c>
      <c r="D153" s="461">
        <v>-917.45553899999959</v>
      </c>
      <c r="E153" s="462">
        <v>0.78904245380625981</v>
      </c>
      <c r="F153" s="460">
        <v>0</v>
      </c>
      <c r="G153" s="461">
        <v>0</v>
      </c>
      <c r="H153" s="461">
        <v>504.60020000000003</v>
      </c>
      <c r="I153" s="461">
        <v>3918.7940899999999</v>
      </c>
      <c r="J153" s="461">
        <v>3918.7940899999999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187.05813000000001</v>
      </c>
      <c r="D154" s="461">
        <v>187.05813000000001</v>
      </c>
      <c r="E154" s="462">
        <v>0</v>
      </c>
      <c r="F154" s="460">
        <v>0</v>
      </c>
      <c r="G154" s="461">
        <v>0</v>
      </c>
      <c r="H154" s="461">
        <v>69.876320000000007</v>
      </c>
      <c r="I154" s="461">
        <v>219.79439000000002</v>
      </c>
      <c r="J154" s="461">
        <v>219.79439000000002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187.05813000000001</v>
      </c>
      <c r="D155" s="461">
        <v>187.05813000000001</v>
      </c>
      <c r="E155" s="462">
        <v>0</v>
      </c>
      <c r="F155" s="460">
        <v>0</v>
      </c>
      <c r="G155" s="461">
        <v>0</v>
      </c>
      <c r="H155" s="461">
        <v>69.876320000000007</v>
      </c>
      <c r="I155" s="461">
        <v>219.79439000000002</v>
      </c>
      <c r="J155" s="461">
        <v>219.79439000000002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12.4695</v>
      </c>
      <c r="D156" s="461">
        <v>12.4695</v>
      </c>
      <c r="E156" s="462">
        <v>0</v>
      </c>
      <c r="F156" s="460">
        <v>3.5574448000000003</v>
      </c>
      <c r="G156" s="461">
        <v>3.5574448000000003</v>
      </c>
      <c r="H156" s="461">
        <v>2.3799999999999997E-3</v>
      </c>
      <c r="I156" s="461">
        <v>367.41865999999999</v>
      </c>
      <c r="J156" s="461">
        <v>363.8612152</v>
      </c>
      <c r="K156" s="463">
        <v>103.2816194365124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7.9659899999999997</v>
      </c>
      <c r="D157" s="461">
        <v>7.9659899999999997</v>
      </c>
      <c r="E157" s="462">
        <v>0</v>
      </c>
      <c r="F157" s="460">
        <v>0</v>
      </c>
      <c r="G157" s="461">
        <v>0</v>
      </c>
      <c r="H157" s="461">
        <v>0</v>
      </c>
      <c r="I157" s="461">
        <v>367.39</v>
      </c>
      <c r="J157" s="461">
        <v>367.39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7.9659899999999997</v>
      </c>
      <c r="D158" s="461">
        <v>7.9659899999999997</v>
      </c>
      <c r="E158" s="462">
        <v>0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7.9659899999999997</v>
      </c>
      <c r="D159" s="461">
        <v>7.9659899999999997</v>
      </c>
      <c r="E159" s="462">
        <v>0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0</v>
      </c>
      <c r="D160" s="461">
        <v>0</v>
      </c>
      <c r="E160" s="462">
        <v>0</v>
      </c>
      <c r="F160" s="460">
        <v>0</v>
      </c>
      <c r="G160" s="461">
        <v>0</v>
      </c>
      <c r="H160" s="461">
        <v>0</v>
      </c>
      <c r="I160" s="461">
        <v>367.39</v>
      </c>
      <c r="J160" s="461">
        <v>367.39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0</v>
      </c>
      <c r="D161" s="461">
        <v>0</v>
      </c>
      <c r="E161" s="462">
        <v>0</v>
      </c>
      <c r="F161" s="460">
        <v>0</v>
      </c>
      <c r="G161" s="461">
        <v>0</v>
      </c>
      <c r="H161" s="461">
        <v>0</v>
      </c>
      <c r="I161" s="461">
        <v>25</v>
      </c>
      <c r="J161" s="461">
        <v>25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0</v>
      </c>
      <c r="D162" s="461">
        <v>0</v>
      </c>
      <c r="E162" s="462">
        <v>0</v>
      </c>
      <c r="F162" s="460">
        <v>0</v>
      </c>
      <c r="G162" s="461">
        <v>0</v>
      </c>
      <c r="H162" s="461">
        <v>0</v>
      </c>
      <c r="I162" s="461">
        <v>342.39</v>
      </c>
      <c r="J162" s="461">
        <v>342.39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4.5035100000000003</v>
      </c>
      <c r="D163" s="461">
        <v>4.5035100000000003</v>
      </c>
      <c r="E163" s="462">
        <v>0</v>
      </c>
      <c r="F163" s="460">
        <v>3.5574448000000003</v>
      </c>
      <c r="G163" s="461">
        <v>3.5574448000000003</v>
      </c>
      <c r="H163" s="461">
        <v>2.3799999999999997E-3</v>
      </c>
      <c r="I163" s="461">
        <v>2.8660000000000001E-2</v>
      </c>
      <c r="J163" s="461">
        <v>-3.5287848000000004</v>
      </c>
      <c r="K163" s="463">
        <v>8.056344261476665E-3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7.5100000000000002E-3</v>
      </c>
      <c r="D164" s="461">
        <v>7.5100000000000002E-3</v>
      </c>
      <c r="E164" s="462">
        <v>0</v>
      </c>
      <c r="F164" s="460">
        <v>0</v>
      </c>
      <c r="G164" s="461">
        <v>0</v>
      </c>
      <c r="H164" s="461">
        <v>2.3799999999999997E-3</v>
      </c>
      <c r="I164" s="461">
        <v>2.8660000000000001E-2</v>
      </c>
      <c r="J164" s="461">
        <v>2.8660000000000001E-2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7.5100000000000002E-3</v>
      </c>
      <c r="D165" s="461">
        <v>7.5100000000000002E-3</v>
      </c>
      <c r="E165" s="462">
        <v>0</v>
      </c>
      <c r="F165" s="460">
        <v>0</v>
      </c>
      <c r="G165" s="461">
        <v>0</v>
      </c>
      <c r="H165" s="461">
        <v>2.3799999999999997E-3</v>
      </c>
      <c r="I165" s="461">
        <v>2.8660000000000001E-2</v>
      </c>
      <c r="J165" s="461">
        <v>2.8660000000000001E-2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4.4960000000000004</v>
      </c>
      <c r="D166" s="461">
        <v>4.4960000000000004</v>
      </c>
      <c r="E166" s="462">
        <v>0</v>
      </c>
      <c r="F166" s="460">
        <v>3.5574448000000003</v>
      </c>
      <c r="G166" s="461">
        <v>3.5574448000000003</v>
      </c>
      <c r="H166" s="461">
        <v>0</v>
      </c>
      <c r="I166" s="461">
        <v>0</v>
      </c>
      <c r="J166" s="461">
        <v>-3.5574448000000003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4.4960000000000004</v>
      </c>
      <c r="D167" s="461">
        <v>4.4960000000000004</v>
      </c>
      <c r="E167" s="462">
        <v>0</v>
      </c>
      <c r="F167" s="460">
        <v>3.5574448000000003</v>
      </c>
      <c r="G167" s="461">
        <v>3.5574448000000003</v>
      </c>
      <c r="H167" s="461">
        <v>0</v>
      </c>
      <c r="I167" s="461">
        <v>0</v>
      </c>
      <c r="J167" s="461">
        <v>-3.5574448000000003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0</v>
      </c>
      <c r="D168" s="461">
        <v>0</v>
      </c>
      <c r="E168" s="462">
        <v>0</v>
      </c>
      <c r="F168" s="460">
        <v>0</v>
      </c>
      <c r="G168" s="461">
        <v>0</v>
      </c>
      <c r="H168" s="461">
        <v>78.225940000000008</v>
      </c>
      <c r="I168" s="461">
        <v>845.32033999999999</v>
      </c>
      <c r="J168" s="461">
        <v>845.32033999999999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0</v>
      </c>
      <c r="D169" s="461">
        <v>0</v>
      </c>
      <c r="E169" s="462">
        <v>0</v>
      </c>
      <c r="F169" s="460">
        <v>0</v>
      </c>
      <c r="G169" s="461">
        <v>0</v>
      </c>
      <c r="H169" s="461">
        <v>78.225940000000008</v>
      </c>
      <c r="I169" s="461">
        <v>845.32033999999999</v>
      </c>
      <c r="J169" s="461">
        <v>845.32033999999999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0</v>
      </c>
      <c r="D170" s="461">
        <v>0</v>
      </c>
      <c r="E170" s="462">
        <v>0</v>
      </c>
      <c r="F170" s="460">
        <v>0</v>
      </c>
      <c r="G170" s="461">
        <v>0</v>
      </c>
      <c r="H170" s="461">
        <v>78.225940000000008</v>
      </c>
      <c r="I170" s="461">
        <v>845.32033999999999</v>
      </c>
      <c r="J170" s="461">
        <v>845.32033999999999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0</v>
      </c>
      <c r="C171" s="461">
        <v>0</v>
      </c>
      <c r="D171" s="461">
        <v>0</v>
      </c>
      <c r="E171" s="462">
        <v>0</v>
      </c>
      <c r="F171" s="460">
        <v>0</v>
      </c>
      <c r="G171" s="461">
        <v>0</v>
      </c>
      <c r="H171" s="461">
        <v>78.225940000000008</v>
      </c>
      <c r="I171" s="461">
        <v>845.32033999999999</v>
      </c>
      <c r="J171" s="461">
        <v>845.32033999999999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1706.69084</v>
      </c>
      <c r="D172" s="461">
        <v>1706.69084</v>
      </c>
      <c r="E172" s="462">
        <v>0</v>
      </c>
      <c r="F172" s="460">
        <v>0</v>
      </c>
      <c r="G172" s="461">
        <v>0</v>
      </c>
      <c r="H172" s="461">
        <v>192.68964000000003</v>
      </c>
      <c r="I172" s="461">
        <v>1541.65239</v>
      </c>
      <c r="J172" s="461">
        <v>1541.65239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1706.69084</v>
      </c>
      <c r="D173" s="461">
        <v>1706.69084</v>
      </c>
      <c r="E173" s="462">
        <v>0</v>
      </c>
      <c r="F173" s="460">
        <v>0</v>
      </c>
      <c r="G173" s="461">
        <v>0</v>
      </c>
      <c r="H173" s="461">
        <v>192.68964000000003</v>
      </c>
      <c r="I173" s="461">
        <v>1541.65239</v>
      </c>
      <c r="J173" s="461">
        <v>1541.65239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1706.69084</v>
      </c>
      <c r="D174" s="461">
        <v>1706.69084</v>
      </c>
      <c r="E174" s="462">
        <v>0</v>
      </c>
      <c r="F174" s="460">
        <v>0</v>
      </c>
      <c r="G174" s="461">
        <v>0</v>
      </c>
      <c r="H174" s="461">
        <v>192.68964000000003</v>
      </c>
      <c r="I174" s="461">
        <v>1541.65239</v>
      </c>
      <c r="J174" s="461">
        <v>1541.65239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42.896430000000002</v>
      </c>
      <c r="D175" s="461">
        <v>42.896430000000002</v>
      </c>
      <c r="E175" s="462">
        <v>0</v>
      </c>
      <c r="F175" s="460">
        <v>0</v>
      </c>
      <c r="G175" s="461">
        <v>0</v>
      </c>
      <c r="H175" s="461">
        <v>0.97351999999999994</v>
      </c>
      <c r="I175" s="461">
        <v>21.944959999999998</v>
      </c>
      <c r="J175" s="461">
        <v>21.944959999999998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42.896430000000002</v>
      </c>
      <c r="D176" s="461">
        <v>42.896430000000002</v>
      </c>
      <c r="E176" s="462">
        <v>0</v>
      </c>
      <c r="F176" s="460">
        <v>0</v>
      </c>
      <c r="G176" s="461">
        <v>0</v>
      </c>
      <c r="H176" s="461">
        <v>0.97351999999999994</v>
      </c>
      <c r="I176" s="461">
        <v>21.944959999999998</v>
      </c>
      <c r="J176" s="461">
        <v>21.944959999999998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9.375</v>
      </c>
      <c r="D177" s="461">
        <v>9.375</v>
      </c>
      <c r="E177" s="462">
        <v>0</v>
      </c>
      <c r="F177" s="460">
        <v>0</v>
      </c>
      <c r="G177" s="461">
        <v>0</v>
      </c>
      <c r="H177" s="461">
        <v>1.36</v>
      </c>
      <c r="I177" s="461">
        <v>12.54</v>
      </c>
      <c r="J177" s="461">
        <v>12.54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444</v>
      </c>
      <c r="B178" s="460">
        <v>0</v>
      </c>
      <c r="C178" s="461">
        <v>9.375</v>
      </c>
      <c r="D178" s="461">
        <v>9.375</v>
      </c>
      <c r="E178" s="462">
        <v>0</v>
      </c>
      <c r="F178" s="460">
        <v>0</v>
      </c>
      <c r="G178" s="461">
        <v>0</v>
      </c>
      <c r="H178" s="461">
        <v>1.36</v>
      </c>
      <c r="I178" s="461">
        <v>11.52</v>
      </c>
      <c r="J178" s="461">
        <v>11.52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0</v>
      </c>
      <c r="D179" s="461">
        <v>0</v>
      </c>
      <c r="E179" s="462">
        <v>0</v>
      </c>
      <c r="F179" s="460">
        <v>0</v>
      </c>
      <c r="G179" s="461">
        <v>0</v>
      </c>
      <c r="H179" s="461">
        <v>0</v>
      </c>
      <c r="I179" s="461">
        <v>1.02</v>
      </c>
      <c r="J179" s="461">
        <v>1.02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12.439</v>
      </c>
      <c r="D180" s="461">
        <v>12.439</v>
      </c>
      <c r="E180" s="462">
        <v>0</v>
      </c>
      <c r="F180" s="460">
        <v>0</v>
      </c>
      <c r="G180" s="461">
        <v>0</v>
      </c>
      <c r="H180" s="461">
        <v>1.3465199999999999</v>
      </c>
      <c r="I180" s="461">
        <v>12.74652</v>
      </c>
      <c r="J180" s="461">
        <v>12.74652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2.59</v>
      </c>
      <c r="D181" s="461">
        <v>2.59</v>
      </c>
      <c r="E181" s="462">
        <v>0</v>
      </c>
      <c r="F181" s="460">
        <v>0</v>
      </c>
      <c r="G181" s="461">
        <v>0</v>
      </c>
      <c r="H181" s="461">
        <v>0</v>
      </c>
      <c r="I181" s="461">
        <v>1.1100000000000001</v>
      </c>
      <c r="J181" s="461">
        <v>1.1100000000000001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9.8490000000000002</v>
      </c>
      <c r="D182" s="461">
        <v>9.8490000000000002</v>
      </c>
      <c r="E182" s="462">
        <v>0</v>
      </c>
      <c r="F182" s="460">
        <v>0</v>
      </c>
      <c r="G182" s="461">
        <v>0</v>
      </c>
      <c r="H182" s="461">
        <v>1.3465199999999999</v>
      </c>
      <c r="I182" s="461">
        <v>11.636520000000001</v>
      </c>
      <c r="J182" s="461">
        <v>11.636520000000001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1.2467000000000001</v>
      </c>
      <c r="D183" s="461">
        <v>1.2467000000000001</v>
      </c>
      <c r="E183" s="462">
        <v>0</v>
      </c>
      <c r="F183" s="460">
        <v>0</v>
      </c>
      <c r="G183" s="461">
        <v>0</v>
      </c>
      <c r="H183" s="461">
        <v>0.21103</v>
      </c>
      <c r="I183" s="461">
        <v>3.2918799999999999</v>
      </c>
      <c r="J183" s="461">
        <v>3.2918799999999999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450</v>
      </c>
      <c r="B184" s="460">
        <v>0</v>
      </c>
      <c r="C184" s="461">
        <v>1.2467000000000001</v>
      </c>
      <c r="D184" s="461">
        <v>1.2467000000000001</v>
      </c>
      <c r="E184" s="462">
        <v>0</v>
      </c>
      <c r="F184" s="460">
        <v>0</v>
      </c>
      <c r="G184" s="461">
        <v>0</v>
      </c>
      <c r="H184" s="461">
        <v>0.21103</v>
      </c>
      <c r="I184" s="461">
        <v>3.2918799999999999</v>
      </c>
      <c r="J184" s="461">
        <v>3.2918799999999999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8.1081900000000005</v>
      </c>
      <c r="D185" s="461">
        <v>8.1081900000000005</v>
      </c>
      <c r="E185" s="462">
        <v>0</v>
      </c>
      <c r="F185" s="460">
        <v>0</v>
      </c>
      <c r="G185" s="461">
        <v>0</v>
      </c>
      <c r="H185" s="461">
        <v>0</v>
      </c>
      <c r="I185" s="461">
        <v>0</v>
      </c>
      <c r="J185" s="461">
        <v>0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8.1081900000000005</v>
      </c>
      <c r="D186" s="461">
        <v>8.1081900000000005</v>
      </c>
      <c r="E186" s="462">
        <v>0</v>
      </c>
      <c r="F186" s="460">
        <v>0</v>
      </c>
      <c r="G186" s="461">
        <v>0</v>
      </c>
      <c r="H186" s="461">
        <v>0</v>
      </c>
      <c r="I186" s="461">
        <v>0</v>
      </c>
      <c r="J186" s="461">
        <v>0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0.59199999999999997</v>
      </c>
      <c r="D187" s="461">
        <v>0.59199999999999997</v>
      </c>
      <c r="E187" s="462">
        <v>0</v>
      </c>
      <c r="F187" s="460">
        <v>0</v>
      </c>
      <c r="G187" s="461">
        <v>0</v>
      </c>
      <c r="H187" s="461">
        <v>7.8E-2</v>
      </c>
      <c r="I187" s="461">
        <v>0.36</v>
      </c>
      <c r="J187" s="461">
        <v>0.36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454</v>
      </c>
      <c r="B188" s="460">
        <v>0</v>
      </c>
      <c r="C188" s="461">
        <v>0.59199999999999997</v>
      </c>
      <c r="D188" s="461">
        <v>0.59199999999999997</v>
      </c>
      <c r="E188" s="462">
        <v>0</v>
      </c>
      <c r="F188" s="460">
        <v>0</v>
      </c>
      <c r="G188" s="461">
        <v>0</v>
      </c>
      <c r="H188" s="461">
        <v>7.8E-2</v>
      </c>
      <c r="I188" s="461">
        <v>0.36</v>
      </c>
      <c r="J188" s="461">
        <v>0.36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579.37036999999998</v>
      </c>
      <c r="D189" s="461">
        <v>579.37036999999998</v>
      </c>
      <c r="E189" s="462">
        <v>0</v>
      </c>
      <c r="F189" s="460">
        <v>0</v>
      </c>
      <c r="G189" s="461">
        <v>0</v>
      </c>
      <c r="H189" s="461">
        <v>22.133029999999998</v>
      </c>
      <c r="I189" s="461">
        <v>335.55941999999999</v>
      </c>
      <c r="J189" s="461">
        <v>335.55941999999999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579.37036999999998</v>
      </c>
      <c r="D190" s="461">
        <v>579.37036999999998</v>
      </c>
      <c r="E190" s="462">
        <v>0</v>
      </c>
      <c r="F190" s="460">
        <v>0</v>
      </c>
      <c r="G190" s="461">
        <v>0</v>
      </c>
      <c r="H190" s="461">
        <v>22.133029999999998</v>
      </c>
      <c r="I190" s="461">
        <v>335.55941999999999</v>
      </c>
      <c r="J190" s="461">
        <v>335.55941999999999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1052.6631499999999</v>
      </c>
      <c r="D191" s="461">
        <v>1052.6631499999999</v>
      </c>
      <c r="E191" s="462">
        <v>0</v>
      </c>
      <c r="F191" s="460">
        <v>0</v>
      </c>
      <c r="G191" s="461">
        <v>0</v>
      </c>
      <c r="H191" s="461">
        <v>162.93374</v>
      </c>
      <c r="I191" s="461">
        <v>1120.64408</v>
      </c>
      <c r="J191" s="461">
        <v>1120.64408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1052.6631499999999</v>
      </c>
      <c r="D192" s="461">
        <v>1052.6631499999999</v>
      </c>
      <c r="E192" s="462">
        <v>0</v>
      </c>
      <c r="F192" s="460">
        <v>0</v>
      </c>
      <c r="G192" s="461">
        <v>0</v>
      </c>
      <c r="H192" s="461">
        <v>162.93374</v>
      </c>
      <c r="I192" s="461">
        <v>1120.64408</v>
      </c>
      <c r="J192" s="461">
        <v>1120.64408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0</v>
      </c>
      <c r="D193" s="461">
        <v>0</v>
      </c>
      <c r="E193" s="462">
        <v>0</v>
      </c>
      <c r="F193" s="460">
        <v>0</v>
      </c>
      <c r="G193" s="461">
        <v>0</v>
      </c>
      <c r="H193" s="461">
        <v>3.6538000000000004</v>
      </c>
      <c r="I193" s="461">
        <v>34.565529999999995</v>
      </c>
      <c r="J193" s="461">
        <v>34.565529999999995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460</v>
      </c>
      <c r="B194" s="460">
        <v>0</v>
      </c>
      <c r="C194" s="461">
        <v>0</v>
      </c>
      <c r="D194" s="461">
        <v>0</v>
      </c>
      <c r="E194" s="462">
        <v>0</v>
      </c>
      <c r="F194" s="460">
        <v>0</v>
      </c>
      <c r="G194" s="461">
        <v>0</v>
      </c>
      <c r="H194" s="461">
        <v>3.6538000000000004</v>
      </c>
      <c r="I194" s="461">
        <v>34.565529999999995</v>
      </c>
      <c r="J194" s="461">
        <v>34.565529999999995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7E0F3AB6-CC86-480B-8565-460DFA990D7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461</v>
      </c>
      <c r="B5" s="466" t="s">
        <v>462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461</v>
      </c>
      <c r="B6" s="466" t="s">
        <v>463</v>
      </c>
      <c r="C6" s="467">
        <v>550.00992000000019</v>
      </c>
      <c r="D6" s="467">
        <v>1102.90497</v>
      </c>
      <c r="E6" s="467"/>
      <c r="F6" s="467">
        <v>529.07716999999991</v>
      </c>
      <c r="G6" s="467">
        <v>0</v>
      </c>
      <c r="H6" s="467">
        <v>529.07716999999991</v>
      </c>
      <c r="I6" s="468" t="s">
        <v>271</v>
      </c>
      <c r="J6" s="469" t="s">
        <v>1</v>
      </c>
    </row>
    <row r="7" spans="1:10" ht="14.45" customHeight="1" x14ac:dyDescent="0.2">
      <c r="A7" s="465" t="s">
        <v>461</v>
      </c>
      <c r="B7" s="466" t="s">
        <v>464</v>
      </c>
      <c r="C7" s="467">
        <v>1.02925</v>
      </c>
      <c r="D7" s="467">
        <v>0</v>
      </c>
      <c r="E7" s="467"/>
      <c r="F7" s="467">
        <v>1.173</v>
      </c>
      <c r="G7" s="467">
        <v>0</v>
      </c>
      <c r="H7" s="467">
        <v>1.173</v>
      </c>
      <c r="I7" s="468" t="s">
        <v>271</v>
      </c>
      <c r="J7" s="469" t="s">
        <v>1</v>
      </c>
    </row>
    <row r="8" spans="1:10" ht="14.45" customHeight="1" x14ac:dyDescent="0.2">
      <c r="A8" s="465" t="s">
        <v>461</v>
      </c>
      <c r="B8" s="466" t="s">
        <v>465</v>
      </c>
      <c r="C8" s="467">
        <v>551.03917000000024</v>
      </c>
      <c r="D8" s="467">
        <v>1102.90497</v>
      </c>
      <c r="E8" s="467"/>
      <c r="F8" s="467">
        <v>530.25016999999991</v>
      </c>
      <c r="G8" s="467">
        <v>0</v>
      </c>
      <c r="H8" s="467">
        <v>530.25016999999991</v>
      </c>
      <c r="I8" s="468" t="s">
        <v>271</v>
      </c>
      <c r="J8" s="469" t="s">
        <v>466</v>
      </c>
    </row>
    <row r="10" spans="1:10" ht="14.45" customHeight="1" x14ac:dyDescent="0.2">
      <c r="A10" s="465" t="s">
        <v>461</v>
      </c>
      <c r="B10" s="466" t="s">
        <v>462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467</v>
      </c>
      <c r="B11" s="466" t="s">
        <v>468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467</v>
      </c>
      <c r="B12" s="466" t="s">
        <v>463</v>
      </c>
      <c r="C12" s="467">
        <v>120.45179000000002</v>
      </c>
      <c r="D12" s="467">
        <v>112.07949999999995</v>
      </c>
      <c r="E12" s="467"/>
      <c r="F12" s="467">
        <v>96.054909999999936</v>
      </c>
      <c r="G12" s="467">
        <v>0</v>
      </c>
      <c r="H12" s="467">
        <v>96.054909999999936</v>
      </c>
      <c r="I12" s="468" t="s">
        <v>271</v>
      </c>
      <c r="J12" s="469" t="s">
        <v>1</v>
      </c>
    </row>
    <row r="13" spans="1:10" ht="14.45" customHeight="1" x14ac:dyDescent="0.2">
      <c r="A13" s="465" t="s">
        <v>467</v>
      </c>
      <c r="B13" s="466" t="s">
        <v>464</v>
      </c>
      <c r="C13" s="467">
        <v>1.02925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467</v>
      </c>
      <c r="B14" s="466" t="s">
        <v>469</v>
      </c>
      <c r="C14" s="467">
        <v>121.48104000000002</v>
      </c>
      <c r="D14" s="467">
        <v>112.07949999999995</v>
      </c>
      <c r="E14" s="467"/>
      <c r="F14" s="467">
        <v>96.054909999999936</v>
      </c>
      <c r="G14" s="467">
        <v>0</v>
      </c>
      <c r="H14" s="467">
        <v>96.054909999999936</v>
      </c>
      <c r="I14" s="468" t="s">
        <v>271</v>
      </c>
      <c r="J14" s="469" t="s">
        <v>470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471</v>
      </c>
    </row>
    <row r="16" spans="1:10" ht="14.45" customHeight="1" x14ac:dyDescent="0.2">
      <c r="A16" s="465" t="s">
        <v>472</v>
      </c>
      <c r="B16" s="466" t="s">
        <v>473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472</v>
      </c>
      <c r="B17" s="466" t="s">
        <v>463</v>
      </c>
      <c r="C17" s="467">
        <v>429.55813000000012</v>
      </c>
      <c r="D17" s="467">
        <v>464.39661999999998</v>
      </c>
      <c r="E17" s="467"/>
      <c r="F17" s="467">
        <v>256.16733999999991</v>
      </c>
      <c r="G17" s="467">
        <v>0</v>
      </c>
      <c r="H17" s="467">
        <v>256.16733999999991</v>
      </c>
      <c r="I17" s="468" t="s">
        <v>271</v>
      </c>
      <c r="J17" s="469" t="s">
        <v>1</v>
      </c>
    </row>
    <row r="18" spans="1:10" ht="14.45" customHeight="1" x14ac:dyDescent="0.2">
      <c r="A18" s="465" t="s">
        <v>472</v>
      </c>
      <c r="B18" s="466" t="s">
        <v>474</v>
      </c>
      <c r="C18" s="467">
        <v>429.55813000000012</v>
      </c>
      <c r="D18" s="467">
        <v>464.39661999999998</v>
      </c>
      <c r="E18" s="467"/>
      <c r="F18" s="467">
        <v>256.16733999999991</v>
      </c>
      <c r="G18" s="467">
        <v>0</v>
      </c>
      <c r="H18" s="467">
        <v>256.16733999999991</v>
      </c>
      <c r="I18" s="468" t="s">
        <v>271</v>
      </c>
      <c r="J18" s="469" t="s">
        <v>470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471</v>
      </c>
    </row>
    <row r="20" spans="1:10" ht="14.45" customHeight="1" x14ac:dyDescent="0.2">
      <c r="A20" s="465" t="s">
        <v>475</v>
      </c>
      <c r="B20" s="466" t="s">
        <v>476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0</v>
      </c>
    </row>
    <row r="21" spans="1:10" ht="14.45" customHeight="1" x14ac:dyDescent="0.2">
      <c r="A21" s="465" t="s">
        <v>475</v>
      </c>
      <c r="B21" s="466" t="s">
        <v>463</v>
      </c>
      <c r="C21" s="467">
        <v>0</v>
      </c>
      <c r="D21" s="467">
        <v>526.42885000000001</v>
      </c>
      <c r="E21" s="467"/>
      <c r="F21" s="467">
        <v>170.80600000000001</v>
      </c>
      <c r="G21" s="467">
        <v>0</v>
      </c>
      <c r="H21" s="467">
        <v>170.80600000000001</v>
      </c>
      <c r="I21" s="468" t="s">
        <v>271</v>
      </c>
      <c r="J21" s="469" t="s">
        <v>1</v>
      </c>
    </row>
    <row r="22" spans="1:10" ht="14.45" customHeight="1" x14ac:dyDescent="0.2">
      <c r="A22" s="465" t="s">
        <v>475</v>
      </c>
      <c r="B22" s="466" t="s">
        <v>477</v>
      </c>
      <c r="C22" s="467">
        <v>0</v>
      </c>
      <c r="D22" s="467">
        <v>526.42885000000001</v>
      </c>
      <c r="E22" s="467"/>
      <c r="F22" s="467">
        <v>170.80600000000001</v>
      </c>
      <c r="G22" s="467">
        <v>0</v>
      </c>
      <c r="H22" s="467">
        <v>170.80600000000001</v>
      </c>
      <c r="I22" s="468" t="s">
        <v>271</v>
      </c>
      <c r="J22" s="469" t="s">
        <v>470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471</v>
      </c>
    </row>
    <row r="24" spans="1:10" ht="14.45" customHeight="1" x14ac:dyDescent="0.2">
      <c r="A24" s="465" t="s">
        <v>478</v>
      </c>
      <c r="B24" s="466" t="s">
        <v>479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0</v>
      </c>
    </row>
    <row r="25" spans="1:10" ht="14.45" customHeight="1" x14ac:dyDescent="0.2">
      <c r="A25" s="465" t="s">
        <v>478</v>
      </c>
      <c r="B25" s="466" t="s">
        <v>463</v>
      </c>
      <c r="C25" s="467">
        <v>0</v>
      </c>
      <c r="D25" s="467">
        <v>0</v>
      </c>
      <c r="E25" s="467"/>
      <c r="F25" s="467">
        <v>6.0489199999999999</v>
      </c>
      <c r="G25" s="467">
        <v>0</v>
      </c>
      <c r="H25" s="467">
        <v>6.0489199999999999</v>
      </c>
      <c r="I25" s="468" t="s">
        <v>271</v>
      </c>
      <c r="J25" s="469" t="s">
        <v>1</v>
      </c>
    </row>
    <row r="26" spans="1:10" ht="14.45" customHeight="1" x14ac:dyDescent="0.2">
      <c r="A26" s="465" t="s">
        <v>478</v>
      </c>
      <c r="B26" s="466" t="s">
        <v>464</v>
      </c>
      <c r="C26" s="467">
        <v>0</v>
      </c>
      <c r="D26" s="467">
        <v>0</v>
      </c>
      <c r="E26" s="467"/>
      <c r="F26" s="467">
        <v>1.173</v>
      </c>
      <c r="G26" s="467">
        <v>0</v>
      </c>
      <c r="H26" s="467">
        <v>1.173</v>
      </c>
      <c r="I26" s="468" t="s">
        <v>271</v>
      </c>
      <c r="J26" s="469" t="s">
        <v>1</v>
      </c>
    </row>
    <row r="27" spans="1:10" ht="14.45" customHeight="1" x14ac:dyDescent="0.2">
      <c r="A27" s="465" t="s">
        <v>478</v>
      </c>
      <c r="B27" s="466" t="s">
        <v>480</v>
      </c>
      <c r="C27" s="467">
        <v>0</v>
      </c>
      <c r="D27" s="467">
        <v>0</v>
      </c>
      <c r="E27" s="467"/>
      <c r="F27" s="467">
        <v>7.2219199999999999</v>
      </c>
      <c r="G27" s="467">
        <v>0</v>
      </c>
      <c r="H27" s="467">
        <v>7.2219199999999999</v>
      </c>
      <c r="I27" s="468" t="s">
        <v>271</v>
      </c>
      <c r="J27" s="469" t="s">
        <v>470</v>
      </c>
    </row>
    <row r="28" spans="1:10" ht="14.45" customHeight="1" x14ac:dyDescent="0.2">
      <c r="A28" s="465" t="s">
        <v>271</v>
      </c>
      <c r="B28" s="466" t="s">
        <v>271</v>
      </c>
      <c r="C28" s="467" t="s">
        <v>271</v>
      </c>
      <c r="D28" s="467" t="s">
        <v>271</v>
      </c>
      <c r="E28" s="467"/>
      <c r="F28" s="467" t="s">
        <v>271</v>
      </c>
      <c r="G28" s="467" t="s">
        <v>271</v>
      </c>
      <c r="H28" s="467" t="s">
        <v>271</v>
      </c>
      <c r="I28" s="468" t="s">
        <v>271</v>
      </c>
      <c r="J28" s="469" t="s">
        <v>471</v>
      </c>
    </row>
    <row r="29" spans="1:10" ht="14.45" customHeight="1" x14ac:dyDescent="0.2">
      <c r="A29" s="465" t="s">
        <v>461</v>
      </c>
      <c r="B29" s="466" t="s">
        <v>465</v>
      </c>
      <c r="C29" s="467">
        <v>551.03917000000013</v>
      </c>
      <c r="D29" s="467">
        <v>1102.90497</v>
      </c>
      <c r="E29" s="467"/>
      <c r="F29" s="467">
        <v>530.2501699999998</v>
      </c>
      <c r="G29" s="467">
        <v>0</v>
      </c>
      <c r="H29" s="467">
        <v>530.2501699999998</v>
      </c>
      <c r="I29" s="468" t="s">
        <v>271</v>
      </c>
      <c r="J29" s="469" t="s">
        <v>466</v>
      </c>
    </row>
  </sheetData>
  <mergeCells count="3">
    <mergeCell ref="F3:I3"/>
    <mergeCell ref="C4:D4"/>
    <mergeCell ref="A1:I1"/>
  </mergeCells>
  <conditionalFormatting sqref="F9 F30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9">
    <cfRule type="expression" dxfId="45" priority="5">
      <formula>$H10&gt;0</formula>
    </cfRule>
  </conditionalFormatting>
  <conditionalFormatting sqref="A10:A29">
    <cfRule type="expression" dxfId="44" priority="2">
      <formula>AND($J10&lt;&gt;"mezeraKL",$J10&lt;&gt;"")</formula>
    </cfRule>
  </conditionalFormatting>
  <conditionalFormatting sqref="I10:I29">
    <cfRule type="expression" dxfId="43" priority="6">
      <formula>$I10&gt;1</formula>
    </cfRule>
  </conditionalFormatting>
  <conditionalFormatting sqref="B10:B29">
    <cfRule type="expression" dxfId="42" priority="1">
      <formula>OR($J10="NS",$J10="SumaNS",$J10="Účet")</formula>
    </cfRule>
  </conditionalFormatting>
  <conditionalFormatting sqref="A10:D29 F10:I29">
    <cfRule type="expression" dxfId="41" priority="8">
      <formula>AND($J10&lt;&gt;"",$J10&lt;&gt;"mezeraKL")</formula>
    </cfRule>
  </conditionalFormatting>
  <conditionalFormatting sqref="B10:D29 F10:I29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9 F10:I29">
    <cfRule type="expression" dxfId="39" priority="4">
      <formula>OR($J10="SumaNS",$J10="NS")</formula>
    </cfRule>
  </conditionalFormatting>
  <hyperlinks>
    <hyperlink ref="A2" location="Obsah!A1" display="Zpět na Obsah  KL 01  1.-4.měsíc" xr:uid="{76F63EFA-207B-41C9-9AEF-3424CA980A4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323.99331671345709</v>
      </c>
      <c r="M3" s="98">
        <f>SUBTOTAL(9,M5:M1048576)</f>
        <v>1573.1</v>
      </c>
      <c r="N3" s="99">
        <f>SUBTOTAL(9,N5:N1048576)</f>
        <v>509673.8865219393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6" t="s">
        <v>461</v>
      </c>
      <c r="B5" s="477" t="s">
        <v>462</v>
      </c>
      <c r="C5" s="478" t="s">
        <v>467</v>
      </c>
      <c r="D5" s="479" t="s">
        <v>468</v>
      </c>
      <c r="E5" s="480">
        <v>50113001</v>
      </c>
      <c r="F5" s="479" t="s">
        <v>481</v>
      </c>
      <c r="G5" s="478" t="s">
        <v>482</v>
      </c>
      <c r="H5" s="478">
        <v>100362</v>
      </c>
      <c r="I5" s="478">
        <v>362</v>
      </c>
      <c r="J5" s="478" t="s">
        <v>483</v>
      </c>
      <c r="K5" s="478" t="s">
        <v>484</v>
      </c>
      <c r="L5" s="481">
        <v>72.394999999999982</v>
      </c>
      <c r="M5" s="481">
        <v>6</v>
      </c>
      <c r="N5" s="482">
        <v>434.36999999999989</v>
      </c>
    </row>
    <row r="6" spans="1:14" ht="14.45" customHeight="1" x14ac:dyDescent="0.2">
      <c r="A6" s="483" t="s">
        <v>461</v>
      </c>
      <c r="B6" s="484" t="s">
        <v>462</v>
      </c>
      <c r="C6" s="485" t="s">
        <v>467</v>
      </c>
      <c r="D6" s="486" t="s">
        <v>468</v>
      </c>
      <c r="E6" s="487">
        <v>50113001</v>
      </c>
      <c r="F6" s="486" t="s">
        <v>481</v>
      </c>
      <c r="G6" s="485" t="s">
        <v>482</v>
      </c>
      <c r="H6" s="485">
        <v>208456</v>
      </c>
      <c r="I6" s="485">
        <v>208456</v>
      </c>
      <c r="J6" s="485" t="s">
        <v>485</v>
      </c>
      <c r="K6" s="485" t="s">
        <v>486</v>
      </c>
      <c r="L6" s="488">
        <v>738.54000000000008</v>
      </c>
      <c r="M6" s="488">
        <v>0.1</v>
      </c>
      <c r="N6" s="489">
        <v>73.854000000000013</v>
      </c>
    </row>
    <row r="7" spans="1:14" ht="14.45" customHeight="1" x14ac:dyDescent="0.2">
      <c r="A7" s="483" t="s">
        <v>461</v>
      </c>
      <c r="B7" s="484" t="s">
        <v>462</v>
      </c>
      <c r="C7" s="485" t="s">
        <v>467</v>
      </c>
      <c r="D7" s="486" t="s">
        <v>468</v>
      </c>
      <c r="E7" s="487">
        <v>50113001</v>
      </c>
      <c r="F7" s="486" t="s">
        <v>481</v>
      </c>
      <c r="G7" s="485" t="s">
        <v>482</v>
      </c>
      <c r="H7" s="485">
        <v>100394</v>
      </c>
      <c r="I7" s="485">
        <v>394</v>
      </c>
      <c r="J7" s="485" t="s">
        <v>487</v>
      </c>
      <c r="K7" s="485" t="s">
        <v>488</v>
      </c>
      <c r="L7" s="488">
        <v>63</v>
      </c>
      <c r="M7" s="488">
        <v>2</v>
      </c>
      <c r="N7" s="489">
        <v>126</v>
      </c>
    </row>
    <row r="8" spans="1:14" ht="14.45" customHeight="1" x14ac:dyDescent="0.2">
      <c r="A8" s="483" t="s">
        <v>461</v>
      </c>
      <c r="B8" s="484" t="s">
        <v>462</v>
      </c>
      <c r="C8" s="485" t="s">
        <v>467</v>
      </c>
      <c r="D8" s="486" t="s">
        <v>468</v>
      </c>
      <c r="E8" s="487">
        <v>50113001</v>
      </c>
      <c r="F8" s="486" t="s">
        <v>481</v>
      </c>
      <c r="G8" s="485" t="s">
        <v>482</v>
      </c>
      <c r="H8" s="485">
        <v>845282</v>
      </c>
      <c r="I8" s="485">
        <v>107133</v>
      </c>
      <c r="J8" s="485" t="s">
        <v>489</v>
      </c>
      <c r="K8" s="485" t="s">
        <v>490</v>
      </c>
      <c r="L8" s="488">
        <v>883.24602321557347</v>
      </c>
      <c r="M8" s="488">
        <v>2</v>
      </c>
      <c r="N8" s="489">
        <v>1766.4920464311469</v>
      </c>
    </row>
    <row r="9" spans="1:14" ht="14.45" customHeight="1" x14ac:dyDescent="0.2">
      <c r="A9" s="483" t="s">
        <v>461</v>
      </c>
      <c r="B9" s="484" t="s">
        <v>462</v>
      </c>
      <c r="C9" s="485" t="s">
        <v>467</v>
      </c>
      <c r="D9" s="486" t="s">
        <v>468</v>
      </c>
      <c r="E9" s="487">
        <v>50113001</v>
      </c>
      <c r="F9" s="486" t="s">
        <v>481</v>
      </c>
      <c r="G9" s="485" t="s">
        <v>482</v>
      </c>
      <c r="H9" s="485">
        <v>176496</v>
      </c>
      <c r="I9" s="485">
        <v>76496</v>
      </c>
      <c r="J9" s="485" t="s">
        <v>491</v>
      </c>
      <c r="K9" s="485" t="s">
        <v>492</v>
      </c>
      <c r="L9" s="488">
        <v>125.43</v>
      </c>
      <c r="M9" s="488">
        <v>1</v>
      </c>
      <c r="N9" s="489">
        <v>125.43</v>
      </c>
    </row>
    <row r="10" spans="1:14" ht="14.45" customHeight="1" x14ac:dyDescent="0.2">
      <c r="A10" s="483" t="s">
        <v>461</v>
      </c>
      <c r="B10" s="484" t="s">
        <v>462</v>
      </c>
      <c r="C10" s="485" t="s">
        <v>467</v>
      </c>
      <c r="D10" s="486" t="s">
        <v>468</v>
      </c>
      <c r="E10" s="487">
        <v>50113001</v>
      </c>
      <c r="F10" s="486" t="s">
        <v>481</v>
      </c>
      <c r="G10" s="485" t="s">
        <v>482</v>
      </c>
      <c r="H10" s="485">
        <v>102479</v>
      </c>
      <c r="I10" s="485">
        <v>2479</v>
      </c>
      <c r="J10" s="485" t="s">
        <v>493</v>
      </c>
      <c r="K10" s="485" t="s">
        <v>494</v>
      </c>
      <c r="L10" s="488">
        <v>65.489999999999995</v>
      </c>
      <c r="M10" s="488">
        <v>1</v>
      </c>
      <c r="N10" s="489">
        <v>65.489999999999995</v>
      </c>
    </row>
    <row r="11" spans="1:14" ht="14.45" customHeight="1" x14ac:dyDescent="0.2">
      <c r="A11" s="483" t="s">
        <v>461</v>
      </c>
      <c r="B11" s="484" t="s">
        <v>462</v>
      </c>
      <c r="C11" s="485" t="s">
        <v>467</v>
      </c>
      <c r="D11" s="486" t="s">
        <v>468</v>
      </c>
      <c r="E11" s="487">
        <v>50113001</v>
      </c>
      <c r="F11" s="486" t="s">
        <v>481</v>
      </c>
      <c r="G11" s="485" t="s">
        <v>482</v>
      </c>
      <c r="H11" s="485">
        <v>215956</v>
      </c>
      <c r="I11" s="485">
        <v>215956</v>
      </c>
      <c r="J11" s="485" t="s">
        <v>495</v>
      </c>
      <c r="K11" s="485" t="s">
        <v>496</v>
      </c>
      <c r="L11" s="488">
        <v>636.05397678442637</v>
      </c>
      <c r="M11" s="488">
        <v>2</v>
      </c>
      <c r="N11" s="489">
        <v>1272.1079535688527</v>
      </c>
    </row>
    <row r="12" spans="1:14" ht="14.45" customHeight="1" x14ac:dyDescent="0.2">
      <c r="A12" s="483" t="s">
        <v>461</v>
      </c>
      <c r="B12" s="484" t="s">
        <v>462</v>
      </c>
      <c r="C12" s="485" t="s">
        <v>467</v>
      </c>
      <c r="D12" s="486" t="s">
        <v>468</v>
      </c>
      <c r="E12" s="487">
        <v>50113001</v>
      </c>
      <c r="F12" s="486" t="s">
        <v>481</v>
      </c>
      <c r="G12" s="485" t="s">
        <v>482</v>
      </c>
      <c r="H12" s="485">
        <v>158249</v>
      </c>
      <c r="I12" s="485">
        <v>58249</v>
      </c>
      <c r="J12" s="485" t="s">
        <v>497</v>
      </c>
      <c r="K12" s="485" t="s">
        <v>271</v>
      </c>
      <c r="L12" s="488">
        <v>248.41500000000005</v>
      </c>
      <c r="M12" s="488">
        <v>6</v>
      </c>
      <c r="N12" s="489">
        <v>1490.4900000000002</v>
      </c>
    </row>
    <row r="13" spans="1:14" ht="14.45" customHeight="1" x14ac:dyDescent="0.2">
      <c r="A13" s="483" t="s">
        <v>461</v>
      </c>
      <c r="B13" s="484" t="s">
        <v>462</v>
      </c>
      <c r="C13" s="485" t="s">
        <v>467</v>
      </c>
      <c r="D13" s="486" t="s">
        <v>468</v>
      </c>
      <c r="E13" s="487">
        <v>50113001</v>
      </c>
      <c r="F13" s="486" t="s">
        <v>481</v>
      </c>
      <c r="G13" s="485" t="s">
        <v>482</v>
      </c>
      <c r="H13" s="485">
        <v>216572</v>
      </c>
      <c r="I13" s="485">
        <v>216572</v>
      </c>
      <c r="J13" s="485" t="s">
        <v>498</v>
      </c>
      <c r="K13" s="485" t="s">
        <v>499</v>
      </c>
      <c r="L13" s="488">
        <v>43.82</v>
      </c>
      <c r="M13" s="488">
        <v>2</v>
      </c>
      <c r="N13" s="489">
        <v>87.64</v>
      </c>
    </row>
    <row r="14" spans="1:14" ht="14.45" customHeight="1" x14ac:dyDescent="0.2">
      <c r="A14" s="483" t="s">
        <v>461</v>
      </c>
      <c r="B14" s="484" t="s">
        <v>462</v>
      </c>
      <c r="C14" s="485" t="s">
        <v>467</v>
      </c>
      <c r="D14" s="486" t="s">
        <v>468</v>
      </c>
      <c r="E14" s="487">
        <v>50113001</v>
      </c>
      <c r="F14" s="486" t="s">
        <v>481</v>
      </c>
      <c r="G14" s="485" t="s">
        <v>482</v>
      </c>
      <c r="H14" s="485">
        <v>51366</v>
      </c>
      <c r="I14" s="485">
        <v>51366</v>
      </c>
      <c r="J14" s="485" t="s">
        <v>500</v>
      </c>
      <c r="K14" s="485" t="s">
        <v>501</v>
      </c>
      <c r="L14" s="488">
        <v>171.60000000000002</v>
      </c>
      <c r="M14" s="488">
        <v>88</v>
      </c>
      <c r="N14" s="489">
        <v>15100.800000000001</v>
      </c>
    </row>
    <row r="15" spans="1:14" ht="14.45" customHeight="1" x14ac:dyDescent="0.2">
      <c r="A15" s="483" t="s">
        <v>461</v>
      </c>
      <c r="B15" s="484" t="s">
        <v>462</v>
      </c>
      <c r="C15" s="485" t="s">
        <v>467</v>
      </c>
      <c r="D15" s="486" t="s">
        <v>468</v>
      </c>
      <c r="E15" s="487">
        <v>50113001</v>
      </c>
      <c r="F15" s="486" t="s">
        <v>481</v>
      </c>
      <c r="G15" s="485" t="s">
        <v>482</v>
      </c>
      <c r="H15" s="485">
        <v>51367</v>
      </c>
      <c r="I15" s="485">
        <v>51367</v>
      </c>
      <c r="J15" s="485" t="s">
        <v>500</v>
      </c>
      <c r="K15" s="485" t="s">
        <v>502</v>
      </c>
      <c r="L15" s="488">
        <v>92.950000000000017</v>
      </c>
      <c r="M15" s="488">
        <v>14</v>
      </c>
      <c r="N15" s="489">
        <v>1301.3000000000002</v>
      </c>
    </row>
    <row r="16" spans="1:14" ht="14.45" customHeight="1" x14ac:dyDescent="0.2">
      <c r="A16" s="483" t="s">
        <v>461</v>
      </c>
      <c r="B16" s="484" t="s">
        <v>462</v>
      </c>
      <c r="C16" s="485" t="s">
        <v>467</v>
      </c>
      <c r="D16" s="486" t="s">
        <v>468</v>
      </c>
      <c r="E16" s="487">
        <v>50113001</v>
      </c>
      <c r="F16" s="486" t="s">
        <v>481</v>
      </c>
      <c r="G16" s="485" t="s">
        <v>482</v>
      </c>
      <c r="H16" s="485">
        <v>208466</v>
      </c>
      <c r="I16" s="485">
        <v>208466</v>
      </c>
      <c r="J16" s="485" t="s">
        <v>503</v>
      </c>
      <c r="K16" s="485" t="s">
        <v>504</v>
      </c>
      <c r="L16" s="488">
        <v>792.77000037473942</v>
      </c>
      <c r="M16" s="488">
        <v>12</v>
      </c>
      <c r="N16" s="489">
        <v>9513.2400044968726</v>
      </c>
    </row>
    <row r="17" spans="1:14" ht="14.45" customHeight="1" x14ac:dyDescent="0.2">
      <c r="A17" s="483" t="s">
        <v>461</v>
      </c>
      <c r="B17" s="484" t="s">
        <v>462</v>
      </c>
      <c r="C17" s="485" t="s">
        <v>467</v>
      </c>
      <c r="D17" s="486" t="s">
        <v>468</v>
      </c>
      <c r="E17" s="487">
        <v>50113001</v>
      </c>
      <c r="F17" s="486" t="s">
        <v>481</v>
      </c>
      <c r="G17" s="485" t="s">
        <v>482</v>
      </c>
      <c r="H17" s="485">
        <v>920304</v>
      </c>
      <c r="I17" s="485">
        <v>0</v>
      </c>
      <c r="J17" s="485" t="s">
        <v>505</v>
      </c>
      <c r="K17" s="485" t="s">
        <v>271</v>
      </c>
      <c r="L17" s="488">
        <v>270.89177151312532</v>
      </c>
      <c r="M17" s="488">
        <v>6</v>
      </c>
      <c r="N17" s="489">
        <v>1625.350629078752</v>
      </c>
    </row>
    <row r="18" spans="1:14" ht="14.45" customHeight="1" x14ac:dyDescent="0.2">
      <c r="A18" s="483" t="s">
        <v>461</v>
      </c>
      <c r="B18" s="484" t="s">
        <v>462</v>
      </c>
      <c r="C18" s="485" t="s">
        <v>467</v>
      </c>
      <c r="D18" s="486" t="s">
        <v>468</v>
      </c>
      <c r="E18" s="487">
        <v>50113001</v>
      </c>
      <c r="F18" s="486" t="s">
        <v>481</v>
      </c>
      <c r="G18" s="485" t="s">
        <v>482</v>
      </c>
      <c r="H18" s="485">
        <v>930035</v>
      </c>
      <c r="I18" s="485">
        <v>0</v>
      </c>
      <c r="J18" s="485" t="s">
        <v>506</v>
      </c>
      <c r="K18" s="485" t="s">
        <v>271</v>
      </c>
      <c r="L18" s="488">
        <v>62.329990779935542</v>
      </c>
      <c r="M18" s="488">
        <v>1</v>
      </c>
      <c r="N18" s="489">
        <v>62.329990779935542</v>
      </c>
    </row>
    <row r="19" spans="1:14" ht="14.45" customHeight="1" x14ac:dyDescent="0.2">
      <c r="A19" s="483" t="s">
        <v>461</v>
      </c>
      <c r="B19" s="484" t="s">
        <v>462</v>
      </c>
      <c r="C19" s="485" t="s">
        <v>467</v>
      </c>
      <c r="D19" s="486" t="s">
        <v>468</v>
      </c>
      <c r="E19" s="487">
        <v>50113001</v>
      </c>
      <c r="F19" s="486" t="s">
        <v>481</v>
      </c>
      <c r="G19" s="485" t="s">
        <v>482</v>
      </c>
      <c r="H19" s="485">
        <v>900321</v>
      </c>
      <c r="I19" s="485">
        <v>0</v>
      </c>
      <c r="J19" s="485" t="s">
        <v>507</v>
      </c>
      <c r="K19" s="485" t="s">
        <v>271</v>
      </c>
      <c r="L19" s="488">
        <v>99.968542227162985</v>
      </c>
      <c r="M19" s="488">
        <v>2</v>
      </c>
      <c r="N19" s="489">
        <v>199.93708445432597</v>
      </c>
    </row>
    <row r="20" spans="1:14" ht="14.45" customHeight="1" x14ac:dyDescent="0.2">
      <c r="A20" s="483" t="s">
        <v>461</v>
      </c>
      <c r="B20" s="484" t="s">
        <v>462</v>
      </c>
      <c r="C20" s="485" t="s">
        <v>467</v>
      </c>
      <c r="D20" s="486" t="s">
        <v>468</v>
      </c>
      <c r="E20" s="487">
        <v>50113001</v>
      </c>
      <c r="F20" s="486" t="s">
        <v>481</v>
      </c>
      <c r="G20" s="485" t="s">
        <v>482</v>
      </c>
      <c r="H20" s="485">
        <v>501990</v>
      </c>
      <c r="I20" s="485">
        <v>0</v>
      </c>
      <c r="J20" s="485" t="s">
        <v>508</v>
      </c>
      <c r="K20" s="485" t="s">
        <v>271</v>
      </c>
      <c r="L20" s="488">
        <v>158.07103296616208</v>
      </c>
      <c r="M20" s="488">
        <v>4</v>
      </c>
      <c r="N20" s="489">
        <v>632.28413186464832</v>
      </c>
    </row>
    <row r="21" spans="1:14" ht="14.45" customHeight="1" x14ac:dyDescent="0.2">
      <c r="A21" s="483" t="s">
        <v>461</v>
      </c>
      <c r="B21" s="484" t="s">
        <v>462</v>
      </c>
      <c r="C21" s="485" t="s">
        <v>467</v>
      </c>
      <c r="D21" s="486" t="s">
        <v>468</v>
      </c>
      <c r="E21" s="487">
        <v>50113001</v>
      </c>
      <c r="F21" s="486" t="s">
        <v>481</v>
      </c>
      <c r="G21" s="485" t="s">
        <v>482</v>
      </c>
      <c r="H21" s="485">
        <v>841560</v>
      </c>
      <c r="I21" s="485">
        <v>0</v>
      </c>
      <c r="J21" s="485" t="s">
        <v>509</v>
      </c>
      <c r="K21" s="485" t="s">
        <v>271</v>
      </c>
      <c r="L21" s="488">
        <v>193.83199444959885</v>
      </c>
      <c r="M21" s="488">
        <v>64</v>
      </c>
      <c r="N21" s="489">
        <v>12405.247644774327</v>
      </c>
    </row>
    <row r="22" spans="1:14" ht="14.45" customHeight="1" x14ac:dyDescent="0.2">
      <c r="A22" s="483" t="s">
        <v>461</v>
      </c>
      <c r="B22" s="484" t="s">
        <v>462</v>
      </c>
      <c r="C22" s="485" t="s">
        <v>467</v>
      </c>
      <c r="D22" s="486" t="s">
        <v>468</v>
      </c>
      <c r="E22" s="487">
        <v>50113001</v>
      </c>
      <c r="F22" s="486" t="s">
        <v>481</v>
      </c>
      <c r="G22" s="485" t="s">
        <v>482</v>
      </c>
      <c r="H22" s="485">
        <v>231541</v>
      </c>
      <c r="I22" s="485">
        <v>231541</v>
      </c>
      <c r="J22" s="485" t="s">
        <v>510</v>
      </c>
      <c r="K22" s="485" t="s">
        <v>511</v>
      </c>
      <c r="L22" s="488">
        <v>81.252499999999998</v>
      </c>
      <c r="M22" s="488">
        <v>160</v>
      </c>
      <c r="N22" s="489">
        <v>13000.4</v>
      </c>
    </row>
    <row r="23" spans="1:14" ht="14.45" customHeight="1" x14ac:dyDescent="0.2">
      <c r="A23" s="483" t="s">
        <v>461</v>
      </c>
      <c r="B23" s="484" t="s">
        <v>462</v>
      </c>
      <c r="C23" s="485" t="s">
        <v>467</v>
      </c>
      <c r="D23" s="486" t="s">
        <v>468</v>
      </c>
      <c r="E23" s="487">
        <v>50113001</v>
      </c>
      <c r="F23" s="486" t="s">
        <v>481</v>
      </c>
      <c r="G23" s="485" t="s">
        <v>482</v>
      </c>
      <c r="H23" s="485">
        <v>237329</v>
      </c>
      <c r="I23" s="485">
        <v>237329</v>
      </c>
      <c r="J23" s="485" t="s">
        <v>512</v>
      </c>
      <c r="K23" s="485" t="s">
        <v>513</v>
      </c>
      <c r="L23" s="488">
        <v>109.07181818181822</v>
      </c>
      <c r="M23" s="488">
        <v>220</v>
      </c>
      <c r="N23" s="489">
        <v>23995.800000000007</v>
      </c>
    </row>
    <row r="24" spans="1:14" ht="14.45" customHeight="1" x14ac:dyDescent="0.2">
      <c r="A24" s="483" t="s">
        <v>461</v>
      </c>
      <c r="B24" s="484" t="s">
        <v>462</v>
      </c>
      <c r="C24" s="485" t="s">
        <v>467</v>
      </c>
      <c r="D24" s="486" t="s">
        <v>468</v>
      </c>
      <c r="E24" s="487">
        <v>50113001</v>
      </c>
      <c r="F24" s="486" t="s">
        <v>481</v>
      </c>
      <c r="G24" s="485" t="s">
        <v>482</v>
      </c>
      <c r="H24" s="485">
        <v>244747</v>
      </c>
      <c r="I24" s="485">
        <v>244747</v>
      </c>
      <c r="J24" s="485" t="s">
        <v>514</v>
      </c>
      <c r="K24" s="485" t="s">
        <v>515</v>
      </c>
      <c r="L24" s="488">
        <v>137.59000000000003</v>
      </c>
      <c r="M24" s="488">
        <v>3</v>
      </c>
      <c r="N24" s="489">
        <v>412.7700000000001</v>
      </c>
    </row>
    <row r="25" spans="1:14" ht="14.45" customHeight="1" x14ac:dyDescent="0.2">
      <c r="A25" s="483" t="s">
        <v>461</v>
      </c>
      <c r="B25" s="484" t="s">
        <v>462</v>
      </c>
      <c r="C25" s="485" t="s">
        <v>467</v>
      </c>
      <c r="D25" s="486" t="s">
        <v>468</v>
      </c>
      <c r="E25" s="487">
        <v>50113001</v>
      </c>
      <c r="F25" s="486" t="s">
        <v>481</v>
      </c>
      <c r="G25" s="485" t="s">
        <v>482</v>
      </c>
      <c r="H25" s="485">
        <v>100527</v>
      </c>
      <c r="I25" s="485">
        <v>527</v>
      </c>
      <c r="J25" s="485" t="s">
        <v>516</v>
      </c>
      <c r="K25" s="485" t="s">
        <v>517</v>
      </c>
      <c r="L25" s="488">
        <v>136.41499999999999</v>
      </c>
      <c r="M25" s="488">
        <v>2</v>
      </c>
      <c r="N25" s="489">
        <v>272.83</v>
      </c>
    </row>
    <row r="26" spans="1:14" ht="14.45" customHeight="1" x14ac:dyDescent="0.2">
      <c r="A26" s="483" t="s">
        <v>461</v>
      </c>
      <c r="B26" s="484" t="s">
        <v>462</v>
      </c>
      <c r="C26" s="485" t="s">
        <v>467</v>
      </c>
      <c r="D26" s="486" t="s">
        <v>468</v>
      </c>
      <c r="E26" s="487">
        <v>50113001</v>
      </c>
      <c r="F26" s="486" t="s">
        <v>481</v>
      </c>
      <c r="G26" s="485" t="s">
        <v>482</v>
      </c>
      <c r="H26" s="485">
        <v>207962</v>
      </c>
      <c r="I26" s="485">
        <v>207962</v>
      </c>
      <c r="J26" s="485" t="s">
        <v>518</v>
      </c>
      <c r="K26" s="485" t="s">
        <v>519</v>
      </c>
      <c r="L26" s="488">
        <v>32.864999999999995</v>
      </c>
      <c r="M26" s="488">
        <v>2</v>
      </c>
      <c r="N26" s="489">
        <v>65.72999999999999</v>
      </c>
    </row>
    <row r="27" spans="1:14" ht="14.45" customHeight="1" x14ac:dyDescent="0.2">
      <c r="A27" s="483" t="s">
        <v>461</v>
      </c>
      <c r="B27" s="484" t="s">
        <v>462</v>
      </c>
      <c r="C27" s="485" t="s">
        <v>467</v>
      </c>
      <c r="D27" s="486" t="s">
        <v>468</v>
      </c>
      <c r="E27" s="487">
        <v>50113001</v>
      </c>
      <c r="F27" s="486" t="s">
        <v>481</v>
      </c>
      <c r="G27" s="485" t="s">
        <v>520</v>
      </c>
      <c r="H27" s="485">
        <v>107981</v>
      </c>
      <c r="I27" s="485">
        <v>7981</v>
      </c>
      <c r="J27" s="485" t="s">
        <v>521</v>
      </c>
      <c r="K27" s="485" t="s">
        <v>522</v>
      </c>
      <c r="L27" s="488">
        <v>41.916206896551721</v>
      </c>
      <c r="M27" s="488">
        <v>29</v>
      </c>
      <c r="N27" s="489">
        <v>1215.57</v>
      </c>
    </row>
    <row r="28" spans="1:14" ht="14.45" customHeight="1" x14ac:dyDescent="0.2">
      <c r="A28" s="483" t="s">
        <v>461</v>
      </c>
      <c r="B28" s="484" t="s">
        <v>462</v>
      </c>
      <c r="C28" s="485" t="s">
        <v>467</v>
      </c>
      <c r="D28" s="486" t="s">
        <v>468</v>
      </c>
      <c r="E28" s="487">
        <v>50113001</v>
      </c>
      <c r="F28" s="486" t="s">
        <v>481</v>
      </c>
      <c r="G28" s="485" t="s">
        <v>482</v>
      </c>
      <c r="H28" s="485">
        <v>103543</v>
      </c>
      <c r="I28" s="485">
        <v>103543</v>
      </c>
      <c r="J28" s="485" t="s">
        <v>523</v>
      </c>
      <c r="K28" s="485" t="s">
        <v>524</v>
      </c>
      <c r="L28" s="488">
        <v>982.52000000000021</v>
      </c>
      <c r="M28" s="488">
        <v>2</v>
      </c>
      <c r="N28" s="489">
        <v>1965.0400000000004</v>
      </c>
    </row>
    <row r="29" spans="1:14" ht="14.45" customHeight="1" x14ac:dyDescent="0.2">
      <c r="A29" s="483" t="s">
        <v>461</v>
      </c>
      <c r="B29" s="484" t="s">
        <v>462</v>
      </c>
      <c r="C29" s="485" t="s">
        <v>467</v>
      </c>
      <c r="D29" s="486" t="s">
        <v>468</v>
      </c>
      <c r="E29" s="487">
        <v>50113001</v>
      </c>
      <c r="F29" s="486" t="s">
        <v>481</v>
      </c>
      <c r="G29" s="485" t="s">
        <v>482</v>
      </c>
      <c r="H29" s="485">
        <v>131426</v>
      </c>
      <c r="I29" s="485">
        <v>131426</v>
      </c>
      <c r="J29" s="485" t="s">
        <v>525</v>
      </c>
      <c r="K29" s="485" t="s">
        <v>526</v>
      </c>
      <c r="L29" s="488">
        <v>223.06</v>
      </c>
      <c r="M29" s="488">
        <v>32</v>
      </c>
      <c r="N29" s="489">
        <v>7137.92</v>
      </c>
    </row>
    <row r="30" spans="1:14" ht="14.45" customHeight="1" x14ac:dyDescent="0.2">
      <c r="A30" s="483" t="s">
        <v>461</v>
      </c>
      <c r="B30" s="484" t="s">
        <v>462</v>
      </c>
      <c r="C30" s="485" t="s">
        <v>467</v>
      </c>
      <c r="D30" s="486" t="s">
        <v>468</v>
      </c>
      <c r="E30" s="487">
        <v>50113001</v>
      </c>
      <c r="F30" s="486" t="s">
        <v>481</v>
      </c>
      <c r="G30" s="485" t="s">
        <v>520</v>
      </c>
      <c r="H30" s="485">
        <v>131934</v>
      </c>
      <c r="I30" s="485">
        <v>31934</v>
      </c>
      <c r="J30" s="485" t="s">
        <v>527</v>
      </c>
      <c r="K30" s="485" t="s">
        <v>528</v>
      </c>
      <c r="L30" s="488">
        <v>49.759999999999991</v>
      </c>
      <c r="M30" s="488">
        <v>1</v>
      </c>
      <c r="N30" s="489">
        <v>49.759999999999991</v>
      </c>
    </row>
    <row r="31" spans="1:14" ht="14.45" customHeight="1" x14ac:dyDescent="0.2">
      <c r="A31" s="483" t="s">
        <v>461</v>
      </c>
      <c r="B31" s="484" t="s">
        <v>462</v>
      </c>
      <c r="C31" s="485" t="s">
        <v>475</v>
      </c>
      <c r="D31" s="486" t="s">
        <v>476</v>
      </c>
      <c r="E31" s="487">
        <v>50113001</v>
      </c>
      <c r="F31" s="486" t="s">
        <v>481</v>
      </c>
      <c r="G31" s="485" t="s">
        <v>482</v>
      </c>
      <c r="H31" s="485">
        <v>231888</v>
      </c>
      <c r="I31" s="485">
        <v>231888</v>
      </c>
      <c r="J31" s="485" t="s">
        <v>529</v>
      </c>
      <c r="K31" s="485" t="s">
        <v>526</v>
      </c>
      <c r="L31" s="488">
        <v>297</v>
      </c>
      <c r="M31" s="488">
        <v>500</v>
      </c>
      <c r="N31" s="489">
        <v>148500</v>
      </c>
    </row>
    <row r="32" spans="1:14" ht="14.45" customHeight="1" x14ac:dyDescent="0.2">
      <c r="A32" s="483" t="s">
        <v>461</v>
      </c>
      <c r="B32" s="484" t="s">
        <v>462</v>
      </c>
      <c r="C32" s="485" t="s">
        <v>475</v>
      </c>
      <c r="D32" s="486" t="s">
        <v>476</v>
      </c>
      <c r="E32" s="487">
        <v>50113001</v>
      </c>
      <c r="F32" s="486" t="s">
        <v>481</v>
      </c>
      <c r="G32" s="485" t="s">
        <v>482</v>
      </c>
      <c r="H32" s="485">
        <v>131426</v>
      </c>
      <c r="I32" s="485">
        <v>131426</v>
      </c>
      <c r="J32" s="485" t="s">
        <v>525</v>
      </c>
      <c r="K32" s="485" t="s">
        <v>526</v>
      </c>
      <c r="L32" s="488">
        <v>223.06</v>
      </c>
      <c r="M32" s="488">
        <v>100</v>
      </c>
      <c r="N32" s="489">
        <v>22306</v>
      </c>
    </row>
    <row r="33" spans="1:14" ht="14.45" customHeight="1" x14ac:dyDescent="0.2">
      <c r="A33" s="483" t="s">
        <v>461</v>
      </c>
      <c r="B33" s="484" t="s">
        <v>462</v>
      </c>
      <c r="C33" s="485" t="s">
        <v>472</v>
      </c>
      <c r="D33" s="486" t="s">
        <v>473</v>
      </c>
      <c r="E33" s="487">
        <v>50113001</v>
      </c>
      <c r="F33" s="486" t="s">
        <v>481</v>
      </c>
      <c r="G33" s="485" t="s">
        <v>482</v>
      </c>
      <c r="H33" s="485">
        <v>845282</v>
      </c>
      <c r="I33" s="485">
        <v>107133</v>
      </c>
      <c r="J33" s="485" t="s">
        <v>489</v>
      </c>
      <c r="K33" s="485" t="s">
        <v>490</v>
      </c>
      <c r="L33" s="488">
        <v>882.56604542965965</v>
      </c>
      <c r="M33" s="488">
        <v>72</v>
      </c>
      <c r="N33" s="489">
        <v>63544.755270935493</v>
      </c>
    </row>
    <row r="34" spans="1:14" ht="14.45" customHeight="1" x14ac:dyDescent="0.2">
      <c r="A34" s="483" t="s">
        <v>461</v>
      </c>
      <c r="B34" s="484" t="s">
        <v>462</v>
      </c>
      <c r="C34" s="485" t="s">
        <v>472</v>
      </c>
      <c r="D34" s="486" t="s">
        <v>473</v>
      </c>
      <c r="E34" s="487">
        <v>50113001</v>
      </c>
      <c r="F34" s="486" t="s">
        <v>481</v>
      </c>
      <c r="G34" s="485" t="s">
        <v>482</v>
      </c>
      <c r="H34" s="485">
        <v>120102</v>
      </c>
      <c r="I34" s="485">
        <v>120102</v>
      </c>
      <c r="J34" s="485" t="s">
        <v>530</v>
      </c>
      <c r="K34" s="485" t="s">
        <v>531</v>
      </c>
      <c r="L34" s="488">
        <v>555.5</v>
      </c>
      <c r="M34" s="488">
        <v>2</v>
      </c>
      <c r="N34" s="489">
        <v>1111</v>
      </c>
    </row>
    <row r="35" spans="1:14" ht="14.45" customHeight="1" x14ac:dyDescent="0.2">
      <c r="A35" s="483" t="s">
        <v>461</v>
      </c>
      <c r="B35" s="484" t="s">
        <v>462</v>
      </c>
      <c r="C35" s="485" t="s">
        <v>472</v>
      </c>
      <c r="D35" s="486" t="s">
        <v>473</v>
      </c>
      <c r="E35" s="487">
        <v>50113001</v>
      </c>
      <c r="F35" s="486" t="s">
        <v>481</v>
      </c>
      <c r="G35" s="485" t="s">
        <v>482</v>
      </c>
      <c r="H35" s="485">
        <v>120112</v>
      </c>
      <c r="I35" s="485">
        <v>120112</v>
      </c>
      <c r="J35" s="485" t="s">
        <v>532</v>
      </c>
      <c r="K35" s="485" t="s">
        <v>533</v>
      </c>
      <c r="L35" s="488">
        <v>877.69</v>
      </c>
      <c r="M35" s="488">
        <v>1</v>
      </c>
      <c r="N35" s="489">
        <v>877.69</v>
      </c>
    </row>
    <row r="36" spans="1:14" ht="14.45" customHeight="1" x14ac:dyDescent="0.2">
      <c r="A36" s="483" t="s">
        <v>461</v>
      </c>
      <c r="B36" s="484" t="s">
        <v>462</v>
      </c>
      <c r="C36" s="485" t="s">
        <v>472</v>
      </c>
      <c r="D36" s="486" t="s">
        <v>473</v>
      </c>
      <c r="E36" s="487">
        <v>50113001</v>
      </c>
      <c r="F36" s="486" t="s">
        <v>481</v>
      </c>
      <c r="G36" s="485" t="s">
        <v>482</v>
      </c>
      <c r="H36" s="485">
        <v>132827</v>
      </c>
      <c r="I36" s="485">
        <v>32827</v>
      </c>
      <c r="J36" s="485" t="s">
        <v>534</v>
      </c>
      <c r="K36" s="485" t="s">
        <v>535</v>
      </c>
      <c r="L36" s="488">
        <v>678.56999999999994</v>
      </c>
      <c r="M36" s="488">
        <v>2</v>
      </c>
      <c r="N36" s="489">
        <v>1357.1399999999999</v>
      </c>
    </row>
    <row r="37" spans="1:14" ht="14.45" customHeight="1" x14ac:dyDescent="0.2">
      <c r="A37" s="483" t="s">
        <v>461</v>
      </c>
      <c r="B37" s="484" t="s">
        <v>462</v>
      </c>
      <c r="C37" s="485" t="s">
        <v>472</v>
      </c>
      <c r="D37" s="486" t="s">
        <v>473</v>
      </c>
      <c r="E37" s="487">
        <v>50113001</v>
      </c>
      <c r="F37" s="486" t="s">
        <v>481</v>
      </c>
      <c r="G37" s="485" t="s">
        <v>482</v>
      </c>
      <c r="H37" s="485">
        <v>155106</v>
      </c>
      <c r="I37" s="485">
        <v>215948</v>
      </c>
      <c r="J37" s="485" t="s">
        <v>536</v>
      </c>
      <c r="K37" s="485" t="s">
        <v>537</v>
      </c>
      <c r="L37" s="488">
        <v>636.05158349868941</v>
      </c>
      <c r="M37" s="488">
        <v>1</v>
      </c>
      <c r="N37" s="489">
        <v>636.05158349868941</v>
      </c>
    </row>
    <row r="38" spans="1:14" ht="14.45" customHeight="1" x14ac:dyDescent="0.2">
      <c r="A38" s="483" t="s">
        <v>461</v>
      </c>
      <c r="B38" s="484" t="s">
        <v>462</v>
      </c>
      <c r="C38" s="485" t="s">
        <v>472</v>
      </c>
      <c r="D38" s="486" t="s">
        <v>473</v>
      </c>
      <c r="E38" s="487">
        <v>50113001</v>
      </c>
      <c r="F38" s="486" t="s">
        <v>481</v>
      </c>
      <c r="G38" s="485" t="s">
        <v>482</v>
      </c>
      <c r="H38" s="485">
        <v>215956</v>
      </c>
      <c r="I38" s="485">
        <v>215956</v>
      </c>
      <c r="J38" s="485" t="s">
        <v>495</v>
      </c>
      <c r="K38" s="485" t="s">
        <v>496</v>
      </c>
      <c r="L38" s="488">
        <v>640.38512147185918</v>
      </c>
      <c r="M38" s="488">
        <v>109</v>
      </c>
      <c r="N38" s="489">
        <v>69801.978240432654</v>
      </c>
    </row>
    <row r="39" spans="1:14" ht="14.45" customHeight="1" x14ac:dyDescent="0.2">
      <c r="A39" s="483" t="s">
        <v>461</v>
      </c>
      <c r="B39" s="484" t="s">
        <v>462</v>
      </c>
      <c r="C39" s="485" t="s">
        <v>472</v>
      </c>
      <c r="D39" s="486" t="s">
        <v>473</v>
      </c>
      <c r="E39" s="487">
        <v>50113001</v>
      </c>
      <c r="F39" s="486" t="s">
        <v>481</v>
      </c>
      <c r="G39" s="485" t="s">
        <v>482</v>
      </c>
      <c r="H39" s="485">
        <v>210636</v>
      </c>
      <c r="I39" s="485">
        <v>210636</v>
      </c>
      <c r="J39" s="485" t="s">
        <v>538</v>
      </c>
      <c r="K39" s="485" t="s">
        <v>539</v>
      </c>
      <c r="L39" s="488">
        <v>3363.4251419103311</v>
      </c>
      <c r="M39" s="488">
        <v>5</v>
      </c>
      <c r="N39" s="489">
        <v>16817.125709551656</v>
      </c>
    </row>
    <row r="40" spans="1:14" ht="14.45" customHeight="1" x14ac:dyDescent="0.2">
      <c r="A40" s="483" t="s">
        <v>461</v>
      </c>
      <c r="B40" s="484" t="s">
        <v>462</v>
      </c>
      <c r="C40" s="485" t="s">
        <v>472</v>
      </c>
      <c r="D40" s="486" t="s">
        <v>473</v>
      </c>
      <c r="E40" s="487">
        <v>50113001</v>
      </c>
      <c r="F40" s="486" t="s">
        <v>481</v>
      </c>
      <c r="G40" s="485" t="s">
        <v>482</v>
      </c>
      <c r="H40" s="485">
        <v>156571</v>
      </c>
      <c r="I40" s="485">
        <v>56571</v>
      </c>
      <c r="J40" s="485" t="s">
        <v>540</v>
      </c>
      <c r="K40" s="485" t="s">
        <v>541</v>
      </c>
      <c r="L40" s="488">
        <v>757.72000000000025</v>
      </c>
      <c r="M40" s="488">
        <v>2</v>
      </c>
      <c r="N40" s="489">
        <v>1515.4400000000005</v>
      </c>
    </row>
    <row r="41" spans="1:14" ht="14.45" customHeight="1" x14ac:dyDescent="0.2">
      <c r="A41" s="483" t="s">
        <v>461</v>
      </c>
      <c r="B41" s="484" t="s">
        <v>462</v>
      </c>
      <c r="C41" s="485" t="s">
        <v>472</v>
      </c>
      <c r="D41" s="486" t="s">
        <v>473</v>
      </c>
      <c r="E41" s="487">
        <v>50113001</v>
      </c>
      <c r="F41" s="486" t="s">
        <v>481</v>
      </c>
      <c r="G41" s="485" t="s">
        <v>482</v>
      </c>
      <c r="H41" s="485">
        <v>193236</v>
      </c>
      <c r="I41" s="485">
        <v>193236</v>
      </c>
      <c r="J41" s="485" t="s">
        <v>542</v>
      </c>
      <c r="K41" s="485" t="s">
        <v>543</v>
      </c>
      <c r="L41" s="488">
        <v>967.57080175644614</v>
      </c>
      <c r="M41" s="488">
        <v>2</v>
      </c>
      <c r="N41" s="489">
        <v>1935.1416035128923</v>
      </c>
    </row>
    <row r="42" spans="1:14" ht="14.45" customHeight="1" x14ac:dyDescent="0.2">
      <c r="A42" s="483" t="s">
        <v>461</v>
      </c>
      <c r="B42" s="484" t="s">
        <v>462</v>
      </c>
      <c r="C42" s="485" t="s">
        <v>472</v>
      </c>
      <c r="D42" s="486" t="s">
        <v>473</v>
      </c>
      <c r="E42" s="487">
        <v>50113001</v>
      </c>
      <c r="F42" s="486" t="s">
        <v>481</v>
      </c>
      <c r="G42" s="485" t="s">
        <v>482</v>
      </c>
      <c r="H42" s="485">
        <v>103543</v>
      </c>
      <c r="I42" s="485">
        <v>103543</v>
      </c>
      <c r="J42" s="485" t="s">
        <v>523</v>
      </c>
      <c r="K42" s="485" t="s">
        <v>524</v>
      </c>
      <c r="L42" s="488">
        <v>974.12602922123551</v>
      </c>
      <c r="M42" s="488">
        <v>12</v>
      </c>
      <c r="N42" s="489">
        <v>11689.512350654826</v>
      </c>
    </row>
    <row r="43" spans="1:14" ht="14.45" customHeight="1" x14ac:dyDescent="0.2">
      <c r="A43" s="483" t="s">
        <v>461</v>
      </c>
      <c r="B43" s="484" t="s">
        <v>462</v>
      </c>
      <c r="C43" s="485" t="s">
        <v>472</v>
      </c>
      <c r="D43" s="486" t="s">
        <v>473</v>
      </c>
      <c r="E43" s="487">
        <v>50113001</v>
      </c>
      <c r="F43" s="486" t="s">
        <v>481</v>
      </c>
      <c r="G43" s="485" t="s">
        <v>482</v>
      </c>
      <c r="H43" s="485">
        <v>126816</v>
      </c>
      <c r="I43" s="485">
        <v>26816</v>
      </c>
      <c r="J43" s="485" t="s">
        <v>544</v>
      </c>
      <c r="K43" s="485" t="s">
        <v>545</v>
      </c>
      <c r="L43" s="488">
        <v>1435.011695971403</v>
      </c>
      <c r="M43" s="488">
        <v>17</v>
      </c>
      <c r="N43" s="489">
        <v>24395.198831513851</v>
      </c>
    </row>
    <row r="44" spans="1:14" ht="14.45" customHeight="1" x14ac:dyDescent="0.2">
      <c r="A44" s="483" t="s">
        <v>461</v>
      </c>
      <c r="B44" s="484" t="s">
        <v>462</v>
      </c>
      <c r="C44" s="485" t="s">
        <v>472</v>
      </c>
      <c r="D44" s="486" t="s">
        <v>473</v>
      </c>
      <c r="E44" s="487">
        <v>50113001</v>
      </c>
      <c r="F44" s="486" t="s">
        <v>481</v>
      </c>
      <c r="G44" s="485" t="s">
        <v>482</v>
      </c>
      <c r="H44" s="485">
        <v>186403</v>
      </c>
      <c r="I44" s="485">
        <v>85170</v>
      </c>
      <c r="J44" s="485" t="s">
        <v>546</v>
      </c>
      <c r="K44" s="485" t="s">
        <v>547</v>
      </c>
      <c r="L44" s="488">
        <v>680.39703417858323</v>
      </c>
      <c r="M44" s="488">
        <v>45</v>
      </c>
      <c r="N44" s="489">
        <v>30617.866538036247</v>
      </c>
    </row>
    <row r="45" spans="1:14" ht="14.45" customHeight="1" x14ac:dyDescent="0.2">
      <c r="A45" s="483" t="s">
        <v>461</v>
      </c>
      <c r="B45" s="484" t="s">
        <v>462</v>
      </c>
      <c r="C45" s="485" t="s">
        <v>472</v>
      </c>
      <c r="D45" s="486" t="s">
        <v>473</v>
      </c>
      <c r="E45" s="487">
        <v>50113001</v>
      </c>
      <c r="F45" s="486" t="s">
        <v>481</v>
      </c>
      <c r="G45" s="485" t="s">
        <v>482</v>
      </c>
      <c r="H45" s="485">
        <v>10277</v>
      </c>
      <c r="I45" s="485">
        <v>10277</v>
      </c>
      <c r="J45" s="485" t="s">
        <v>548</v>
      </c>
      <c r="K45" s="485" t="s">
        <v>549</v>
      </c>
      <c r="L45" s="488">
        <v>1231.3536437116065</v>
      </c>
      <c r="M45" s="488">
        <v>3</v>
      </c>
      <c r="N45" s="489">
        <v>3694.0609311348194</v>
      </c>
    </row>
    <row r="46" spans="1:14" ht="14.45" customHeight="1" x14ac:dyDescent="0.2">
      <c r="A46" s="483" t="s">
        <v>461</v>
      </c>
      <c r="B46" s="484" t="s">
        <v>462</v>
      </c>
      <c r="C46" s="485" t="s">
        <v>472</v>
      </c>
      <c r="D46" s="486" t="s">
        <v>473</v>
      </c>
      <c r="E46" s="487">
        <v>50113001</v>
      </c>
      <c r="F46" s="486" t="s">
        <v>481</v>
      </c>
      <c r="G46" s="485" t="s">
        <v>482</v>
      </c>
      <c r="H46" s="485">
        <v>131426</v>
      </c>
      <c r="I46" s="485">
        <v>131426</v>
      </c>
      <c r="J46" s="485" t="s">
        <v>525</v>
      </c>
      <c r="K46" s="485" t="s">
        <v>526</v>
      </c>
      <c r="L46" s="488">
        <v>223.12470588235297</v>
      </c>
      <c r="M46" s="488">
        <v>17</v>
      </c>
      <c r="N46" s="489">
        <v>3793.1200000000003</v>
      </c>
    </row>
    <row r="47" spans="1:14" ht="14.45" customHeight="1" thickBot="1" x14ac:dyDescent="0.25">
      <c r="A47" s="490" t="s">
        <v>461</v>
      </c>
      <c r="B47" s="491" t="s">
        <v>462</v>
      </c>
      <c r="C47" s="492" t="s">
        <v>472</v>
      </c>
      <c r="D47" s="493" t="s">
        <v>473</v>
      </c>
      <c r="E47" s="494">
        <v>50113001</v>
      </c>
      <c r="F47" s="493" t="s">
        <v>481</v>
      </c>
      <c r="G47" s="492" t="s">
        <v>482</v>
      </c>
      <c r="H47" s="492">
        <v>847178</v>
      </c>
      <c r="I47" s="492">
        <v>107496</v>
      </c>
      <c r="J47" s="492" t="s">
        <v>550</v>
      </c>
      <c r="K47" s="492" t="s">
        <v>551</v>
      </c>
      <c r="L47" s="495">
        <v>667.55905143259713</v>
      </c>
      <c r="M47" s="495">
        <v>19</v>
      </c>
      <c r="N47" s="496">
        <v>12683.621977219345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20C6CC6-12E9-4D62-B1FF-022B04F20FE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7" t="s">
        <v>143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11" t="s">
        <v>552</v>
      </c>
      <c r="B5" s="481"/>
      <c r="C5" s="501">
        <v>0</v>
      </c>
      <c r="D5" s="481">
        <v>1265.3300000000002</v>
      </c>
      <c r="E5" s="501">
        <v>1</v>
      </c>
      <c r="F5" s="482">
        <v>1265.3300000000002</v>
      </c>
    </row>
    <row r="6" spans="1:6" ht="14.45" customHeight="1" x14ac:dyDescent="0.2">
      <c r="A6" s="512" t="s">
        <v>553</v>
      </c>
      <c r="B6" s="488"/>
      <c r="C6" s="502">
        <v>0</v>
      </c>
      <c r="D6" s="488">
        <v>99.52</v>
      </c>
      <c r="E6" s="502">
        <v>1</v>
      </c>
      <c r="F6" s="489">
        <v>99.52</v>
      </c>
    </row>
    <row r="7" spans="1:6" ht="14.45" customHeight="1" thickBot="1" x14ac:dyDescent="0.25">
      <c r="A7" s="513" t="s">
        <v>554</v>
      </c>
      <c r="B7" s="504"/>
      <c r="C7" s="505">
        <v>0</v>
      </c>
      <c r="D7" s="504">
        <v>248.79999999999998</v>
      </c>
      <c r="E7" s="505">
        <v>1</v>
      </c>
      <c r="F7" s="506">
        <v>248.79999999999998</v>
      </c>
    </row>
    <row r="8" spans="1:6" ht="14.45" customHeight="1" thickBot="1" x14ac:dyDescent="0.25">
      <c r="A8" s="507" t="s">
        <v>3</v>
      </c>
      <c r="B8" s="508"/>
      <c r="C8" s="509">
        <v>0</v>
      </c>
      <c r="D8" s="508">
        <v>1613.65</v>
      </c>
      <c r="E8" s="509">
        <v>1</v>
      </c>
      <c r="F8" s="510">
        <v>1613.65</v>
      </c>
    </row>
    <row r="9" spans="1:6" ht="14.45" customHeight="1" thickBot="1" x14ac:dyDescent="0.25"/>
    <row r="10" spans="1:6" ht="14.45" customHeight="1" x14ac:dyDescent="0.2">
      <c r="A10" s="511" t="s">
        <v>555</v>
      </c>
      <c r="B10" s="481"/>
      <c r="C10" s="501">
        <v>0</v>
      </c>
      <c r="D10" s="481">
        <v>1215.5700000000002</v>
      </c>
      <c r="E10" s="501">
        <v>1</v>
      </c>
      <c r="F10" s="482">
        <v>1215.5700000000002</v>
      </c>
    </row>
    <row r="11" spans="1:6" ht="14.45" customHeight="1" thickBot="1" x14ac:dyDescent="0.25">
      <c r="A11" s="513" t="s">
        <v>556</v>
      </c>
      <c r="B11" s="504"/>
      <c r="C11" s="505">
        <v>0</v>
      </c>
      <c r="D11" s="504">
        <v>398.08</v>
      </c>
      <c r="E11" s="505">
        <v>1</v>
      </c>
      <c r="F11" s="506">
        <v>398.08</v>
      </c>
    </row>
    <row r="12" spans="1:6" ht="14.45" customHeight="1" thickBot="1" x14ac:dyDescent="0.25">
      <c r="A12" s="507" t="s">
        <v>3</v>
      </c>
      <c r="B12" s="508"/>
      <c r="C12" s="509">
        <v>0</v>
      </c>
      <c r="D12" s="508">
        <v>1613.65</v>
      </c>
      <c r="E12" s="509">
        <v>1</v>
      </c>
      <c r="F12" s="510">
        <v>1613.65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1B024155-AC43-447C-9E09-E9AC652817D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2021-02-08T10:00:44Z</dcterms:modified>
</cp:coreProperties>
</file>