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ED49310-A4BF-41F7-9BA5-D59B82E07971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MŽ Detail" sheetId="403" r:id="rId7"/>
    <sheet name="Osobní náklady" sheetId="431" r:id="rId8"/>
    <sheet name="ON Data" sheetId="432" state="hidden" r:id="rId9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_xlnm._FilterDatabase" localSheetId="6" hidden="1">'MŽ Detail'!$A$4:$K$4</definedName>
    <definedName name="doměsíce">#REF!</definedName>
    <definedName name="Obdobi" localSheetId="8">'ON Data'!$B$3:$B$16</definedName>
    <definedName name="Obdobi" localSheetId="7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2" i="431"/>
  <c r="F10" i="431"/>
  <c r="G13" i="431"/>
  <c r="I11" i="431"/>
  <c r="K9" i="431"/>
  <c r="L12" i="431"/>
  <c r="N10" i="431"/>
  <c r="O13" i="431"/>
  <c r="C10" i="431"/>
  <c r="D13" i="431"/>
  <c r="F11" i="431"/>
  <c r="H9" i="431"/>
  <c r="I12" i="431"/>
  <c r="K10" i="431"/>
  <c r="L13" i="431"/>
  <c r="N11" i="431"/>
  <c r="P9" i="431"/>
  <c r="Q12" i="431"/>
  <c r="C11" i="431"/>
  <c r="E9" i="431"/>
  <c r="F12" i="431"/>
  <c r="H10" i="431"/>
  <c r="I13" i="431"/>
  <c r="K11" i="431"/>
  <c r="M9" i="431"/>
  <c r="N12" i="431"/>
  <c r="P10" i="431"/>
  <c r="Q13" i="431"/>
  <c r="J12" i="431"/>
  <c r="C12" i="431"/>
  <c r="E10" i="431"/>
  <c r="F13" i="431"/>
  <c r="H11" i="431"/>
  <c r="J9" i="431"/>
  <c r="K12" i="431"/>
  <c r="M10" i="431"/>
  <c r="N13" i="431"/>
  <c r="P11" i="431"/>
  <c r="L10" i="431"/>
  <c r="C13" i="431"/>
  <c r="E11" i="431"/>
  <c r="G9" i="431"/>
  <c r="H12" i="431"/>
  <c r="J10" i="431"/>
  <c r="K13" i="431"/>
  <c r="M11" i="431"/>
  <c r="O9" i="431"/>
  <c r="P12" i="431"/>
  <c r="O11" i="431"/>
  <c r="D9" i="431"/>
  <c r="E12" i="431"/>
  <c r="G10" i="431"/>
  <c r="H13" i="431"/>
  <c r="J11" i="431"/>
  <c r="L9" i="431"/>
  <c r="M12" i="431"/>
  <c r="O10" i="431"/>
  <c r="P13" i="431"/>
  <c r="D10" i="431"/>
  <c r="E13" i="431"/>
  <c r="G11" i="431"/>
  <c r="I9" i="431"/>
  <c r="M13" i="431"/>
  <c r="Q9" i="431"/>
  <c r="D11" i="431"/>
  <c r="F9" i="431"/>
  <c r="G12" i="431"/>
  <c r="I10" i="431"/>
  <c r="J13" i="431"/>
  <c r="L11" i="431"/>
  <c r="N9" i="431"/>
  <c r="O12" i="431"/>
  <c r="Q10" i="431"/>
  <c r="Q11" i="431"/>
  <c r="S11" i="431" l="1"/>
  <c r="R11" i="431"/>
  <c r="S10" i="431"/>
  <c r="R10" i="431"/>
  <c r="S9" i="431"/>
  <c r="R9" i="431"/>
  <c r="S13" i="431"/>
  <c r="R13" i="431"/>
  <c r="S12" i="431"/>
  <c r="R12" i="431"/>
  <c r="N8" i="431"/>
  <c r="I8" i="431"/>
  <c r="K8" i="431"/>
  <c r="P8" i="431"/>
  <c r="E8" i="431"/>
  <c r="J8" i="431"/>
  <c r="M8" i="431"/>
  <c r="H8" i="431"/>
  <c r="F8" i="431"/>
  <c r="D8" i="431"/>
  <c r="Q8" i="431"/>
  <c r="C8" i="431"/>
  <c r="L8" i="431"/>
  <c r="O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7" i="414" l="1"/>
  <c r="A10" i="383" l="1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D12" i="414"/>
  <c r="C12" i="414"/>
  <c r="C15" i="414"/>
  <c r="D15" i="414"/>
  <c r="D4" i="414"/>
  <c r="C11" i="414" l="1"/>
  <c r="C7" i="414"/>
  <c r="E11" i="414" l="1"/>
  <c r="E7" i="414"/>
  <c r="K3" i="403" l="1"/>
  <c r="J3" i="403"/>
  <c r="I3" i="403" s="1"/>
  <c r="E12" i="339" l="1"/>
  <c r="C12" i="339"/>
  <c r="F12" i="339" s="1"/>
  <c r="B12" i="339"/>
  <c r="J12" i="339" s="1"/>
  <c r="D16" i="414"/>
  <c r="C16" i="414"/>
  <c r="I12" i="339" l="1"/>
  <c r="I13" i="339" s="1"/>
  <c r="F13" i="339"/>
  <c r="H13" i="339" s="1"/>
  <c r="E13" i="339"/>
  <c r="E15" i="339" s="1"/>
  <c r="H12" i="339"/>
  <c r="G12" i="339"/>
  <c r="A4" i="383"/>
  <c r="A12" i="383"/>
  <c r="A11" i="383"/>
  <c r="A7" i="383"/>
  <c r="A6" i="383"/>
  <c r="A5" i="383"/>
  <c r="C13" i="339"/>
  <c r="C15" i="339" s="1"/>
  <c r="B13" i="339"/>
  <c r="D14" i="414"/>
  <c r="C4" i="414"/>
  <c r="J13" i="339" l="1"/>
  <c r="B15" i="339"/>
  <c r="H15" i="339"/>
  <c r="G15" i="339"/>
  <c r="E12" i="414"/>
  <c r="E4" i="414"/>
  <c r="G13" i="339"/>
  <c r="E15" i="414" l="1"/>
  <c r="E16" i="414"/>
  <c r="C14" i="414"/>
  <c r="E14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<sst xmlns="http://schemas.openxmlformats.org/spreadsheetml/2006/main" count="14817" uniqueCount="2775">
  <si>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</si>
  <si>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</si>
  <si>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</si>
  <si>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</si>
  <si>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</si>
  <si>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</si>
  <si>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</si>
  <si>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</si>
  <si>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</si>
  <si>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</si>
  <si>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</si>
  <si>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</si>
  <si>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</si>
  <si>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</si>
  <si>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</si>
  <si>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</si>
  <si>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</si>
  <si>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</si>
  <si>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</si>
  <si>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</si>
  <si>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</si>
  <si>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</si>
  <si>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</si>
  <si>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</si>
  <si>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</si>
  <si>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</si>
  <si>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</si>
  <si>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</si>
  <si>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</si>
  <si>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</si>
  <si>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</si>
  <si>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</si>
  <si>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</si>
  <si>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</si>
  <si>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</si>
  <si>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</si>
  <si>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</si>
  <si>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</si>
  <si>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</si>
  <si>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</si>
  <si>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</si>
  <si>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</si>
  <si>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</si>
  <si>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</si>
  <si>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</si>
  <si>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</si>
  <si>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</si>
  <si>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</si>
  <si>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</si>
  <si>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</si>
  <si>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</si>
  <si>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</si>
  <si>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</si>
  <si>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</si>
  <si>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</si>
  <si>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</si>
  <si>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</si>
  <si>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</si>
  <si>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</si>
  <si>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</si>
  <si>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</si>
  <si>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</si>
  <si>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</si>
  <si>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</si>
  <si>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</si>
  <si>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</si>
  <si>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</si>
  <si>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</si>
  <si>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</si>
  <si>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</si>
  <si>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</si>
  <si>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</si>
  <si>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</si>
  <si>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</si>
  <si>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</si>
  <si>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</si>
  <si>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</si>
  <si>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</si>
  <si>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</si>
  <si>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</si>
  <si>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</si>
  <si>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</si>
  <si>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</si>
  <si>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</si>
  <si>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</si>
  <si>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</si>
  <si>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</si>
  <si>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</si>
  <si>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</si>
  <si>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</si>
  <si>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</si>
  <si>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</si>
  <si>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</si>
  <si>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</si>
  <si>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</si>
  <si>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</si>
  <si>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</si>
  <si>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</si>
  <si>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</si>
  <si>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</si>
  <si>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</si>
  <si>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</si>
  <si>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</si>
  <si>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</si>
  <si>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</si>
  <si>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</si>
  <si>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</si>
  <si>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</si>
  <si>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</si>
  <si>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</si>
  <si>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</si>
  <si>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</si>
  <si>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</si>
  <si>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</si>
  <si>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</si>
  <si>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</si>
  <si>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</si>
  <si>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</si>
  <si>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</si>
  <si>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</si>
  <si>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</si>
  <si>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</si>
  <si>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</si>
  <si>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</si>
  <si>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</si>
  <si>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</si>
  <si>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</si>
  <si>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</si>
  <si>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</si>
  <si>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</si>
  <si>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</si>
  <si>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</si>
  <si>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</si>
  <si>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</si>
  <si>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</si>
  <si>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</si>
  <si>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</si>
  <si>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</si>
  <si>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</si>
  <si>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</si>
  <si>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</si>
  <si>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</si>
  <si>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</si>
  <si>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</si>
  <si>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</si>
  <si>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</si>
  <si>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</si>
  <si>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</si>
  <si>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</si>
  <si>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</si>
  <si>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</si>
  <si>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</si>
  <si>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</si>
  <si>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</si>
  <si>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</si>
  <si>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</si>
  <si>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</si>
  <si>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</si>
  <si>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</si>
  <si>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</si>
  <si>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</si>
  <si>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</si>
  <si>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</si>
  <si>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</si>
  <si>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</si>
  <si>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</si>
  <si>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</si>
  <si>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</si>
  <si>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</si>
  <si>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</si>
  <si>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</si>
  <si>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</si>
  <si>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Transplantační centrum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</si>
  <si>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</si>
  <si>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</si>
  <si>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</si>
  <si>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</si>
  <si>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</si>
  <si>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50112     PHM</t>
  </si>
  <si>
    <t xml:space="preserve">                    50112001     Automobilový benzín</t>
  </si>
  <si>
    <t xml:space="preserve">               50115     Zdravotnické prostředky</t>
  </si>
  <si>
    <t xml:space="preserve">                    50115011     IUTN - ostat.nákl.PZT (Z515)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</si>
  <si>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</si>
  <si>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</si>
  <si>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50117004     Tiskopisy a kanc.potřeby (sk.V42, 43)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</si>
  <si>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</si>
  <si>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</si>
  <si>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</si>
  <si>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</si>
  <si>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50118005     ND - výpoč. techn.(sklad) (sk.P47)</t>
  </si>
  <si>
    <t xml:space="preserve">                    50118007     ND - doprava (sk.A50)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</si>
  <si>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</si>
  <si>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</si>
  <si>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</si>
  <si>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502     Spotřeba energie</t>
  </si>
  <si>
    <t xml:space="preserve">               50210     Spotřeba energie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</si>
  <si>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</si>
  <si>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</si>
  <si>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</si>
  <si>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</si>
  <si>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</si>
  <si>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</si>
  <si>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</si>
  <si>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51102027     Opravy a údržba vozového parku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</si>
  <si>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</si>
  <si>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</si>
  <si>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</si>
  <si>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</si>
  <si>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</si>
  <si>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</si>
  <si>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</si>
  <si>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</si>
  <si>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</si>
  <si>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</si>
  <si>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</si>
  <si>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51808     Revize a smluvní servisy majetku</t>
  </si>
  <si>
    <t xml:space="preserve">                    51808011     Revize, sml.servis - doprava</t>
  </si>
  <si>
    <t xml:space="preserve">                    51808020     Smluvní servis - UTZ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</si>
  <si>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</si>
  <si>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</si>
  <si>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</si>
  <si>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</si>
  <si>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</si>
  <si>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</si>
  <si>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</si>
  <si>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</si>
  <si>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</si>
  <si>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</si>
  <si>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</si>
  <si>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</si>
  <si>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</si>
  <si>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</si>
  <si>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</si>
  <si>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</si>
  <si>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</si>
  <si>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</si>
  <si>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</si>
  <si>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</si>
  <si>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</si>
  <si>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</si>
  <si>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</si>
  <si>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</si>
  <si>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</si>
  <si>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</si>
  <si>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531     Daň silniční</t>
  </si>
  <si>
    <t xml:space="preserve">               53100     Daň silniční</t>
  </si>
  <si>
    <t xml:space="preserve">                    53100001     Daň silniční</t>
  </si>
  <si>
    <t xml:space="preserve">          538     Ostatní daně a poplatky</t>
  </si>
  <si>
    <t xml:space="preserve">               53801     Poplatky</t>
  </si>
  <si>
    <t xml:space="preserve">                    53801006     Poplatky za užívání dálnic a rychl.silnic, mýtné</t>
  </si>
  <si>
    <t xml:space="preserve">     54     Jiné provozní náklady</t>
  </si>
  <si>
    <t xml:space="preserve">          542     Jiné pokuty a penále</t>
  </si>
  <si>
    <t xml:space="preserve">               54201     Jiné pokuty a penále(dle dokladů)</t>
  </si>
  <si>
    <t xml:space="preserve">                    54201013     Ostatní pokuty a penále</t>
  </si>
  <si>
    <t xml:space="preserve">          549     Ostatní náklady z činnosti</t>
  </si>
  <si>
    <t xml:space="preserve">               54910     Ostatní náklady z činnosti</t>
  </si>
  <si>
    <t xml:space="preserve">                    54910009     Školení, kongresové poplatky tuzemské - ost.zdrav.pracov.</t>
  </si>
  <si>
    <t xml:space="preserve">               54911     Pojištění (sml.418/2006)</t>
  </si>
  <si>
    <t xml:space="preserve">                    54911003     Pojištění - vozidla(zák., havar.) (C,D 9402)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</si>
  <si>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</si>
  <si>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</si>
  <si>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</si>
  <si>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</si>
  <si>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</si>
  <si>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</si>
  <si>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</si>
  <si>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</si>
  <si>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</si>
  <si>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</si>
  <si>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</si>
  <si>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</si>
  <si>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</si>
  <si>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</si>
  <si>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</si>
  <si>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</si>
  <si>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</si>
  <si>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</si>
  <si>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</si>
  <si>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</si>
  <si>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</si>
  <si>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</si>
  <si>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79903     VPN - doprava</t>
  </si>
  <si>
    <t xml:space="preserve">                    79903002     Doprava - osobní</t>
  </si>
  <si>
    <t xml:space="preserve">               79910     VPN - informační technologie</t>
  </si>
  <si>
    <t xml:space="preserve">                    79910001     Výkony IT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</si>
  <si>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</si>
  <si>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</si>
  <si>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</si>
  <si>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89950     VPV - správní režie</t>
  </si>
  <si>
    <t xml:space="preserve">                    89950001     Rozúčtování režie HTS</t>
  </si>
  <si>
    <t>46</t>
  </si>
  <si>
    <t>TC: Transplantační centrum</t>
  </si>
  <si>
    <t>50115011 - IUTN - ostat.nákl.PZT (Z515)</t>
  </si>
  <si>
    <t>TC: Transplantační centrum Celkem</t>
  </si>
  <si>
    <t>SumaKL</t>
  </si>
  <si>
    <t>4692</t>
  </si>
  <si>
    <t>Transplantační centrum: transplantační centrum + k</t>
  </si>
  <si>
    <t>Transplantační centrum: transplantační centrum + k Celkem</t>
  </si>
  <si>
    <t>SumaNS</t>
  </si>
  <si>
    <t>mezeraNS</t>
  </si>
  <si>
    <t>50115011</t>
  </si>
  <si>
    <t>IUTN - ostat.nákl.PZT (Z515)</t>
  </si>
  <si>
    <t>ZR013</t>
  </si>
  <si>
    <t>Stentgraft perifernĂ­ samoexpandabilnĂ­ s bioakt. Heparin. povrchem Viabahn, 8 mm x 15 cm D-75 cm PAHR081501E</t>
  </si>
  <si>
    <t>47</t>
  </si>
  <si>
    <t>COSS: Centrální operační sály</t>
  </si>
  <si>
    <t>4764</t>
  </si>
  <si>
    <t xml:space="preserve">COSS: centrální operační sály 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</si>
  <si>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</si>
  <si>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</si>
  <si>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</si>
  <si>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</si>
  <si>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</si>
  <si>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</si>
  <si>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ZP823</t>
  </si>
  <si>
    <t>Set barev â€“TISSUE MARKING DYES set 5 x 50 ml (ÄŤernĂˇ, modrĂˇ, ÄŤervenĂˇ, zelenĂˇ, ĹľlutĂˇ) 3408 â€“ SET</t>
  </si>
  <si>
    <t>50115050</t>
  </si>
  <si>
    <t>obvazový materiál (Z502)</t>
  </si>
  <si>
    <t>ZD829</t>
  </si>
  <si>
    <t>BandĂˇĹľ evelĂ­na pod sĂˇdru 10 cm x 20 m 1321303125 - vĂ˝padek do 1/2021</t>
  </si>
  <si>
    <t>BandĂˇĹľ evelĂ­na pod sĂˇdru 1321303125</t>
  </si>
  <si>
    <t>ZG708</t>
  </si>
  <si>
    <t>BandĂˇĹľ evelĂ­na pod sĂˇdru 6 cm x 20 m 1321303123</t>
  </si>
  <si>
    <t>ZA480</t>
  </si>
  <si>
    <t>FĂłlie inciznĂ­ raucodrape 15 x 20 cm Ăˇ 10 ks 25441</t>
  </si>
  <si>
    <t>ZA465</t>
  </si>
  <si>
    <t>FĂłlie inciznĂ­ raucodrape sterilnĂ­ 45 x 50 cm 25445</t>
  </si>
  <si>
    <t>ZA459</t>
  </si>
  <si>
    <t>Kompresa AB 10 x 20 cm/1 ks sterilnĂ­ NT savĂˇ (1230114021) 1327115021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</si>
  <si>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</si>
  <si>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</si>
  <si>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</si>
  <si>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</si>
  <si>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</si>
  <si>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</si>
  <si>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ZN103</t>
  </si>
  <si>
    <t>Kompresa NT standard s RTG vlĂˇknem sterilnĂ­ 10 x 10 cm 70g/m2 bal. Ăˇ 10 ks / 90 185310-08</t>
  </si>
  <si>
    <t>Kompresa z NT standard s RTG vlĂˇknem sterilnĂ­ 10 x 10 cm 70g/m2 bal. Ăˇ 10 ks / 90 185310-08</t>
  </si>
  <si>
    <t>ZB048</t>
  </si>
  <si>
    <t>KrytĂ­ cellistyp F (fibrilar) 2,5 x 5 cm bal. Ăˇ 10 ks (nĂˇhrada za okcel) 2082025</t>
  </si>
  <si>
    <t>ZA531</t>
  </si>
  <si>
    <t>KrytĂ­ COM 30 textilie obvazovĂˇ kombinovanĂˇ 140-3020 COM 30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</si>
  <si>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</si>
  <si>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</si>
  <si>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</si>
  <si>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</si>
  <si>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ZE988</t>
  </si>
  <si>
    <t>KrytĂ­ hemostatickĂ© nevstĹ™ebatelnĂ© textilnĂ­ s kaolĂ­nem QuikClot 30 x 30cm bal. Ăˇ 10 ks 2090303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</si>
  <si>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</si>
  <si>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</si>
  <si>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</si>
  <si>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</si>
  <si>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</si>
  <si>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</si>
  <si>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ZA194</t>
  </si>
  <si>
    <t>KrytĂ­ hemostatickĂ© surgicel standard 5 x 1,25 cm bal. Ăˇ 12 ks 1906GB</t>
  </si>
  <si>
    <t>ZA798</t>
  </si>
  <si>
    <t>KrytĂ­ hemostatickĂ© traumacel P 2g ks bal. Ăˇ 5 ks zĂˇsyp 10120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</si>
  <si>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</si>
  <si>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</si>
  <si>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</si>
  <si>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</si>
  <si>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</si>
  <si>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</si>
  <si>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ZL854</t>
  </si>
  <si>
    <t>KrytĂ­ mastnĂ˝ tyl jelonet 10 x 10 cm Ăˇ 36 ks 66007478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</si>
  <si>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</si>
  <si>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</si>
  <si>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</si>
  <si>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</si>
  <si>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ZL664</t>
  </si>
  <si>
    <t>KrytĂ­ mastnĂ˝ tyl pharmatull 10 x 20 cm bal. Ăˇ 10 ks P-Tull1020</t>
  </si>
  <si>
    <t>ZL665</t>
  </si>
  <si>
    <t>KrytĂ­ mastnĂ˝ tyl pharmatull 15 x 40 cm bal. Ăˇ 10 ks P-Tull1540</t>
  </si>
  <si>
    <t>ZK404</t>
  </si>
  <si>
    <t>KrytĂ­ prontosan roztok 350 ml 400416</t>
  </si>
  <si>
    <t>ZA645</t>
  </si>
  <si>
    <t>KrytĂ­ s mastĂ­ atrauman 5 x 5 cm bal. Ăˇ 10 ks 499571</t>
  </si>
  <si>
    <t>ZA513</t>
  </si>
  <si>
    <t>KrytĂ­ s mastĂ­ atrauman AG 10 x 10 cm bal. Ăˇ 10 ks 499573</t>
  </si>
  <si>
    <t>ZM952</t>
  </si>
  <si>
    <t>KrytĂ­ silikonovĂ© pÄ›novĂ© mepilex border post-op sterilnĂ­ 9 x 15 cm bal. Ăˇ 10 ks 495300</t>
  </si>
  <si>
    <t>ZA443</t>
  </si>
  <si>
    <t>Ĺ Ăˇtek trojcĂ­pĂ˝ NT 136 x 96 x 96 cm 20002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</si>
  <si>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</si>
  <si>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</si>
  <si>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</si>
  <si>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</si>
  <si>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</si>
  <si>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</si>
  <si>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</si>
  <si>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</si>
  <si>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</si>
  <si>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</si>
  <si>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</si>
  <si>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</si>
  <si>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</si>
  <si>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</si>
  <si>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ZD103</t>
  </si>
  <si>
    <t>NĂˇplast omniplast 2,5 cm x 9,2 m 9004530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</si>
  <si>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</si>
  <si>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</si>
  <si>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</si>
  <si>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</si>
  <si>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</si>
  <si>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</si>
  <si>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</si>
  <si>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</si>
  <si>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</si>
  <si>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</si>
  <si>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ZN476</t>
  </si>
  <si>
    <t>Obinadlo elastickĂ© universal 15 cm x 5 m 1323100315</t>
  </si>
  <si>
    <t>ZC352</t>
  </si>
  <si>
    <t>Obinadlo elastickĂ© universalnĂ­ 12 cm x 10 m bal. Ăˇ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</si>
  <si>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</si>
  <si>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</si>
  <si>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</si>
  <si>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</si>
  <si>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</si>
  <si>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</si>
  <si>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</si>
  <si>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</si>
  <si>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</si>
  <si>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</si>
  <si>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</si>
  <si>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</si>
  <si>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</si>
  <si>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</si>
  <si>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</si>
  <si>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</si>
  <si>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</si>
  <si>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</si>
  <si>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</si>
  <si>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</si>
  <si>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</si>
  <si>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</si>
  <si>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ZS118</t>
  </si>
  <si>
    <t>RouĹˇka bĹ™iĹˇnĂ­ NT s RTG vlĂˇknem, sterilnĂ­, 30x30, bal. Ăˇ 5ks 37769</t>
  </si>
  <si>
    <t>ZS119</t>
  </si>
  <si>
    <t>RouĹˇka bĹ™iĹˇnĂ­ NT s RTG vlĂˇknem, sterilnĂ­, 45x45, bal. Ăˇ 5ks 37770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</si>
  <si>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</si>
  <si>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</si>
  <si>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</si>
  <si>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</si>
  <si>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ZD545</t>
  </si>
  <si>
    <t>Safix plus longety sĂˇdrovĂˇ 4 vrstvĂˇ 10 x 20 m 332790</t>
  </si>
  <si>
    <t>ZD551</t>
  </si>
  <si>
    <t>Safix plus longety sĂˇdrovĂˇ 4 vrstvĂˇ 12 x 20 m 332791</t>
  </si>
  <si>
    <t>ZA441</t>
  </si>
  <si>
    <t>Steh nĂˇplasĹĄovĂ˝ Steri-strip 6 x 38 mm bal. Ăˇ 50 ks R1542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</si>
  <si>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</si>
  <si>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</si>
  <si>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</si>
  <si>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</si>
  <si>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</si>
  <si>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</si>
  <si>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ZA467</t>
  </si>
  <si>
    <t>TyÄŤinka vatovĂˇ nesterilnĂ­ 15 cm bal. Ăˇ 100 ks 9679369</t>
  </si>
  <si>
    <t>ZA446</t>
  </si>
  <si>
    <t>Vata buniÄŤitĂˇ pĹ™Ă­Ĺ™ezy 20 x 30 cm 1230200129</t>
  </si>
  <si>
    <t>ZN472</t>
  </si>
  <si>
    <t>Vata obvazovĂˇ 1000 g vinutĂˇ nest. 100% ba. 1321901305</t>
  </si>
  <si>
    <t>50115060</t>
  </si>
  <si>
    <t>ZPr - ostatní (Z503)</t>
  </si>
  <si>
    <t>ZO201</t>
  </si>
  <si>
    <t>AdaptĂ©r k optice Olympus RTQ/Storz/Wisap/Aesculap B00-21010-71</t>
  </si>
  <si>
    <t>ZO381</t>
  </si>
  <si>
    <t>AdaptĂ©r ke svÄ›telnĂ©mu zdroji Olymp./ACMI B00-21116-63</t>
  </si>
  <si>
    <t>ZB557</t>
  </si>
  <si>
    <t>AdaptĂ©r pĹ™echodka combifix rekord - luer 4090306</t>
  </si>
  <si>
    <t>ZA690</t>
  </si>
  <si>
    <t>ÄŚepelka skalpelovĂˇ 10 BB510</t>
  </si>
  <si>
    <t>ZC751</t>
  </si>
  <si>
    <t>ÄŚepelka skalpelovĂˇ 11 BB511</t>
  </si>
  <si>
    <t>ZC752</t>
  </si>
  <si>
    <t>ÄŚepelka skalpelovĂˇ 15 BB515</t>
  </si>
  <si>
    <t>ZC753</t>
  </si>
  <si>
    <t>ÄŚepelka skalpelovĂˇ 20 BB520</t>
  </si>
  <si>
    <t>ZC755</t>
  </si>
  <si>
    <t>ÄŚepelka skalpelovĂˇ 22 BB522</t>
  </si>
  <si>
    <t>ZC756</t>
  </si>
  <si>
    <t>ÄŚepelka skalpelovĂˇ 23 BB523</t>
  </si>
  <si>
    <t>ZP545</t>
  </si>
  <si>
    <t>ÄŚepelka skalpelovĂˇ ÄŤ. 10 - Swann Morton bal. Ăˇ 100 ks G0100</t>
  </si>
  <si>
    <t>ZP547</t>
  </si>
  <si>
    <t>ÄŚepelka skalpelovĂˇ ÄŤ. 15 - Swann Morton bal. Ăˇ 100 ks G0103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</si>
  <si>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</si>
  <si>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</si>
  <si>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</si>
  <si>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</si>
  <si>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</si>
  <si>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GAMV686415 (GAM646957)</t>
  </si>
  <si>
    <t>ZA783</t>
  </si>
  <si>
    <t>DrĂ©n Easy Flow 40 mm/30 cm, Ăˇ 10 ks, 97.816.92.224</t>
  </si>
  <si>
    <t>ZA759</t>
  </si>
  <si>
    <t>DrĂ©n redon CH10 50 cm U2111000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</si>
  <si>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</si>
  <si>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</si>
  <si>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</si>
  <si>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</si>
  <si>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</si>
  <si>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</si>
  <si>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</si>
  <si>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</si>
  <si>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</si>
  <si>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</si>
  <si>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</si>
  <si>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</si>
  <si>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ZN373</t>
  </si>
  <si>
    <t>DrĂ©n silikonovĂ˝ CH33 laparotomickĂ˝ s RTG znaÄŤenĂ­m sterilnĂ­ d = 50 cm bal. Ăˇ 10 ks WLM60703300</t>
  </si>
  <si>
    <t>ZB069</t>
  </si>
  <si>
    <t>DrĹľĂˇk skalp. ÄŤepelek dÄ›tskĂ˝ krĂˇtkĂ˝ - SCALPEL HANDLE  FITTING NO.3 FOR BLADES 10-15 AND 40, 42  125 mm, 5 BB073R</t>
  </si>
  <si>
    <t>ZK183</t>
  </si>
  <si>
    <t>DrĹľĂˇk skalp. ÄŤepelek dlouhĂ˝ - SCALPEL HANDLE FITTING NO.3L FOR BLADES 10-15 and 40, 42  210 mm, 8 1/4 BB075R</t>
  </si>
  <si>
    <t>ZA695</t>
  </si>
  <si>
    <t>DrĹľĂˇk skalp. ÄŤepelek dospÄ›lĂ˝ - SCALPEL HANDLE  FITTING NO.4 FOR BLADES 18-36  135 mm, 5 1/4 BB084R</t>
  </si>
  <si>
    <t>ZC129</t>
  </si>
  <si>
    <t>Elektroda defibrilaÄŤnĂ­ pro dospÄ›lĂ© EDGE s konektorem QUIK-COMBO k defibrilĂˇtorĹŻm LIFEPAK 11996-000091</t>
  </si>
  <si>
    <t>ZI496</t>
  </si>
  <si>
    <t>Elektroda defibrilaÄŤnĂ­ pro dospÄ›lĂ© QC 11996-000017</t>
  </si>
  <si>
    <t>ZA890</t>
  </si>
  <si>
    <t>Elektroda neutrĂˇlnĂ­ jednorĂˇzovĂˇ 20193-071</t>
  </si>
  <si>
    <t>ZA932</t>
  </si>
  <si>
    <t>Elektroda neutrĂˇlnĂ­ ke koagulaci bal. Ăˇ 50 ks E7509</t>
  </si>
  <si>
    <t>ZA891</t>
  </si>
  <si>
    <t>Elektroda neutrĂˇlnĂ­ nessy ke koagulaci Ăˇ 50 ks 20193-070</t>
  </si>
  <si>
    <t>ZS820</t>
  </si>
  <si>
    <t>Elektroda neutrĂˇlnĂ­ NESSY Omega ke koagulaci Erbe VIO3 (VIO, ICC,ACC), 85 cmÂ˛,  jednorĂˇzovĂˇ, bal. Ăˇ 50 ks 20193-082</t>
  </si>
  <si>
    <t>ZQ715</t>
  </si>
  <si>
    <t>Elektroda noĹľovĂˇ ke koagulaci Valleylab, ocelovĂˇ, nelepivĂˇ, jednorĂˇzovĂˇ, 16 cm, bal. Ăˇ 10 ks 66315011016NS</t>
  </si>
  <si>
    <t>ZH519</t>
  </si>
  <si>
    <t>GumiÄŤka tÄ›snĂ­cĂ­ k laparosk. trokarĹŻm 3 mm Ăˇ 10 ks A5857</t>
  </si>
  <si>
    <t>ZB399</t>
  </si>
  <si>
    <t>HadiÄŤka PVC 1/1,5  Ăˇ 100 m KVS 599812 , PVC100015</t>
  </si>
  <si>
    <t>ZQ249</t>
  </si>
  <si>
    <t>HadiÄŤka spojovacĂ­ HS 1,8 x 1800 mm LL DEPH free 2200 180 ND</t>
  </si>
  <si>
    <t>ZM357</t>
  </si>
  <si>
    <t>Hadice insuflaÄŤnĂ­ s pĹ™edhĹ™Ă­vĂˇnĂ­m 3D Einstein PG082</t>
  </si>
  <si>
    <t>ZQ008</t>
  </si>
  <si>
    <t>Kabel bipolĂˇrnĂ­ BOWA k pinzetÄ› BOWA 351-040 ke kogulaci Valleylab dĂ©lka 4,5 m 2pin konektor zĂˇruka 300 autoklĂˇvnĂ­ch cyklĹŻ 351-040</t>
  </si>
  <si>
    <t>ZF018</t>
  </si>
  <si>
    <t>Kanyla vasofix 16G ĹˇedĂˇ safety bal. Ăˇ 50 ks 4269179S-01</t>
  </si>
  <si>
    <t>ZA709</t>
  </si>
  <si>
    <t>Katetr moÄŤovĂ˝ foley 22CH bal. Ăˇ 12 ks 1575-02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</si>
  <si>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</si>
  <si>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</si>
  <si>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</si>
  <si>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</si>
  <si>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</si>
  <si>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</si>
  <si>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</si>
  <si>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</si>
  <si>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</si>
  <si>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</si>
  <si>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ZA523</t>
  </si>
  <si>
    <t>Klip hem-o-lok L 14 x 6 bal. Ăˇ 84 ks 544240</t>
  </si>
  <si>
    <t>ZK085</t>
  </si>
  <si>
    <t>Kochr - KOCHER  ARTERY FORCEPS  1X2 TEETH, STRAIGHT  140 mm, 5 1/2  BH614R</t>
  </si>
  <si>
    <t>ZH035</t>
  </si>
  <si>
    <t>Ĺ krtidlo Esmarch 12 cm x 5 m resterilizovatelnĂ˝ do 134Â° bezlatexovĂ˝ 20-20-120</t>
  </si>
  <si>
    <t>ZB103</t>
  </si>
  <si>
    <t>LĂˇhev k odsĂˇvaÄŤce flovac 2l hadice 1,8 m 000-036-021</t>
  </si>
  <si>
    <t>ZK191</t>
  </si>
  <si>
    <t>MÄ›Ĺ™Ă­tko ocelovĂ© nerez 300 mm AA805R</t>
  </si>
  <si>
    <t>ZS927</t>
  </si>
  <si>
    <t>ManĹľeta pro bezkrevnost k turniketu, jednokomorovĂˇ, Dispo, dospÄ›lĂˇ, HK,  rozmÄ›r 46x10cm, na jedno pouĹľitĂ­, sterilnĂ­, balenĂ­ Ăˇ 10 ks na jedno pouĹľitĂ­ 20-34-712SLZ-1</t>
  </si>
  <si>
    <t>ZS926</t>
  </si>
  <si>
    <t>ManĹľeta pro bezkrevnost k turniketu, jednokomorovĂˇ, Slim, dospÄ›nĂˇ, HK, rozmÄ›r 46x10cm, pratelnĂˇ, balenĂ­ Ăˇ 1 ksopakovanĂ© pouĹľitĂ­ 20-74-712</t>
  </si>
  <si>
    <t>ZR544</t>
  </si>
  <si>
    <t>MĹŻstek pooperaÄŤnĂ­ smyÄŤkovĂ˝ pod dvouhlavĹovou stomii dĂ©lka 65 mm sterilnĂ­ bal. Ăˇ 10 ks 022355</t>
  </si>
  <si>
    <t>ZR545</t>
  </si>
  <si>
    <t>MĹŻstek pooperaÄŤnĂ­ smyÄŤkovĂ˝ pod dvouhlavĹovou stomii dĂ©lka 90 mm sterilnĂ­ bal. Ăˇ 10 ks 022356</t>
  </si>
  <si>
    <t>ZO930</t>
  </si>
  <si>
    <t>NĂˇdoba 100 ml PP 72/62 mm s pĹ™iloĹľenĂ˝m uzĂˇvÄ›rem bĂ­lĂ© vĂ­ÄŤko sterilnĂ­ na tekutĂ˝ materiĂˇl 75.562.105</t>
  </si>
  <si>
    <t>ZF175</t>
  </si>
  <si>
    <t>NĂˇdoba na histologickĂ˝ mat. 3000 ml 333 003 723 001</t>
  </si>
  <si>
    <t>ZF176</t>
  </si>
  <si>
    <t>NĂˇdoba na histologickĂ˝ mat. 5700 ml 333000086003</t>
  </si>
  <si>
    <t>NĂˇdoba na histologickĂ˝ mat. 5700 ml 333000086003 - vĂ˝padek 12/2019</t>
  </si>
  <si>
    <t>ZE174</t>
  </si>
  <si>
    <t>NĂˇdoba na histologickĂ˝ mat. 920 ml Z1333000041024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</si>
  <si>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</si>
  <si>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</si>
  <si>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</si>
  <si>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</si>
  <si>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</si>
  <si>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</si>
  <si>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</si>
  <si>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</si>
  <si>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</si>
  <si>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</si>
  <si>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ZQ526</t>
  </si>
  <si>
    <t>NĂˇdoba na kontaminovanĂ˝ odpad  15 l, Polyetylen (HDPE), 1,1 kg,  295 mm,  345 x 297 mm 4413</t>
  </si>
  <si>
    <t>ZF159</t>
  </si>
  <si>
    <t>NĂˇdoba na kontaminovanĂ˝ odpad 1 l 15-0002</t>
  </si>
  <si>
    <t>NĂˇdoba na kontaminovanĂ˝ odpad 1 l 15-0002/2</t>
  </si>
  <si>
    <t>ZE310</t>
  </si>
  <si>
    <t>NĂˇdoba na kontaminovanĂ˝ odpad CS 6 l pĹŻv. 077802300</t>
  </si>
  <si>
    <t>ZD425</t>
  </si>
  <si>
    <t>NĹŻĹľ k elektrodermatomu Ăˇ 10 ks GB228 R</t>
  </si>
  <si>
    <t>ZM510</t>
  </si>
  <si>
    <t>NĹŻĹľky pĹ™evazovĂ© lister 200 mm BC863R</t>
  </si>
  <si>
    <t>ZI248</t>
  </si>
  <si>
    <t>NĹŻĹľky preparaÄŤnĂ­ zahnutĂ© - MAYO- LEXER  DUROTIP DISSECTING SCISSORS  CURVED  165 mm, 6 1/2 BC284R</t>
  </si>
  <si>
    <t>ZE289</t>
  </si>
  <si>
    <t>NĹŻĹľky pro instrumentĂˇĹ™ku - OPERATING SCISSORS  STRAIGHT , BLUNT / SHARP 115 mm, 4 1/2 BC321R</t>
  </si>
  <si>
    <t>ZS061</t>
  </si>
  <si>
    <t>NĹŻĹľky rovnĂ© - METZENBAUM DISSECTING SCISSORS STRAIGHT 160 mm, 6 1/4 BC680R</t>
  </si>
  <si>
    <t>ZS060</t>
  </si>
  <si>
    <t>NĹŻĹľky vaskulĂˇrnĂ­ a ĹˇlachovĂ© STEVENS, 100 mm BC187R</t>
  </si>
  <si>
    <t>ZJ803</t>
  </si>
  <si>
    <t>NĹŻĹľky zahnutĂ© durotip baby-metzenbaum 145 mm BC259R</t>
  </si>
  <si>
    <t>ZJ805</t>
  </si>
  <si>
    <t>NĹŻĹľky zahnutĂ© rĂ˝hovanĂ© ostĹ™Ă­ durotip 200 mm - METZENBAUM  DUROTIP DISSECTING SCISSORS  SERRATED, CURVED  200 mm, 8 BC265W</t>
  </si>
  <si>
    <t>ZS184</t>
  </si>
  <si>
    <t>Obal ochrannĂ˝ na transluminaÄŤnĂ­ svÄ›tlo Venoscope, 120 x 225 mm, vÄŤetnÄ› ubrousku, jednorĂˇzovĂ˝, bal. Ăˇ 200 ks (obal+ubrousek) N15200</t>
  </si>
  <si>
    <t>ZS708</t>
  </si>
  <si>
    <t>Oliva prĹŻm. 6 mm na varixy 397133910061</t>
  </si>
  <si>
    <t>ZS709</t>
  </si>
  <si>
    <t>Oliva prĹŻm. 9 mm na varixy 397133910062</t>
  </si>
  <si>
    <t>ZP551</t>
  </si>
  <si>
    <t>PĂˇska retrakÄŤnĂ­ silikonovĂˇ ÄŤervenĂˇ (surgical loop) 750 mm x 2,5 mm bal. Ăˇ 24 ks B1095510</t>
  </si>
  <si>
    <t>ZP549</t>
  </si>
  <si>
    <t>PĂˇska retrakÄŤnĂ­ silikonovĂˇ bĂ­lĂˇ (surgical loop) 750 mm x 2,5 mm bal. Ăˇ 24 ks B1095544</t>
  </si>
  <si>
    <t>ZP550</t>
  </si>
  <si>
    <t>PĂˇska retrakÄŤnĂ­ silikonovĂˇ ĹľlutĂˇ (surgical loop) 750 mm x 2,5 mm bal. Ăˇ 24 ks B1095536</t>
  </si>
  <si>
    <t>ZN550</t>
  </si>
  <si>
    <t>PĂˇska retrakÄŤnĂ­ silikonovĂˇ modrĂˇ (surgical loop) 750 mm x 2,5 mm bal. Ăˇ 24 ks B1095528</t>
  </si>
  <si>
    <t>ZT105</t>
  </si>
  <si>
    <t>Past kapalinovĂˇ FT-1 s HEPA filtrem k pĹ™Ă­stroji CIMPAX,C-PURE 750 , bal. Ăˇ 20 ks 061926694085</t>
  </si>
  <si>
    <t>ZJ840</t>
  </si>
  <si>
    <t>PeĂˇn jemnĂ˝ zahnutĂ˝ - HEISS  ARTERY FORCEPS  SLIGHTLY CURVED 200 mm 8 BH207R</t>
  </si>
  <si>
    <t>ZS062</t>
  </si>
  <si>
    <t>PeĂˇn jemnĂ˝ zahnutĂ˝ - HEISS ARTERY FORCEPS SLIGHTLY CURVED 200 mm, 8 BH198R</t>
  </si>
  <si>
    <t>ZJ832</t>
  </si>
  <si>
    <t>PeĂˇn moskito zahnutĂ˝ - MICRO-HALSTED  ARTERY FORCEPS CURVED 125 mm 5 BH109R</t>
  </si>
  <si>
    <t>ZJ837</t>
  </si>
  <si>
    <t>PeĂˇn rovnĂ˝ - CRILE  ARTERY FORCEPS  STRAIGHT  140 mm, 5 1/2 BH144R</t>
  </si>
  <si>
    <t>ZJ839</t>
  </si>
  <si>
    <t>PeĂˇn velmi jemnĂ˝ - NISSEN  ARTERY FORCEPS CURVED 185 mm, 7 1/4  BH199R</t>
  </si>
  <si>
    <t>ZR526</t>
  </si>
  <si>
    <t>Pinzeta anatomickĂˇ stĹ™. 130 mm BD025R</t>
  </si>
  <si>
    <t>ZS831</t>
  </si>
  <si>
    <t>Pinzeta atraumatickĂˇ - ADSON DUROGRIP TC, rovnĂˇ, 120 mm BD151R</t>
  </si>
  <si>
    <t>ZJ983</t>
  </si>
  <si>
    <t>Pinzeta atraumatickĂˇ de bakey 2,0 mm 240 mm FB404R</t>
  </si>
  <si>
    <t>ZS830</t>
  </si>
  <si>
    <t>Pinzeta bipolĂˇrnĂ­ BOWA pĹ™Ă­mĂˇ hrot 8 x 1 mm, celkovĂˇ dĂ©lka 190 mm tupĂ˝ 605-040</t>
  </si>
  <si>
    <t>ZS829</t>
  </si>
  <si>
    <t>Pinzeta bipolĂˇrnĂ­ BOWA pĹ™Ă­mĂˇ hrot 8 x 2 mm, celkovĂˇ dĂ©lka 165 mm 605-027</t>
  </si>
  <si>
    <t>ZQ007</t>
  </si>
  <si>
    <t>Pinzeta bipolĂˇrnĂ­ BOWA zahnutĂˇ dĂ©lka 160 mm hroty 6 x 1 mm, zĂˇruka 75 autoklĂˇvnĂ­ch cyklĹŻ 605-014</t>
  </si>
  <si>
    <t>ZS828</t>
  </si>
  <si>
    <t>Pinzeta bipolĂˇrnĂ­ BOWA zahnutĂˇ na konci hrot 6 x 0,5 mm, celkovĂˇ dĂ©lka 165 mm 605-013</t>
  </si>
  <si>
    <t>ZT182</t>
  </si>
  <si>
    <t>Pinzeta GERALD, jemnĂˇ vroubkovanĂˇ 230 mm BD230R</t>
  </si>
  <si>
    <t>ZJ822</t>
  </si>
  <si>
    <t>Pinzeta chirurgickĂˇ - TISSUE FORCEPS  1 x 2 TEETH, STANDARD PATTERN  145 mm, 5 3/4 BD557R</t>
  </si>
  <si>
    <t>ZR563</t>
  </si>
  <si>
    <t>Pinzeta chirurgickĂˇ - TISSUE FORCEPS 1 x 2 TEETH, STANDARD PATTERN 145 mm, 5 3/4 BD537R</t>
  </si>
  <si>
    <t>ZJ820</t>
  </si>
  <si>
    <t>Pinzeta chirurgickĂˇ adson 1 x 2 zuby 120 mm BD511R</t>
  </si>
  <si>
    <t>ZK136</t>
  </si>
  <si>
    <t>Pinzeta chirurgickĂˇ stĹ™ednĂ­ 1 x 2 zuby 130 mm BD535R</t>
  </si>
  <si>
    <t>ZS279</t>
  </si>
  <si>
    <t>PopisovaÄŤ na kĹŻĹľi sterilnĂ­, chirurgickĂ˝ DeRoyal, hrot standard, barva fialovĂˇ, vÄŤetnÄ› pravĂ­tka 15 cm 26-001</t>
  </si>
  <si>
    <t>ZL862</t>
  </si>
  <si>
    <t>RezervoĂˇr balonkovĂ˝ sacĂ­ J-VAC 100ml bal Ăˇ 10 ks 2160</t>
  </si>
  <si>
    <t>ZG263</t>
  </si>
  <si>
    <t>RukojeĹĄ aktivnĂ­ elektrody resterizovatelnĂˇ 4,6 m kabel bal. Ăˇ 10 ks E2100</t>
  </si>
  <si>
    <t>ZB249</t>
  </si>
  <si>
    <t>SĂˇÄŤek moÄŤovĂ˝ s kĹ™Ă­Ĺľovou vĂ˝pustĂ­ 2000 ml s hadiÄŤkou 90 cm ZAR-TNU201601</t>
  </si>
  <si>
    <t>ZJ356</t>
  </si>
  <si>
    <t>Sonda ĹľaludeÄŤnĂ­ CH10 1200 mm s RTG linkou bal. Ăˇ 50 ks 412010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</si>
  <si>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</si>
  <si>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</si>
  <si>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</si>
  <si>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</si>
  <si>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</si>
  <si>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</si>
  <si>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ZB093</t>
  </si>
  <si>
    <t>Sonda ĹľaludeÄŤnĂ­ CH25(CH24), dĂ©lka 80 cm 21228(22-25.520)</t>
  </si>
  <si>
    <t>ZS707</t>
  </si>
  <si>
    <t>Sonda plastovĂˇ na varixy 397133910066</t>
  </si>
  <si>
    <t>ZH852</t>
  </si>
  <si>
    <t>Souprava odsĂˇvacĂ­ zahnutĂˇ Yankauer s rukojetĂ­ prĹŻm. koncovky 6 mm hadice CH 25 dĂ©lka 2 m bal. Ăˇ 50 ks 34102</t>
  </si>
  <si>
    <t>ZB303</t>
  </si>
  <si>
    <t>Spojka asymetrickĂˇ 4 x 7 mm 60.21.00 (120 420)</t>
  </si>
  <si>
    <t>ZB598</t>
  </si>
  <si>
    <t>Spojka symetrickĂˇ pĹ™Ă­mĂˇ 7 x 7 mm 60.23.00 (120 430)</t>
  </si>
  <si>
    <t>ZD294</t>
  </si>
  <si>
    <t>Spojka T 8-8-8 UH bal. Ăˇ 25 ks 882.08D</t>
  </si>
  <si>
    <t>ZB488</t>
  </si>
  <si>
    <t>Sprej cavilon 28 ml bal. Ăˇ 12 ks 3346E</t>
  </si>
  <si>
    <t>ZR397</t>
  </si>
  <si>
    <t>StĹ™Ă­kaÄŤka injekÄŤnĂ­ 2-dĂ­lnĂˇ 10 ml L DISCARDIT LE 309110</t>
  </si>
  <si>
    <t>ZK816</t>
  </si>
  <si>
    <t>StĹ™Ă­kaÄŤka injekÄŤnĂ­ 2-dĂ­lnĂˇ 10 ml LL Inject Solo se zĂˇvitem 4606728V</t>
  </si>
  <si>
    <t>StĹ™Ă­kaÄŤka injekÄŤnĂ­ 2-dĂ­lnĂˇ 10 ml LL Inject Solo se zĂˇvitem 4606728V - pro lĂ©kĂˇrnu 4842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</si>
  <si>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</si>
  <si>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</si>
  <si>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</si>
  <si>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</si>
  <si>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</si>
  <si>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</si>
  <si>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</si>
  <si>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</si>
  <si>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</si>
  <si>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26G x 1/2" 0,45 x 12 mm 831786</t>
  </si>
  <si>
    <t>ZL800</t>
  </si>
  <si>
    <t>StĹ™Ă­kaÄŤka injekÄŤnĂ­ 3-dĂ­lnĂˇ 3 ml L Omnifix Solo bal. Ăˇ 100 ks 4616025V</t>
  </si>
  <si>
    <t>ZA749</t>
  </si>
  <si>
    <t>StĹ™Ă­kaÄŤka injekÄŤnĂ­ 3-dĂ­lnĂˇ 50 ml LL Omnifix Solo 4617509F</t>
  </si>
  <si>
    <t>ZS016</t>
  </si>
  <si>
    <t>StĹ™Ă­kaÄŤka injekÄŤnĂ­ 3-dĂ­lnĂˇ, 1 ml, L, tuberculin bez jehly, centrickĂˇ ĹˇpiÄŤka, bezzbytkovĂˇ, bal. Ăˇ 100 ks</t>
  </si>
  <si>
    <t>ZA964</t>
  </si>
  <si>
    <t>StĹ™Ă­kaÄŤka janett 3-dĂ­lnĂˇ 60 ml sterilnĂ­ vyplachovacĂ­ 050ML3CZ-CEW (MRG564)</t>
  </si>
  <si>
    <t>ZJ833</t>
  </si>
  <si>
    <t>Svorka - mikropeĂˇn HALSTEDT-MOSQUITO 125 mm BH110R</t>
  </si>
  <si>
    <t>ZJ841</t>
  </si>
  <si>
    <t>Svorka atraum. craford modif. 240 mm BH227R</t>
  </si>
  <si>
    <t>ZJ834</t>
  </si>
  <si>
    <t>Svorka halsted - mosquito zahnutĂˇ 125 mm BH111R</t>
  </si>
  <si>
    <t>ZJ835</t>
  </si>
  <si>
    <t>Svorky na cĂ©vy 1 x 2 zuby rovnĂˇ 125 mm BH118R</t>
  </si>
  <si>
    <t>ZD464</t>
  </si>
  <si>
    <t>SystĂ©m biopt. super-core, jehla 14G x 15 cm 7011 14 150</t>
  </si>
  <si>
    <t>ZD463</t>
  </si>
  <si>
    <t>SystĂ©m biopt. super-core, jehla 16G x 15 cm 7011 16 150</t>
  </si>
  <si>
    <t>ZC900</t>
  </si>
  <si>
    <t>SystĂ©m odsĂˇvacĂ­ hi-vac 200 ml-komplet bal. Ăˇ 60 ks 05.000.22.801</t>
  </si>
  <si>
    <t>ZB395</t>
  </si>
  <si>
    <t>Tampon odbÄ›rovĂ˝ transystem Amies pĹŻda plastovĂˇ tyÄŤinka 48 hod. mikrobiologickĂ© vyĹˇetĹ™enĂ­ 1601</t>
  </si>
  <si>
    <t>ZB452</t>
  </si>
  <si>
    <t>VĂ­ko kompletnĂ­ kompaktnĂ­ podtl. odsĂˇv. P00341</t>
  </si>
  <si>
    <t>ZL138</t>
  </si>
  <si>
    <t>Vana pro mikrokontejner II,  (310 x 132 x 57) mm, solid bottom JK188</t>
  </si>
  <si>
    <t>ZP077</t>
  </si>
  <si>
    <t>Zkumavka 15 ml PP 101/16,5 mm bĂ­lĂ˝ ĹˇroubovĂ˝ uzĂˇvÄ›r sterilnĂ­ jednotlivÄ› balenĂˇ, tekutĂ˝ materiĂˇl na bakteriolog. vyĹˇetĹ™enĂ­ 10362/MO/SG/CS</t>
  </si>
  <si>
    <t>ZB758</t>
  </si>
  <si>
    <t>Zkumavka 9 ml K3 edta NR 455036</t>
  </si>
  <si>
    <t>ZB763</t>
  </si>
  <si>
    <t>Zkumavka ÄŤervenĂˇ 9 ml 455092</t>
  </si>
  <si>
    <t>Zkumavka odbÄ›rovĂˇ Vacuette fialovĂˇ 9 ml K3 edta NR 455036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</si>
  <si>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</si>
  <si>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</si>
  <si>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</si>
  <si>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50115061</t>
  </si>
  <si>
    <t>ZPr - ZUM robot (Z512)</t>
  </si>
  <si>
    <t>ZQ320</t>
  </si>
  <si>
    <t>AplikĂˇtor klipĹŻ Epix Universal prĹŻm. 5 mm jednorĂˇzovĂ˝ obsah 20 klipĹŻ M/L bal. Ăˇ 3 ks CA500</t>
  </si>
  <si>
    <t>ZK869</t>
  </si>
  <si>
    <t>Jehla insuflaÄŤnĂ­ 120 mm, bal.Ăˇ 20 ks, C2201</t>
  </si>
  <si>
    <t>ZR875</t>
  </si>
  <si>
    <t>Klip vstĹ™ebatelnĂ˝ Ligaclip Ethicon, PDS, vel. M, se zĂˇmkem, dĂ©lka po uzavĹ™enĂ­ 7,7 mm, bĂ­lĂ˝, bal. 6 x 5 klipĹŻ AP201</t>
  </si>
  <si>
    <t>ZQ902</t>
  </si>
  <si>
    <t>KuĹľel Hasson k systĂ©mu da Vunci Xi k ukotvenĂ­ portu pr. 8 mm pro opakovanĂ© pouĹľitĂ­ 470398</t>
  </si>
  <si>
    <t>ZQ270</t>
  </si>
  <si>
    <t>NĂˇstroj robotickĂ˝ jehelec velkĂ˝ k daVinci Xi pro 10 pouĹľitĂ­ 470006</t>
  </si>
  <si>
    <t>ZQ271</t>
  </si>
  <si>
    <t>NĂˇstroj robotickĂ˝ jehelec velkĂ˝ k daVinci Xi pro 10 pouĹľitĂ­ 470194</t>
  </si>
  <si>
    <t>ZQ261</t>
  </si>
  <si>
    <t>NĂˇstroj robotickĂ˝ kabel bipolĂˇrnĂ­ pro da Vinci Xi dĂ©lka 5 m nesterilnĂ­ pro 20 pouĹľitĂ­ modrĂ˝ 470384</t>
  </si>
  <si>
    <t>ZQ260</t>
  </si>
  <si>
    <t>NĂˇstroj robotickĂ˝ kabel monopolĂˇrnĂ­ pro da Vinci Xi dĂ©lka 4 m nesterilnĂ­ pro 20 pouĹľitĂ­ zelenĂ˝ 470383</t>
  </si>
  <si>
    <t>ZQ268</t>
  </si>
  <si>
    <t>NĂˇstroj robotickĂ˝ kleĹˇtÄ› bipolĂˇrnĂ­ Fenestrated, k daVinci Xi okĂ©nkovĂ© pro 10 pouĹľitĂ­ 470205</t>
  </si>
  <si>
    <t>ZQ267</t>
  </si>
  <si>
    <t>NĂˇstroj robotickĂ˝ kleĹˇtÄ› bipolĂˇrnĂ­ Maryland k daVinci Xi pro 10 pouĹľitĂ­ 470172</t>
  </si>
  <si>
    <t>ZQ272</t>
  </si>
  <si>
    <t>NĂˇstroj robotickĂ˝ kleĹˇtÄ› ProGrasp k daVinci okĂ©nkovĂ© pro 10 pouĹľitĂ­ 470093</t>
  </si>
  <si>
    <t>ZS661</t>
  </si>
  <si>
    <t>NĂˇstroj robotickĂ˝ kleĹˇtÄ› X/XI 8MM CADIERE FORCEPS 8 mm pro da Vinci Xi, pro 10 pouĹľitĂ­, sterilnĂ­ 470049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</si>
  <si>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</si>
  <si>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</si>
  <si>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</si>
  <si>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</si>
  <si>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</si>
  <si>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</si>
  <si>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ZS120</t>
  </si>
  <si>
    <t>NĂˇstroj robotickĂ˝ obturĂˇtor optickĂ˝ Bladeless long pro da Vinci Xi 8 mm jednorĂˇzovĂ˝, sterilnĂ­ bal.Ăˇ 6 ks 470360</t>
  </si>
  <si>
    <t>ZQ257</t>
  </si>
  <si>
    <t>NĂˇstroj robotickĂ˝ obturĂˇtor optickĂ˝ Bladeless pro da Vinci Xi 8 mm jednorĂˇzovĂ˝ sterilnĂ­ bal.Ăˇ 6 ks 470359</t>
  </si>
  <si>
    <t>ZR310</t>
  </si>
  <si>
    <t>NĂˇstroj robotickĂ˝ Permanent Cautery Spatula  pro da Vinci Xi, 8 mm, dĂ©lka ÄŤelistĂ­ 1,7 cm, pracovnĂ­ dĂ©lka 32,26 cm, na 10 pouĹľitĂ­ 470184</t>
  </si>
  <si>
    <t>ZE766</t>
  </si>
  <si>
    <t>NĂˇstroj robotickĂ˝ pĹ™Ă­sluĹˇenstvĂ­ 400180</t>
  </si>
  <si>
    <t>ZQ269</t>
  </si>
  <si>
    <t>NĂˇstroj robotickĂ˝ Sealer Vessel  rozĹˇĂ­Ĺ™enĂ˝ k daVinci Xi,jednorĂˇzovĂ˝ bal. Ăˇ 6 ks 480422</t>
  </si>
  <si>
    <t>ZQ258</t>
  </si>
  <si>
    <t>NĂˇstroj robotickĂ˝ tÄ›snÄ›nĂ­ na trokar Cannula Seal pro da Vinci Xi 5-8 mm jednorĂˇzovĂ© sterilnĂ­ bal. Ăˇ 10 ks 470361</t>
  </si>
  <si>
    <t>ZS121</t>
  </si>
  <si>
    <t>NĂˇstroj robotickĂ˝ trokar kovovĂ˝ long pro da Vinci Xi 8 mm 470004</t>
  </si>
  <si>
    <t>ZM556</t>
  </si>
  <si>
    <t>SĂˇÄŤek laparoskopickĂ˝ MemoBag 200 ml pro 10 mm trocar bal. Ăˇ 5 ks 332800-000010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</si>
  <si>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</si>
  <si>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</si>
  <si>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</si>
  <si>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</si>
  <si>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ZK870</t>
  </si>
  <si>
    <t>Trokar s ostĹ™Ă­m a fixaÄŤnĂ­m balonkem 12 x 100 mm CFB73</t>
  </si>
  <si>
    <t>ZK871</t>
  </si>
  <si>
    <t>Trokar s ostĹ™Ă­m a fixaÄŤnĂ­m balonkem 12 x 150 mm CFB71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</si>
  <si>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</si>
  <si>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</si>
  <si>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</si>
  <si>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</si>
  <si>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</si>
  <si>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</si>
  <si>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</si>
  <si>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oplachovĂ˝ch k pumpĂˇm AESCULAP Multi Flow PG131 LUER s trnem 3D Einstein PG131</t>
  </si>
  <si>
    <t>ZA715</t>
  </si>
  <si>
    <t>Set infuznĂ­ intrafix primeline classic 150 cm 4062957</t>
  </si>
  <si>
    <t>ZD721</t>
  </si>
  <si>
    <t>Set odsĂˇvacĂ­ CH 6-18 bal. Ăˇ 35 ks 05.000.22.641</t>
  </si>
  <si>
    <t>ZC862</t>
  </si>
  <si>
    <t>Set proplachovacĂ­ uroline 1cestnĂ˝ Ăˇ 50 ks 7400009A</t>
  </si>
  <si>
    <t>50115064</t>
  </si>
  <si>
    <t>ZPr - šicí materiál (Z529)</t>
  </si>
  <si>
    <t>ZB034</t>
  </si>
  <si>
    <t>Ĺ itĂ­ dafilon modrĂ˝ 2/0 (3) bal. Ăˇ 36 ks C0935476</t>
  </si>
  <si>
    <t>ZB217</t>
  </si>
  <si>
    <t>Ĺ itĂ­ dafilon modrĂ˝ 3/0 (2) bal. Ăˇ 36 ks C0932353</t>
  </si>
  <si>
    <t>ZB033</t>
  </si>
  <si>
    <t>Ĺ itĂ­ dafilon modrĂ˝ 3/0 (2) bal. Ăˇ 36 ks C0935468</t>
  </si>
  <si>
    <t>ZB979</t>
  </si>
  <si>
    <t>Ĺ itĂ­ dafilon modrĂ˝ 4/0 (1.5) bal. Ăˇ 36 ks C0932205</t>
  </si>
  <si>
    <t>ZR503</t>
  </si>
  <si>
    <t>Ĺ itĂ­ Ethibond  gr, sĂ­la vlĂˇkna 1, vel. jehly 36, dĂ©lka nĂˇvleku 75 cm, MH, kulatĂˇ jehla, bal. Ăˇ 36 ks EH7492H</t>
  </si>
  <si>
    <t>ZH872</t>
  </si>
  <si>
    <t>Ĺ itĂ­ ethibond excel grn 0 M3,5 bal. Ăˇ 12 ks (W6978) X905G</t>
  </si>
  <si>
    <t>ZA250</t>
  </si>
  <si>
    <t>Ĺ itĂ­ ethibond gr 2-0 90 cm, 2 x SH bal. Ăˇ 12 ks W6767</t>
  </si>
  <si>
    <t>ZB200</t>
  </si>
  <si>
    <t>Ĺ itĂ­ ethibond gr 2-0 bal. Ăˇ 20 ks X41003</t>
  </si>
  <si>
    <t>ZB023</t>
  </si>
  <si>
    <t>Ĺ itĂ­ maxon 2/0 bal. Ăˇ 36 ks 8886626151</t>
  </si>
  <si>
    <t>ZA781</t>
  </si>
  <si>
    <t>Ĺ itĂ­ maxon 3/0 bal. Ăˇ 36 ks 8886621741</t>
  </si>
  <si>
    <t>ZO362</t>
  </si>
  <si>
    <t>Ĺ itĂ­ Monocryl fialovĂ˝ 6/0 45cm jehla 13 mm RB-2 bal. Ăˇ 12 ks W3224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</si>
  <si>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</si>
  <si>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</si>
  <si>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</si>
  <si>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</si>
  <si>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</si>
  <si>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</si>
  <si>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ZB529</t>
  </si>
  <si>
    <t>Ĺ itĂ­ monosyn bezbarvĂ˝ 3/0 (2) bal. Ăˇ 36 ks C0023635</t>
  </si>
  <si>
    <t>ZB528</t>
  </si>
  <si>
    <t>Ĺ itĂ­ monosyn bezbarvĂ˝ 4/0 (1.5) bal. Ăˇ 36 ks C0023624</t>
  </si>
  <si>
    <t>ZE197</t>
  </si>
  <si>
    <t>Ĺ itĂ­ mopylen monofil modrĂ˝ 4/0 USP bal. Ăˇ 36 ks 7148</t>
  </si>
  <si>
    <t>ZL917</t>
  </si>
  <si>
    <t>Ĺ itĂ­ novosyn fial. 0 (3,5) bal. Ăˇ 12 ks G0058717</t>
  </si>
  <si>
    <t>ZL918</t>
  </si>
  <si>
    <t>Ĺ itĂ­ novosyn fial. 1 (4) bal. Ăˇ 12 ks G0058719</t>
  </si>
  <si>
    <t>ZL915</t>
  </si>
  <si>
    <t>Ĺ itĂ­ novosyn fial. 2/0 (3) bal. Ăˇ 36 ks C0068095</t>
  </si>
  <si>
    <t>ZR995</t>
  </si>
  <si>
    <t>Ĺ itĂ­ novosyn fialovĂ˝ 1 (4) bal. Ăˇ 36 ks C0068553</t>
  </si>
  <si>
    <t>ZR941</t>
  </si>
  <si>
    <t>Ĺ itĂ­ novosyn fialovĂ˝ 2 (3) bal. Ăˇ 36 ks C0068251</t>
  </si>
  <si>
    <t>ZR940</t>
  </si>
  <si>
    <t>Ĺ itĂ­ novosyn fialovĂ˝ 2 (5) bal. Ăˇ 24 ks B0068535</t>
  </si>
  <si>
    <t>ZB148</t>
  </si>
  <si>
    <t>Ĺ itĂ­ novosyn fialovĂ˝ 2 (5) bal. Ăˇ 24 ks C0068598</t>
  </si>
  <si>
    <t>ZR997</t>
  </si>
  <si>
    <t>Ĺ itĂ­ novosyn fialovĂ˝ 2 (5) bal. Ăˇ 36 ks C0058210</t>
  </si>
  <si>
    <t>ZR961</t>
  </si>
  <si>
    <t>Ĺ itĂ­ novosyn fialovĂ˝ 2/0 (3) 70 cm bal. Ăˇ 36 ks C0068047</t>
  </si>
  <si>
    <t>ZR935</t>
  </si>
  <si>
    <t>Ĺ itĂ­ novosyn fialovĂ˝ 2/0 (3) bal. Ăˇ 12 ks G0058716</t>
  </si>
  <si>
    <t>ZS045</t>
  </si>
  <si>
    <t>Ĺ itĂ­ novosyn fialovĂ˝ 2/0 (3) bal. Ăˇ 36 ks C0068042</t>
  </si>
  <si>
    <t>ZR994</t>
  </si>
  <si>
    <t>Ĺ itĂ­ novosyn fialovĂ˝ 2/0 (3) bal. Ăˇ 36 ks C0068055</t>
  </si>
  <si>
    <t>ZS135</t>
  </si>
  <si>
    <t>Ĺ itĂ­ novosyn fialovĂ˝ 2/0 (3) bal. Ăˇ 36 ks C0068060</t>
  </si>
  <si>
    <t>ZS891</t>
  </si>
  <si>
    <t>Ĺ itĂ­ novosyn fialovĂ˝ 2/0 (3) bal. Ăˇ 36 ks C0068485</t>
  </si>
  <si>
    <t>ZR942</t>
  </si>
  <si>
    <t>Ĺ itĂ­ novosyn fialovĂ˝ 3 (2) bal. Ăˇ 36 ks C0068241</t>
  </si>
  <si>
    <t>ZR960</t>
  </si>
  <si>
    <t>Ĺ itĂ­ novosyn fialovĂ˝ 3/0 (2) 250 cm bal. Ăˇ 12 ks G0058715</t>
  </si>
  <si>
    <t>ZR970</t>
  </si>
  <si>
    <t>Ĺ itĂ­ novosyn fialovĂ˝ 3/0 (2) bal. Ăˇ 36 ks C0068041</t>
  </si>
  <si>
    <t>ZR976</t>
  </si>
  <si>
    <t>Ĺ itĂ­ novosyn fialovĂ˝ 3/0 (2) bal. Ăˇ 36 ks C0068046</t>
  </si>
  <si>
    <t>ZR993</t>
  </si>
  <si>
    <t>Ĺ itĂ­ novosyn fialovĂ˝ 4/0 (1,5) bal. Ăˇ 36 ks C0068029</t>
  </si>
  <si>
    <t>ZR996</t>
  </si>
  <si>
    <t>Ĺ itĂ­ novosyn fialovĂ˝ 4/0 (1,5) bal. Ăˇ 36 ks C0068220</t>
  </si>
  <si>
    <t>ZS134</t>
  </si>
  <si>
    <t>Ĺ itĂ­ novosyn fialovĂ˝ 5/0 (1) bal. Ăˇ 36 ks C0068012</t>
  </si>
  <si>
    <t>ZS047</t>
  </si>
  <si>
    <t>Ĺ itĂ­ novosyn fialovĂ˝ 6/0 (0.7) bal. Ăˇ 36 ks C0068006</t>
  </si>
  <si>
    <t>ZB878</t>
  </si>
  <si>
    <t>Ĺ itĂ­ novosyn quick undy 2/0 (3) bal. Ăˇ 36 ks C3046042</t>
  </si>
  <si>
    <t>ZH392</t>
  </si>
  <si>
    <t>Ĺ itĂ­ novosyn quick undy 3/0 (2) bal. Ăˇ 36 ks C3046030</t>
  </si>
  <si>
    <t>ZG672</t>
  </si>
  <si>
    <t>Ĺ itĂ­ novosyn quick undy 4/0 (1.5) bal. Ăˇ 36 ks C3046013</t>
  </si>
  <si>
    <t>ZC243</t>
  </si>
  <si>
    <t>Ĺ itĂ­ novosyn quick undy 4/0 (1.5) bal. Ăˇ 36 ks C3046226</t>
  </si>
  <si>
    <t>ZB912</t>
  </si>
  <si>
    <t>Ĺ itĂ­ orthocord fialovĂ˝ bal. Ăˇ 12 ks 223104</t>
  </si>
  <si>
    <t>ZB913</t>
  </si>
  <si>
    <t>Ĺ itĂ­ orthocord modrĂ˝ bal. Ăˇ 12 ks 223111</t>
  </si>
  <si>
    <t>ZH167</t>
  </si>
  <si>
    <t>Ĺ itĂ­ PDS plus 1 bal. Ăˇ 24 ks PDP1935T</t>
  </si>
  <si>
    <t>ZH166</t>
  </si>
  <si>
    <t>Ĺ itĂ­ PDS plus 1 bal. Ăˇ 36 ks PDP9370H</t>
  </si>
  <si>
    <t>ZS281</t>
  </si>
  <si>
    <t>Ĺ itĂ­ PDS Plus vi, sĂ­la vlĂˇkna 5-0, dĂ©lka vlĂˇkna 70 cm, jehla 2xJRB-1, VB, bal. Ăˇ 36 ks PDP3060H</t>
  </si>
  <si>
    <t>ZC600</t>
  </si>
  <si>
    <t>Ĺ itĂ­ PDSII vi 1 bal. Ăˇ 12 ks W9394</t>
  </si>
  <si>
    <t>ZM044</t>
  </si>
  <si>
    <t>Ĺ itĂ­ PDSII vi 4-0 bal. Ăˇ 36 ks W9115H</t>
  </si>
  <si>
    <t>ZM354</t>
  </si>
  <si>
    <t>Ĺ itĂ­ PDSII vi 5-0 bal. Ăˇ 36 ks W9108H</t>
  </si>
  <si>
    <t>ZS640</t>
  </si>
  <si>
    <t>Ĺ itĂ­ PGA-RESORBA, pletenĂ©, potahovanĂ©, syntetickĂ©, vstĹ™ebatelnĂ© vlĂˇkno, jehla HRTX 50, barva fialovĂˇ, sĂ­la vlĂˇkna 4, 1, dĂ©lka 90 cm, bal. Ăˇ 24 ks PA10617</t>
  </si>
  <si>
    <t>ZC665</t>
  </si>
  <si>
    <t>Ĺ itĂ­ polysorb 5/0 bal. Ăˇ 36 ks UL-202</t>
  </si>
  <si>
    <t>ZG876</t>
  </si>
  <si>
    <t>Ĺ itĂ­ premicron 0 (3,5) bal. Ăˇ 12 ks G0120062  - vĂ˝padek do 8/2019</t>
  </si>
  <si>
    <t>ZG886</t>
  </si>
  <si>
    <t>Ĺ itĂ­ premicron 1 (4) bal. Ăˇ 12 ks G0120063</t>
  </si>
  <si>
    <t>ZB787</t>
  </si>
  <si>
    <t>Ĺ itĂ­ premicron zelenĂ˝ 0 (3,5) bal. Ăˇ 36 ks C0026058</t>
  </si>
  <si>
    <t>ZG849</t>
  </si>
  <si>
    <t>Ĺ itĂ­ premicron zelenĂ˝ 2/0 (3) bal. Ăˇ 12 ks G0120061</t>
  </si>
  <si>
    <t>ZB609</t>
  </si>
  <si>
    <t>Ĺ itĂ­ premicron zelenĂ˝ 2/0 (3) bal. Ăˇ 36 ks C0026026</t>
  </si>
  <si>
    <t>ZB608</t>
  </si>
  <si>
    <t>Ĺ itĂ­ premicron zelenĂ˝ 2/0 (3) bal. Ăˇ 36 ks C0026057</t>
  </si>
  <si>
    <t>ZD447</t>
  </si>
  <si>
    <t>Ĺ itĂ­ premicron zelenĂ˝ 3/0 (2) bal. Ăˇ 36 ks C0026025</t>
  </si>
  <si>
    <t>ZF363</t>
  </si>
  <si>
    <t>Ĺ itĂ­ premicron zelenĂ˝ 3/0 (2) bal. Ăˇ 36 ks C0026515</t>
  </si>
  <si>
    <t>ZF699</t>
  </si>
  <si>
    <t>Ĺ itĂ­ premicron zelenĂ˝ 3/0 (2.5) bal. Ăˇ 12 ks G0120060</t>
  </si>
  <si>
    <t>ZB155</t>
  </si>
  <si>
    <t>Ĺ itĂ­ premilene 4/0 (1.5) bal. Ăˇ 36 ks C0090013</t>
  </si>
  <si>
    <t>ZA865</t>
  </si>
  <si>
    <t>Ĺ itĂ­ prolene bl 2-0 bal. Ăˇ 12 ks W8400</t>
  </si>
  <si>
    <t>ZB555</t>
  </si>
  <si>
    <t>Ĺ itĂ­ prolene bl 3-0 bal. Ăˇ 12 ks W8522</t>
  </si>
  <si>
    <t>ZB718</t>
  </si>
  <si>
    <t>Ĺ itĂ­ prolene bl 4-0 bal. Ăˇ 12 ks W8840</t>
  </si>
  <si>
    <t>ZB717</t>
  </si>
  <si>
    <t>Ĺ itĂ­ prolene bl 4-0 bal. Ăˇ 12 ks W8845</t>
  </si>
  <si>
    <t>ZM716</t>
  </si>
  <si>
    <t>Ĺ itĂ­ prolene bl 4-0 s 20j VISI Black bal. Ăˇ 12 ks W8340</t>
  </si>
  <si>
    <t>ZG003</t>
  </si>
  <si>
    <t>Ĺ itĂ­ prolene bl 5-0 bal. Ăˇ 12 ks W8816</t>
  </si>
  <si>
    <t>ZA853</t>
  </si>
  <si>
    <t>Ĺ itĂ­ prolene bl 5-0 bal. Ăˇ 12 ks W8830</t>
  </si>
  <si>
    <t>ZB279</t>
  </si>
  <si>
    <t>Ĺ itĂ­ prolene bl 6-0 bal. Ăˇ 12 ks W8815</t>
  </si>
  <si>
    <t>ZB286</t>
  </si>
  <si>
    <t>Ĺ itĂ­ prolene bl 7-0 bal. Ăˇ 12 ks W8704</t>
  </si>
  <si>
    <t>ZB712</t>
  </si>
  <si>
    <t>Ĺ itĂ­ prolene bl 7-0 bal. Ăˇ 12 ks W8801</t>
  </si>
  <si>
    <t>ZC789</t>
  </si>
  <si>
    <t>Ĺ itĂ­ safil fialovĂ˝ 0 (3,5) bal. Ăˇ 12 ks G1038717- jiĹľ se nevyrĂˇbĂ­, nahrazena ZL917</t>
  </si>
  <si>
    <t>ZC013</t>
  </si>
  <si>
    <t>Ĺ itĂ­ safil fialovĂ˝ 2/0 (3) bal. Ăˇ 36 ks C1048485</t>
  </si>
  <si>
    <t>Ĺ itĂ­ safil fialovĂ˝ 2/0 (3) bal. Ăˇ 36 ks C1048485 - firma jiĹľ nevyrĂˇbĂ­, nahrazeno ZS891</t>
  </si>
  <si>
    <t>ZN693</t>
  </si>
  <si>
    <t>Ĺ itĂ­ securex P 3/0, 45 cm GS60(m) rovnĂˇ Ĺ™ezacĂ­  jehla, 2x fixaÄŤnĂ­ svorka bal. Ăˇ 12 ks G0994725</t>
  </si>
  <si>
    <t>ZC990</t>
  </si>
  <si>
    <t>Ĺ itĂ­ silkam ÄŤernĂ˝ 0 (3,5) bal. Ăˇ 24 ks B0266671</t>
  </si>
  <si>
    <t>ZQ926</t>
  </si>
  <si>
    <t>Ĺ itĂ­ Stratafix Symmetric PDS Plus 1 jehla 48 mm 1/2 dĂ©lka 45cm bal. Ăˇ 12 ks SXPP1A400</t>
  </si>
  <si>
    <t>ZJ135</t>
  </si>
  <si>
    <t>Ĺ itĂ­ supolene zelenĂ˝ 3,5EP 0 USP Ăˇ 36 ks 90618</t>
  </si>
  <si>
    <t>ZB039</t>
  </si>
  <si>
    <t>Ĺ itĂ­ ventrofil bal. Ăˇ 4 ks 993034</t>
  </si>
  <si>
    <t>ZF055</t>
  </si>
  <si>
    <t>Ĺ itĂ­ vicryl plus vi 2-0 bal. Ăˇ 36 ks VCP466H</t>
  </si>
  <si>
    <t>ZD307</t>
  </si>
  <si>
    <t>Ĺ itĂ­ vicryl plus vi 2-0 bal. Ăˇ 36 ks VCP969H</t>
  </si>
  <si>
    <t>ZC679</t>
  </si>
  <si>
    <t>Ĺ itĂ­ vicryl plus vi 2-0 bal. Ăˇ 36 ks VCP9900H</t>
  </si>
  <si>
    <t>ZC676</t>
  </si>
  <si>
    <t>Ĺ itĂ­ vicryl plus vi 3-0 bal. Ăˇ 36 ks VCP3160H</t>
  </si>
  <si>
    <t>ZB221</t>
  </si>
  <si>
    <t>Ĺ itĂ­ vicryl plus vi 3-0 bal. Ăˇ 36 ks VCP319H</t>
  </si>
  <si>
    <t>ZC677</t>
  </si>
  <si>
    <t>Ĺ itĂ­ vicryl plus vi 3-0 bal. Ăˇ 36 ks VCP998H</t>
  </si>
  <si>
    <t>ZC878</t>
  </si>
  <si>
    <t>Ĺ itĂ­ vicryl plus vi 4-0 bal. Ăˇ 36 ks VCP3100H</t>
  </si>
  <si>
    <t>ZB185</t>
  </si>
  <si>
    <t>Ĺ itĂ­ vicryl un 4-0 bal. Ăˇ 12 ks W9951</t>
  </si>
  <si>
    <t>ZB304</t>
  </si>
  <si>
    <t>Ĺ itĂ­ vicryl vi 2-0 bal. Ăˇ 12 ks W9158</t>
  </si>
  <si>
    <t>ZG774</t>
  </si>
  <si>
    <t>Ĺ itĂ­ vicryl vi 6-0 bal. Ăˇ 12 ks W9552</t>
  </si>
  <si>
    <t>ZF643</t>
  </si>
  <si>
    <t>Ĺ itĂ­ vicryl vi 7-0 bal. Ăˇ 12 ks W9565</t>
  </si>
  <si>
    <t>50115065</t>
  </si>
  <si>
    <t>ZPr - vpichovací materiál (Z530)</t>
  </si>
  <si>
    <t>ZB479</t>
  </si>
  <si>
    <t>Jehla chirurgickĂˇ 0,7 x 28 B12</t>
  </si>
  <si>
    <t>ZB480</t>
  </si>
  <si>
    <t>Jehla chirurgickĂˇ 0,7 x 28 G10</t>
  </si>
  <si>
    <t>ZB482</t>
  </si>
  <si>
    <t>Jehla chirurgickĂˇ 0,7 x 28 G12</t>
  </si>
  <si>
    <t>ZB478</t>
  </si>
  <si>
    <t>Jehla chirurgickĂˇ 0,8 x 32 B11</t>
  </si>
  <si>
    <t>ZB204</t>
  </si>
  <si>
    <t>Jehla chirurgickĂˇ 0,8 x 32 G11</t>
  </si>
  <si>
    <t>ZB168</t>
  </si>
  <si>
    <t>Jehla chirurgickĂˇ 0,9 x 36 B10</t>
  </si>
  <si>
    <t>ZB996</t>
  </si>
  <si>
    <t>Jehla chirurgickĂˇ 0,9 x 40 B9</t>
  </si>
  <si>
    <t>ZB133</t>
  </si>
  <si>
    <t>Jehla chirurgickĂˇ 0,9 x 40 G9</t>
  </si>
  <si>
    <t>ZB276</t>
  </si>
  <si>
    <t>Jehla chirurgickĂˇ 1,0 x 45 B8</t>
  </si>
  <si>
    <t>ZB460</t>
  </si>
  <si>
    <t>Jehla chirurgickĂˇ 1,0 x 45 G8</t>
  </si>
  <si>
    <t>ZH089</t>
  </si>
  <si>
    <t>Jehla chirurgickĂˇ 1,1 x 30 Ga7</t>
  </si>
  <si>
    <t>ZF984</t>
  </si>
  <si>
    <t>Jehla chirurgickĂˇ 1,1 x 50 B7</t>
  </si>
  <si>
    <t>ZB248</t>
  </si>
  <si>
    <t>Jehla chirurgickĂˇ 1,1 x 50 G7</t>
  </si>
  <si>
    <t>ZB206</t>
  </si>
  <si>
    <t>Jehla chirurgickĂˇ 1,2 x 55 G6</t>
  </si>
  <si>
    <t>ZB205</t>
  </si>
  <si>
    <t>Jehla chirurgickĂˇ 1,3 x 65 G4</t>
  </si>
  <si>
    <t>ZC355</t>
  </si>
  <si>
    <t>Jehla chirurgickĂˇ s pĂ©rovĂ˝mi ouĹˇky bal. Ăˇ 12 ks DSF - 16 3074</t>
  </si>
  <si>
    <t>ZG676</t>
  </si>
  <si>
    <t>Jehla chirurgickĂˇ s pĂ©rovĂ˝mi ouĹˇky bal. Ăˇ 12 ks HSF - 17 3076</t>
  </si>
  <si>
    <t>ZA999</t>
  </si>
  <si>
    <t>Jehla injekÄŤnĂ­ 0,5 x 16 mm oranĹľovĂˇ 4657853</t>
  </si>
  <si>
    <t>ZA834</t>
  </si>
  <si>
    <t>Jehla injekÄŤnĂ­ 0,7 x 40 mm ÄŤernĂˇ 4660021</t>
  </si>
  <si>
    <t>ZH201</t>
  </si>
  <si>
    <t>Jehla injekÄŤnĂ­ 0,8 x 120 mm zelenĂˇ 4665643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</si>
  <si>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</si>
  <si>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</si>
  <si>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</si>
  <si>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</si>
  <si>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</si>
  <si>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</si>
  <si>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</si>
  <si>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</si>
  <si>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ZK194</t>
  </si>
  <si>
    <t>Jehla redon mĂ­rnÄ› zahnutĂˇ CH 10 BN903R</t>
  </si>
  <si>
    <t>ZK195</t>
  </si>
  <si>
    <t>Jehla redon mĂ­rnÄ› zahnutĂˇ CH 12 BN904R</t>
  </si>
  <si>
    <t>ZK196</t>
  </si>
  <si>
    <t>Jehla redon mĂ­rnÄ› zahnutĂˇ CH 14 BN905R</t>
  </si>
  <si>
    <t>ZK197</t>
  </si>
  <si>
    <t>Jehla redon mĂ­rnÄ› zahnutĂˇ CH 16 BN906R</t>
  </si>
  <si>
    <t>ZA360</t>
  </si>
  <si>
    <t>Jehla sterican 0,5 x 25 mm oranĹľovĂˇ 9186158</t>
  </si>
  <si>
    <t>ZA868</t>
  </si>
  <si>
    <t>Jehla sterican 23 G 0,6 x 80 mm modrĂˇ bal. Ăˇ 100 ks 4665635</t>
  </si>
  <si>
    <t>50115067</t>
  </si>
  <si>
    <t>ZPr - rukavice (Z532)</t>
  </si>
  <si>
    <t>ZK793</t>
  </si>
  <si>
    <t>Rukavice operaÄŤnĂ­  latex s polyuretanem a silikonem sterilnĂ­ ansell gammex PFXP chemo cytostatickĂ© vel. 8,0 bal. Ăˇ 50 pĂˇrĹŻ 330054080</t>
  </si>
  <si>
    <t>ZQ975</t>
  </si>
  <si>
    <t>Rukavice operaÄŤnĂ­ chloroprene Vasco surgical bez latexu bez pudru prodlouĹľenĂ© sterilnĂ­ vel. 6,5  bal. Ăˇ 50 pĂˇrĹŻ 6035724</t>
  </si>
  <si>
    <t>ZQ976</t>
  </si>
  <si>
    <t>Rukavice operaÄŤnĂ­ chloroprene Vasco surgical bez latexu bez pudru prodlouĹľenĂ© sterilnĂ­ vel. 7  bal. Ăˇ 50 pĂˇrĹŻ 6035736</t>
  </si>
  <si>
    <t>ZS177</t>
  </si>
  <si>
    <t>Rukavice operaÄŤnĂ­ chloroprene Vasco surgical, bez latexu, bez pudru, prodlouĹľenĂ©, sterilnĂ­, vel. 6 bal. Ăˇ 50 pĂˇrĹŻ 6035712</t>
  </si>
  <si>
    <t>ZS178</t>
  </si>
  <si>
    <t>Rukavice operaÄŤnĂ­ chloroprene Vasco surgical, bez latexu, bez pudru, prodlouĹľenĂ©, sterilnĂ­, vel. 7,5 bal. Ăˇ 50 pĂˇrĹŻ 6035748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</si>
  <si>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</si>
  <si>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</si>
  <si>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</si>
  <si>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</si>
  <si>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</si>
  <si>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</si>
  <si>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</si>
  <si>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</si>
  <si>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</si>
  <si>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</si>
  <si>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</si>
  <si>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</si>
  <si>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</si>
  <si>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</si>
  <si>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</si>
  <si>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</si>
  <si>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</si>
  <si>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</si>
  <si>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</si>
  <si>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</si>
  <si>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</si>
  <si>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</si>
  <si>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</si>
  <si>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</si>
  <si>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ZQ685</t>
  </si>
  <si>
    <t>Rukavice operaÄŤnĂ­ latex bez pudru sterilnĂ­ ansel GAMMEX Latex Ortho, vel. 6,0 bal. Ăˇ 50 pĂˇrĹŻ 330065060</t>
  </si>
  <si>
    <t>ZQ684</t>
  </si>
  <si>
    <t>Rukavice operaÄŤnĂ­ latex bez pudru sterilnĂ­ ansel GAMMEX Latex Ortho, vel. 7,0 bal. Ăˇ 50 pĂˇrĹŻ 330065070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</si>
  <si>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</si>
  <si>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</si>
  <si>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</si>
  <si>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</si>
  <si>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</si>
  <si>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</si>
  <si>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ZS079</t>
  </si>
  <si>
    <t>Rukavice operaÄŤnĂ­ latex bez pudru sterilnĂ­ ansel GAMMEX Latex Ortho, vel. 9,0 bal. Ăˇ 50 pĂˇrĹŻ 330065090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</si>
  <si>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</si>
  <si>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</si>
  <si>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</si>
  <si>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</si>
  <si>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ZP949</t>
  </si>
  <si>
    <t>Rukavice vyĹˇetĹ™ovacĂ­ nitril basic bez pudru modrĂ© XL bal. Ăˇ 170 ks 44753</t>
  </si>
  <si>
    <t>ZP778</t>
  </si>
  <si>
    <t>Rukavice vyĹˇetĹ™ovacĂ­ nitril bez pudru sterilnĂ­ SAFESKIN vel. L bal. Ăˇ 50 pĂˇrĹŻ 52203M</t>
  </si>
  <si>
    <t>ZP777</t>
  </si>
  <si>
    <t>Rukavice vyĹˇetĹ™ovacĂ­ nitril bez pudru sterilnĂ­ SAFESKIN vel. S bal. Ăˇ 50 pĂˇrĹŻ 52201M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</si>
  <si>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</si>
  <si>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</si>
  <si>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XL bal. Ăˇ 170 ks 44753</t>
  </si>
  <si>
    <t>Rukavice vyĹˇetĹ™ovacĂ­ nitril nesterilnĂ­ basic bez pudru XL bal. Ăˇ 170 ks (44753) 44744</t>
  </si>
  <si>
    <t>ZT074</t>
  </si>
  <si>
    <t>Rukavice vyĹˇetĹ™ovacĂ­ nitril nesterilnĂ­ bez pudru Nitrylex Classic M RD30096003</t>
  </si>
  <si>
    <t>ZT080</t>
  </si>
  <si>
    <t>Rukavice vyĹˇetĹ™ovacĂ­ nitril nesterilnĂ­ modrĂ© L bal. Ăˇ 100 ks Renmed06</t>
  </si>
  <si>
    <t>50115079</t>
  </si>
  <si>
    <t>ZPr - internzivní péče (Z542)</t>
  </si>
  <si>
    <t>ZB437</t>
  </si>
  <si>
    <t>Hadice irigaÄŤnĂ­ odsĂˇvacĂ­ MAJ 1099 Ăˇ 6 ks N1807930</t>
  </si>
  <si>
    <t>ZE385</t>
  </si>
  <si>
    <t>Hadice silikon 1 x 3,0 mm Ăˇ 25 m (34.000.00.100) 70232</t>
  </si>
  <si>
    <t>ZB502</t>
  </si>
  <si>
    <t>Hadice silikon 3 x 5 mm Ăˇ 25 m 34.000.00.103</t>
  </si>
  <si>
    <t>ZB797</t>
  </si>
  <si>
    <t>Hadice silikon 4 x 7 x 1,50 mm Ăˇ 10 m pro drenĂˇĹľ tÄ›l.dutin KVS 60-040070</t>
  </si>
  <si>
    <t>ZB026</t>
  </si>
  <si>
    <t>Hadice silikon 5 x 9 x 2,00 mm Ăˇ 10 m pro drenĂˇĹľ tÄ›l.dutin KVS 60-050090</t>
  </si>
  <si>
    <t>ZD822</t>
  </si>
  <si>
    <t>Hadice silikon 6 x 10,0 x 2,00 mm Ăˇ 10 m KVS 60-060100</t>
  </si>
  <si>
    <t>ZF491</t>
  </si>
  <si>
    <t>Hadice silikon 6 x 11 x 2,5 mm pro drenĂˇĹľ tÄ›l. dutin bal Ăˇ 10 m KVS 60-060110</t>
  </si>
  <si>
    <t>ZL806</t>
  </si>
  <si>
    <t>Hadice silikon 6 x 9 x 1,5 mm pro drenĂˇĹľ tÄ›l. dutin bal Ăˇ 10 m KVS 60-060090</t>
  </si>
  <si>
    <t>ZD144</t>
  </si>
  <si>
    <t>Hadice spojovacĂ­ drĂ©n-lĂˇhev 07.092.00.200</t>
  </si>
  <si>
    <t>Hadice spojovacĂ­ drĂ©n-lĂˇhev bal. Ăˇ 40 ks 07.092.00.200</t>
  </si>
  <si>
    <t>ZH072</t>
  </si>
  <si>
    <t>Hadice spojovacĂ­ k odsĂˇvacĂ­m soupravĂˇm CH30 dĂ©lka 3 m bal. Ăˇ 30 ks 07.068.30.301</t>
  </si>
  <si>
    <t>50115080</t>
  </si>
  <si>
    <t>ZPr - staplery, extraktory, endoskop.mat. (Z523)</t>
  </si>
  <si>
    <t>ZS919</t>
  </si>
  <si>
    <t>AplikĂˇtor klipĹŻ PĂ©ters SURGICAL pro  otevĹ™enĂ© operace, na mikroklipy W9060, dĂ©lka aplikĂˇtoru 20 cm PW620</t>
  </si>
  <si>
    <t>ZR679</t>
  </si>
  <si>
    <t>Hadice insuflaÄŤnĂ­ 7642HS k lapar. vÄ›Ĺľi  OLYMPUS 4K, s pĹ™edehĹ™evem WA58671A</t>
  </si>
  <si>
    <t>ZS920</t>
  </si>
  <si>
    <t>Klip titanovĂ˝ pro otevĹ™enĂ© operace, PĂ©ters SURGICAL, mikro, bĂ­lĂ˝, vĂ˝Ĺˇka zavĹ™enĂ©ho klipu 2,6 mm, bal. Ăˇ 20 zĂˇsobnĂ­kĹŻ po 9 ks klipĹŻ W9060</t>
  </si>
  <si>
    <t>ZD597</t>
  </si>
  <si>
    <t>Obal na laparoskop. nĂˇstroj OLYMPUS z UH tubus (shaft) mono 5 x 330 mm A60800A</t>
  </si>
  <si>
    <t>50115090</t>
  </si>
  <si>
    <t>ZPr - zubolékařský materiál (Z509)</t>
  </si>
  <si>
    <t>ZJ068</t>
  </si>
  <si>
    <t>Ĺ krabka na mandle Hurd 12 x 8 mm 21,0 cm 397124320010</t>
  </si>
  <si>
    <t>4766</t>
  </si>
  <si>
    <t>COSS: operační sály dětské chirurgie</t>
  </si>
  <si>
    <t>ZD094</t>
  </si>
  <si>
    <t>GĂˇza sklĂˇdanĂˇ 8 cm x 17 cm / 5 ks karton Ăˇ 1000 ks 37017</t>
  </si>
  <si>
    <t>Kompresa AB 10 x 20 cm/1 ks sterilnĂ­ NT savĂˇ (1230114021) 1327114021</t>
  </si>
  <si>
    <t>ZM951</t>
  </si>
  <si>
    <t>KrytĂ­ silikonovĂ© pÄ›novĂ© mepilex border post-op sterilnĂ­ 6 x 8 cm bal. Ăˇ 10 ks 496100</t>
  </si>
  <si>
    <t>ZR800</t>
  </si>
  <si>
    <t>MembrĂˇna kolagenovĂˇ Parasorb  Fleece 18 x 36 mm bal. Ăˇ 12 ks DK1836</t>
  </si>
  <si>
    <t>ZB084</t>
  </si>
  <si>
    <t>NĂˇplast transpore 2,50 cm x 9,14 m 1527-1 - nahrazeno ZQ117</t>
  </si>
  <si>
    <t>ZA760</t>
  </si>
  <si>
    <t>DrĂ©n redon CH8 50 cm U2110800</t>
  </si>
  <si>
    <t>ZP579</t>
  </si>
  <si>
    <t>Elektroda jehlovĂˇ prĹŻmÄ›r hrotu 0,5 mm dĂ©lka hrotu 20 mm resterilizovatelnĂˇ bal. Ăˇ 5 ks 303-1</t>
  </si>
  <si>
    <t>ZH514</t>
  </si>
  <si>
    <t>Hadice pro propl. pumpu, ke 2 vakĹŻm, resterilizovatelnĂˇ A4055</t>
  </si>
  <si>
    <t>ZA678</t>
  </si>
  <si>
    <t>Katetr moÄŤovĂ˝ foley 8CH dÄ›tskĂ© bal. Ăˇ 12 ks 2908-02</t>
  </si>
  <si>
    <t>ZC805</t>
  </si>
  <si>
    <t>Katetr moÄŤovĂ˝ foley Folysil  CH 6 pediatrickĂ˝ rovnĂ˝ balonek 1,5 ml bal. Ăˇ 5 ks AA6106</t>
  </si>
  <si>
    <t>ZB575</t>
  </si>
  <si>
    <t>Katetr moÄŤovĂ˝ foley urologickĂ˝ 10CH dÄ›tskĂ© bal. Ăˇ 12 ks 2910-02</t>
  </si>
  <si>
    <t>ZP804</t>
  </si>
  <si>
    <t>Katetr moÄŤovĂ˝ nelaton 10CH silikonovĂ˝ balonkovĂ˝ 3 ml rovnĂ˝ 305 cm bal. Ăˇ 5 ks AA6110</t>
  </si>
  <si>
    <t>ZP803</t>
  </si>
  <si>
    <t>Katetr moÄŤovĂ˝ nelaton 8CH silikonovĂ˝ balonkovĂ˝ 3 ml rovnĂ˝ 25 cm bal. Ăˇ 5 ks AA6108</t>
  </si>
  <si>
    <t>ZJ588</t>
  </si>
  <si>
    <t>Souprava cystofix CH 10,5 minipaed pediatrickĂ˝ bal. Ăˇ 50 ks 4450180</t>
  </si>
  <si>
    <t>ZM780</t>
  </si>
  <si>
    <t>Souprava odsĂˇvacĂ­ zahnutĂˇ Yankauer s rukojetĂ­ prĹŻm. koncovky 4 mm hadice CH 25 dĂ©lka 2 m bal.100 ks,34101</t>
  </si>
  <si>
    <t>ZA960</t>
  </si>
  <si>
    <t>Spojka na moÄŤovĂ˝ sĂˇÄŤek na ureterĂˇlnĂ­ cĂ©vku CH03/ Fr0,8 bal. Ăˇ 10 ks AK3200</t>
  </si>
  <si>
    <t>ZR883</t>
  </si>
  <si>
    <t>Ĺ itĂ­ Monocryl Plus fialovĂ˝  antibacterial 5/0, 70 cm, jehla (druh RB-1 plus, velikost  17 mm, zakĹ™ivenĂ­ 1/2C, hrot TP) bal. Ăˇ 36 ks HMCP2131H</t>
  </si>
  <si>
    <t>ZD188</t>
  </si>
  <si>
    <t>Ĺ itĂ­ monocryl un 5-0 bal. Ăˇ 12 ks W3221</t>
  </si>
  <si>
    <t>ZL257</t>
  </si>
  <si>
    <t>Ĺ itĂ­ novosyn quick undy 5/0 (1) bal. Ăˇ 36 ks C3046311</t>
  </si>
  <si>
    <t>ZJ134</t>
  </si>
  <si>
    <t>Ĺ itĂ­ supolene zelenĂ˝ 2EP 3/0 USP Ăˇ 36 ks 9063</t>
  </si>
  <si>
    <t>ZB868</t>
  </si>
  <si>
    <t>Jehla perican 18G 1,30 x 80 mm pro epid.anest. bal. Ăˇ 25 ks 4512383</t>
  </si>
  <si>
    <t>ZL346</t>
  </si>
  <si>
    <t>Rukavice operaÄŤnĂ­ latex bez pudru chlorovanĂ© sterilnĂ­ ansell gammex PF sensitive vel. 8,5 bal. Ăˇ 50 pĂˇrĹŻ 330051085</t>
  </si>
  <si>
    <t>ZD125</t>
  </si>
  <si>
    <t>PĹ™evodnĂ­k k harmonickĂ©mu skalpelu HP054</t>
  </si>
  <si>
    <t>ZH427</t>
  </si>
  <si>
    <t>PĹ™evodnĂ­k k harmonickĂ©mu skalpelu modrĂ˝ HP BLUE s kabelem</t>
  </si>
  <si>
    <t>ZC239</t>
  </si>
  <si>
    <t>RukojeĹĄ laparoskopickĂˇ bez zĂˇmku PO958R</t>
  </si>
  <si>
    <t>ZE129</t>
  </si>
  <si>
    <t>Tubus zevnĂ­ izol. 5/5 mm 310 mm PM973R</t>
  </si>
  <si>
    <t>48</t>
  </si>
  <si>
    <t>LEK: Lékárna</t>
  </si>
  <si>
    <t>4802</t>
  </si>
  <si>
    <t>LEK: lékárna -výdejna Z (hlavní lékárna)</t>
  </si>
  <si>
    <t>ZP199</t>
  </si>
  <si>
    <t>NĂˇdoba na kontaminovanĂ˝ odpad 30 l PP s vĂ­kem 335 x 400 x 318 mm 4430</t>
  </si>
  <si>
    <t>ZP946</t>
  </si>
  <si>
    <t>Rukavice vyĹˇetĹ™ovacĂ­ nitril basic bez pudru modrĂ© S bal. Ăˇ 200 ks 44750</t>
  </si>
  <si>
    <t>ZT121</t>
  </si>
  <si>
    <t>Rukavice vyĹˇetĹ™ovacĂ­ nitril bezpraĹˇnĂ© ONE PLUS vel. S bal. Ăˇ 100 ks 9450-012.04</t>
  </si>
  <si>
    <t>ZT036</t>
  </si>
  <si>
    <t>Rukavice vyĹˇetĹ™ovacĂ­ nitril nesterilnĂ­  bez pudru L bal. Ăˇ 100 ks</t>
  </si>
  <si>
    <t>Rukavice vyĹˇetĹ™ovacĂ­ nitril nesterilnĂ­ basic bez pudru modrĂ© S bal. Ăˇ 200 ks 44750</t>
  </si>
  <si>
    <t>ZT088</t>
  </si>
  <si>
    <t>Rukavice vyĹˇetĹ™ovacĂ­ nitril nesterilnĂ­ nepudrovanĂ© modrĂ© S bal. Ăˇ 100 ks 1323806535</t>
  </si>
  <si>
    <t>4804</t>
  </si>
  <si>
    <t>LEK: lékárna - výdejna A (monoblok)</t>
  </si>
  <si>
    <t>ZC854</t>
  </si>
  <si>
    <t>Kompresa NT 7,5 x 7,5 cm/2 ks sterilnĂ­ 26510</t>
  </si>
  <si>
    <t>ZB404</t>
  </si>
  <si>
    <t>NĂˇplast cosmos 8 cm x 1 m 5403353</t>
  </si>
  <si>
    <t>ZN366</t>
  </si>
  <si>
    <t>NĂˇplast poinjekÄŤnĂ­ elastickĂˇ tkanĂˇ jednotl. baleno 19 mm x 72 mm P-CURE1972ELAST</t>
  </si>
  <si>
    <t>ZL790</t>
  </si>
  <si>
    <t>Obvaz sterilnĂ­ hotovĂ˝ ÄŤ. 3 A4101144</t>
  </si>
  <si>
    <t>4806</t>
  </si>
  <si>
    <t>LEK: lékárna - výdej HVLP</t>
  </si>
  <si>
    <t>4841</t>
  </si>
  <si>
    <t>LEK: lékárna - oddělení ředění cytostatik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</si>
  <si>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</si>
  <si>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</si>
  <si>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</si>
  <si>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</si>
  <si>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ZB976</t>
  </si>
  <si>
    <t>ÄŚtvereÄŤky desinfekÄŤnĂ­ Alkohol Pads 3,5 x 6,5 cm 70% isopropanol bal. Ăˇ 100 ks 9160612</t>
  </si>
  <si>
    <t>ZK335</t>
  </si>
  <si>
    <t>Filtr infuznĂ­ sterifix 0,2um 4099303</t>
  </si>
  <si>
    <t>ZK504</t>
  </si>
  <si>
    <t>Filtr mini spike ÄŤervenĂ˝ 4550340</t>
  </si>
  <si>
    <t>ZA737</t>
  </si>
  <si>
    <t>Filtr mini spike modrĂ˝ 4550234</t>
  </si>
  <si>
    <t>ZK505</t>
  </si>
  <si>
    <t>Pumpa infuznĂ­ elastomerickĂˇ Infusor LV 2 5 dennĂ­ Ăˇ 12 ks 240 ml 2C2008K</t>
  </si>
  <si>
    <t>ZC986</t>
  </si>
  <si>
    <t>Pumpa infuznĂ­ elastomerickĂˇ Infusor LV 5 2 dennĂ­ Ăˇ 12 ks 252 ml 2C2009K</t>
  </si>
  <si>
    <t>ZK507</t>
  </si>
  <si>
    <t>StĹ™Ă­kaÄŤka injekÄŤnĂ­ 3 dĂ­lnĂˇ amber plastipak stĂ­nÄ›nĂˇ 50/60 ml LL perfusion amber bal. Ăˇ 120 ks 300869</t>
  </si>
  <si>
    <t>ZA746</t>
  </si>
  <si>
    <t>StĹ™Ă­kaÄŤka injekÄŤnĂ­ 3-dĂ­lnĂˇ 1 ml L tuberculin Omnifix Solo 9161406V - nahrazeno ZS016</t>
  </si>
  <si>
    <t>ZD835</t>
  </si>
  <si>
    <t>StĹ™Ă­kaÄŤka injekÄŤnĂ­ 3-dĂ­lnĂˇ 1 ml LL plastipak bal. Ăˇ 100 ks 309628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</si>
  <si>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</si>
  <si>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</si>
  <si>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</si>
  <si>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</si>
  <si>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</si>
  <si>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</si>
  <si>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ZB796</t>
  </si>
  <si>
    <t>StĹ™Ă­kaÄŤka injekÄŤnĂ­ 3-dĂ­lnĂˇ 30 ml LL Omnifix Solo bal. Ăˇ 100 ks 4617304F</t>
  </si>
  <si>
    <t>ZE308</t>
  </si>
  <si>
    <t>StĹ™Ă­kaÄŤka injekÄŤnĂ­ 3-dĂ­lnĂˇ 5 ml LL Omnifix Solo se zĂˇvitem 4617053V</t>
  </si>
  <si>
    <t>ZB801</t>
  </si>
  <si>
    <t>Transofix krĂˇtkĂ˝ trn Ăˇ 50 ks 4090500</t>
  </si>
  <si>
    <t>ZN271</t>
  </si>
  <si>
    <t>Vak pro parenterĂˇlnĂ­ vĂ˝Ĺľivu TPN EVA 125 ml bal Ăˇ 50 ks E1301OD</t>
  </si>
  <si>
    <t>ZK799</t>
  </si>
  <si>
    <t>ZĂˇtka combi ÄŤervenĂˇ 4495101</t>
  </si>
  <si>
    <t>ZK798</t>
  </si>
  <si>
    <t>ZĂˇtka combi modrĂˇ 4495152</t>
  </si>
  <si>
    <t>ZQ649</t>
  </si>
  <si>
    <t>Set infuznĂ­  Spike (DEHP free) s filtrem 0,2 um, dĂ©lka 2,2 m k mobilnĂ­ pumpÄ› Mini Rythmic PN+ bal. Ăˇ 20 ks KE1EE192X</t>
  </si>
  <si>
    <t>ZR860</t>
  </si>
  <si>
    <t>Set infuznĂ­ Cyto-set Line bez bezjehlovĂ©ho ventilu s uzĂˇvÄ›rem PrimeStop dĂ©lka 30 cm A2581NF</t>
  </si>
  <si>
    <t>ZR740</t>
  </si>
  <si>
    <t>Set infuznĂ­ Cyto-set Mix, sekundĂˇrnĂ­ pro bezjehlovou pĹ™Ă­pravu cytostatik a napojenĂ­ na centrĂˇlnĂ­ infuznĂ­ linku, s integrovanĂ˝m  0,2 ÎĽm filtrem, dĂ©lka 32 cm A2903N</t>
  </si>
  <si>
    <t>ZR739</t>
  </si>
  <si>
    <t>Set infuznĂ­ Cyto-set Mix, sekundĂˇrnĂ­, pro bezjehlovou pĹ™Ă­pravu cytostatik a napojenĂ­ na centrĂˇlnĂ­ infuznĂ­ linku, stĂ­nÄ›nĂ˝, dĂ©lka 32 cm A2906N</t>
  </si>
  <si>
    <t>ZB436</t>
  </si>
  <si>
    <t>Jehla eco flac mix, bal. 250 ks, 16401</t>
  </si>
  <si>
    <t>ZQ955</t>
  </si>
  <si>
    <t>Jehla injekÄŤnĂ­ 16G 1,65 x 40 mm, bĂ­lĂˇ BD Microlance bal. Ăˇ 100 ks 300637</t>
  </si>
  <si>
    <t>ZK792</t>
  </si>
  <si>
    <t>Rukavice operaÄŤnĂ­  latex s polyuretanem a silikonem sterilnĂ­ ansell gammex PFXP chemo cytostatickĂ© vel. 7,5 bal. Ăˇ 50 pĂˇrĹŻ 330054075</t>
  </si>
  <si>
    <t>ZO934</t>
  </si>
  <si>
    <t>Rukavice operaÄŤnĂ­ latex bez pudru sterilnĂ­ sempermed derma PF vel. 6,5 39472</t>
  </si>
  <si>
    <t>ZO935</t>
  </si>
  <si>
    <t>Rukavice operaÄŤnĂ­ latex bez pudru sterilnĂ­ sempermed derma PF vel. 7,0 39473</t>
  </si>
  <si>
    <t>ZP019</t>
  </si>
  <si>
    <t>Rukavice operaÄŤnĂ­ latex bez pudru sterilnĂ­ sempermed derma PF vel. 7,5 39474</t>
  </si>
  <si>
    <t>ZK499</t>
  </si>
  <si>
    <t>Rukavice operaÄŤnĂ­ latex s polyuretanem a silikonem sterilnĂ­ ansell gammex PFXP chemo cytostatickĂ© vel. 6,5 bal. Ăˇ 50 pĂˇrĹŻ 330054065</t>
  </si>
  <si>
    <t>ZK500</t>
  </si>
  <si>
    <t>Rukavice operaÄŤnĂ­ latex s polyuretanem a silikonem sterilnĂ­ ansell gammex PFXP chemo cytostatickĂ© vel. 7,0 bal. Ăˇ 50 pĂˇrĹŻ 330054070</t>
  </si>
  <si>
    <t>ZT078</t>
  </si>
  <si>
    <t>Rukavice vyĹˇetĹ™ovacĂ­ nitril GLOVE nesterilnĂ­ svÄ›tle modrĂ© L</t>
  </si>
  <si>
    <t>4842</t>
  </si>
  <si>
    <t>LEK: lékárna - oddělení přípravy sterilních léčiv</t>
  </si>
  <si>
    <t>ZP028</t>
  </si>
  <si>
    <t>KĂˇdinka nĂ­zkĂˇ s vĂ˝levkou SIMAX 250 ml (KAVA632417010250) VTRB632417010250</t>
  </si>
  <si>
    <t>ZC066</t>
  </si>
  <si>
    <t>KĂˇdinka nĂ­zkĂˇ s vĂ˝levkou sklo 100 ml (213-1045) VTRB632417010100</t>
  </si>
  <si>
    <t>ZR871</t>
  </si>
  <si>
    <t>NĂˇlevka filtrovacĂ­ nuÄŤ s rovnou fritou, SIMAX, borosilikĂˇtovĂ© sklo 3.3,  pĂłrovitost P40 (34 S/60x191/S3 ) 632424334306</t>
  </si>
  <si>
    <t>ZR872</t>
  </si>
  <si>
    <t>NĂˇlevka filtrovacĂ­ nuÄŤ s rovnou fritou, SIMAX, borosilikĂˇtovĂ© sklo 3.3, pĂłrovitost P40 (34 S/90x246/S3) 632424334309</t>
  </si>
  <si>
    <t>ZI360</t>
  </si>
  <si>
    <t>NĂˇlevka k filtraÄŤnĂ­mu zaĹ™Ă­zenĂ­ Millipore sklo borosilikĂˇtovĂ© 300 ml GLAS260.245.01</t>
  </si>
  <si>
    <t>ZF304</t>
  </si>
  <si>
    <t>VĂˇlec odmÄ›rnĂ˝ nĂ­zkĂ˝ sklo 1645/BH tĹ™Ă­da pĹ™esnosti B 2000 ml VTRB632432721746</t>
  </si>
  <si>
    <t>ZE159</t>
  </si>
  <si>
    <t>NĂˇdoba na kontaminovanĂ˝ odpad 2 l 15-0003</t>
  </si>
  <si>
    <t>ZF192</t>
  </si>
  <si>
    <t>NĂˇdoba na kontaminovanĂ˝ odpad 4 l 15-0004</t>
  </si>
  <si>
    <t>ZI361</t>
  </si>
  <si>
    <t>PodloĹľka membrĂˇny k fitraÄŤnĂ­mu zaĹ™Ă­zenĂ­ Millipore s fritou GLAS260.245.02</t>
  </si>
  <si>
    <t>ZN277</t>
  </si>
  <si>
    <t>Set hadicovĂ˝ EXACTA mikroobjemovĂ˝ s ovzduĹˇnÄ›nĂ­m bal. Ăˇ 25 ks H938175</t>
  </si>
  <si>
    <t>ZN278</t>
  </si>
  <si>
    <t>Set hadicovĂ˝ EXACTA pro stĹ™Ă­kaÄŤku bal. Ăˇ 25 ks H938176</t>
  </si>
  <si>
    <t>ZN279</t>
  </si>
  <si>
    <t>Set hadicovĂ˝ EXACTA valve EM2400 zĂˇkladnĂ­ s ventily bal. Ăˇ 10 ks H938724E</t>
  </si>
  <si>
    <t>ZN276</t>
  </si>
  <si>
    <t>Set hadicovĂ˝ EXACTA vysokoobjemovĂ˝ s ovzduĹˇnÄ›nĂ­m bal. Ăˇ 25 ks H938174</t>
  </si>
  <si>
    <t>ZA789</t>
  </si>
  <si>
    <t>StĹ™Ă­kaÄŤka injekÄŤnĂ­ 2-dĂ­lnĂˇ 2 ml L Inject Solo 4606027V - povoleno pouze pro KNM, pro lĂ©kĂˇrnu 4842</t>
  </si>
  <si>
    <t>ZA790</t>
  </si>
  <si>
    <t>StĹ™Ă­kaÄŤka injekÄŤnĂ­ 2-dĂ­lnĂˇ 5 ml L Inject Solo4606051V - povoleno pouze pro pro lĂ©kĂˇrnu 4842</t>
  </si>
  <si>
    <t>ZQ279</t>
  </si>
  <si>
    <t>TÄ›snÄ›nĂ­ GUKO pro vak. filtraci kĂłnickĂ© pryĹľ vel. 5 prĹŻmÄ›r 33/53 mm vĂ˝Ĺˇka 34 mm 519-4425</t>
  </si>
  <si>
    <t>ZP896</t>
  </si>
  <si>
    <t>Vak na skladovĂˇnĂ­ trombocytĹŻ Transfer 150 ml Bag JMS sterilnĂ­ jednotlivÄ› balenĂ˝ bal. Ăˇ 50 ks 814-0132</t>
  </si>
  <si>
    <t>ZP592</t>
  </si>
  <si>
    <t>Vak pro parenterĂˇlnĂ­ vĂ˝Ĺľivu TPN EVA 1000 ml bal Ăˇ 40 ks E1310OD</t>
  </si>
  <si>
    <t>ZN273</t>
  </si>
  <si>
    <t>Vak pro parenterĂˇlnĂ­ vĂ˝Ĺľivu TPN EVA 2000 ml bal Ăˇ 35 ks E1320OD</t>
  </si>
  <si>
    <t>ZN270</t>
  </si>
  <si>
    <t>Vak pro parenterĂˇlnĂ­ vĂ˝Ĺľivu TPN EVA 250 ml bal Ăˇ 50 ks E1302OD</t>
  </si>
  <si>
    <t>ZN274</t>
  </si>
  <si>
    <t>Vak pro parenterĂˇlnĂ­ vĂ˝Ĺľivu TPN EVA 3000 ml bal Ăˇ 35 ks E1330OD</t>
  </si>
  <si>
    <t>ZN272</t>
  </si>
  <si>
    <t>Vak pro parenterĂˇlnĂ­ vĂ˝Ĺľivu TPN EVA 500 ml bal Ăˇ 50 ks E1305OD</t>
  </si>
  <si>
    <t>4843</t>
  </si>
  <si>
    <t>LEK: lékárna - oddělení přípravy léčiv</t>
  </si>
  <si>
    <t>50115020</t>
  </si>
  <si>
    <t>laboratorní diagnostika-LEK (Z501)</t>
  </si>
  <si>
    <t>DD079</t>
  </si>
  <si>
    <t>AMONIAK VODNY ROZTOK 25%</t>
  </si>
  <si>
    <t>DG379</t>
  </si>
  <si>
    <t>Doprava 21%</t>
  </si>
  <si>
    <t>DE329</t>
  </si>
  <si>
    <t>DusiÄŤnan draselnĂ˝ p.a.</t>
  </si>
  <si>
    <t>DG393</t>
  </si>
  <si>
    <t>Ethanol 96%</t>
  </si>
  <si>
    <t>DE779</t>
  </si>
  <si>
    <t>Hanna pufr pH 4,01 - sĂˇÄŤky 25x20ml</t>
  </si>
  <si>
    <t>DE781</t>
  </si>
  <si>
    <t>Hanna pufr pH 7,01 - sĂˇÄŤky 25x20ml</t>
  </si>
  <si>
    <t>DE772</t>
  </si>
  <si>
    <t>Hanna roztok ke skladovĂˇnĂ­ elektrody</t>
  </si>
  <si>
    <t>DG146</t>
  </si>
  <si>
    <t>kyselina OCTOVA 99,8%  P.A. - ledova</t>
  </si>
  <si>
    <t>DD659</t>
  </si>
  <si>
    <t>kyselina octovĂˇ p.a.</t>
  </si>
  <si>
    <t>DF867</t>
  </si>
  <si>
    <t>NORM.DUSICNAN STRIBRNY N/10, c=0,1M</t>
  </si>
  <si>
    <t>DD137</t>
  </si>
  <si>
    <t>NORM.HYDROXID SODNĂť N/10</t>
  </si>
  <si>
    <t>DD670</t>
  </si>
  <si>
    <t>NORM.CHELATON III 0,05M</t>
  </si>
  <si>
    <t>DC028</t>
  </si>
  <si>
    <t>Octan rtutnaty</t>
  </si>
  <si>
    <t>DI434</t>
  </si>
  <si>
    <t>Oxidising biocide HYDREX 4203</t>
  </si>
  <si>
    <t>DI800</t>
  </si>
  <si>
    <t>PlnĂ­cĂ­ roztok pro elektrody s dvojitĂ˝m mĹŻstkem</t>
  </si>
  <si>
    <t>DG213</t>
  </si>
  <si>
    <t>PUFR FOSFAT.PH7,100 ML</t>
  </si>
  <si>
    <t>ZC043</t>
  </si>
  <si>
    <t>KĂˇdinka vysokĂˇ s vĂ˝levkou 400 ml VTRB632417012400</t>
  </si>
  <si>
    <t>ZC039</t>
  </si>
  <si>
    <t>KĂˇdinka vysokĂˇ sklo 250 ml (213-1064) VTRB632417012250</t>
  </si>
  <si>
    <t>ZC042</t>
  </si>
  <si>
    <t>KĂˇdinka vysokĂˇ sklo 600 ml VTRB632417012600</t>
  </si>
  <si>
    <t>ZC046</t>
  </si>
  <si>
    <t>Miska petri sklo 100 mm (391-2730) VTRB632492003100</t>
  </si>
  <si>
    <t>ZF306</t>
  </si>
  <si>
    <t>VĂˇlec odmÄ›rnĂ˝ vysokĂ˝ 10 ml bĂ­lĂˇ graduace VTRB632432140819</t>
  </si>
  <si>
    <t>ZP900</t>
  </si>
  <si>
    <t>VĂˇlec odmÄ›rnĂ˝ vysokĂ˝ sklo, A modrĂˇ graduace objem 25 ml VTRB632432110923</t>
  </si>
  <si>
    <t>ZA090</t>
  </si>
  <si>
    <t>Vata buniÄŤitĂˇ pĹ™Ă­Ĺ™ezy 37 x 57 cm 2730152</t>
  </si>
  <si>
    <t>ZL524</t>
  </si>
  <si>
    <t>BalĂłnek pryĹľovĂ˝ k byretÄ› 1741.9005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</si>
  <si>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</si>
  <si>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</si>
  <si>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</si>
  <si>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</si>
  <si>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ZD012</t>
  </si>
  <si>
    <t>VĂˇlec odmÄ›rnĂ˝ 100 ml vysokĂ˝ sklo VTRB632432151130</t>
  </si>
  <si>
    <t>4844</t>
  </si>
  <si>
    <t>LEK: lékárna - oddělení diagnostik</t>
  </si>
  <si>
    <t>DG384</t>
  </si>
  <si>
    <t>Bactec- PEDS - PLUS/F - plastic</t>
  </si>
  <si>
    <t>DC796</t>
  </si>
  <si>
    <t>CHELATON III P.A.</t>
  </si>
  <si>
    <t>DG388</t>
  </si>
  <si>
    <t>JĂˇtrovĂ˝ bujon (10ml)- ĹˇroubovacĂ­ uzĂˇvÄ›r</t>
  </si>
  <si>
    <t>DD309</t>
  </si>
  <si>
    <t>LaktĂˇtovĂˇ membrĂˇnovĂˇ souprava</t>
  </si>
  <si>
    <t>DF434</t>
  </si>
  <si>
    <t>Panbio Covid-19 AG</t>
  </si>
  <si>
    <t>DH989</t>
  </si>
  <si>
    <t>Portagerm Pylori</t>
  </si>
  <si>
    <t>50</t>
  </si>
  <si>
    <t>KCHIR: Kardiochirurgická klinika</t>
  </si>
  <si>
    <t>5011</t>
  </si>
  <si>
    <t>KCHIR: lůžkové oddělení 50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</si>
  <si>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</si>
  <si>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</si>
  <si>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</si>
  <si>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</si>
  <si>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</si>
  <si>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</si>
  <si>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ZQ421</t>
  </si>
  <si>
    <t>Houba V.A.C. Veraflo Dressing Kit vel. M pro podtlakovou terapii na kusy ULTVFL05MD/1</t>
  </si>
  <si>
    <t>ZK920</t>
  </si>
  <si>
    <t>Kanystr Info V.A.C. 500 ml pro podtlakovou terapii M8275063/1</t>
  </si>
  <si>
    <t>ZL976</t>
  </si>
  <si>
    <t>Kanystr renasys EZ 800 ml pro podtlakovou terapii 66800912</t>
  </si>
  <si>
    <t>ZL977</t>
  </si>
  <si>
    <t>Kanystr renasys GO 750 ml pro podtlakovou terapii 66800916</t>
  </si>
  <si>
    <t>ZR234</t>
  </si>
  <si>
    <t>Kanystr s gelem V.A.C. Ulta ACTI 300 ml bal. Ăˇ 5 ks pro podtlakovou terapii M8275058/5</t>
  </si>
  <si>
    <t>ZI977</t>
  </si>
  <si>
    <t>Kanystr s gelem V.A.C. Ultra INFO 1000 ml pro podtlakovou terapii M8275093/1 ,Ăˇ 5 ks</t>
  </si>
  <si>
    <t>ZA464</t>
  </si>
  <si>
    <t>Kompresa NT 10 x 10 cm/2 ks sterilnĂ­ 26520</t>
  </si>
  <si>
    <t>ZC845</t>
  </si>
  <si>
    <t>Kompresa NT 10 x 20 cm/5 ks sterilnĂ­ 26621</t>
  </si>
  <si>
    <t>ZA315</t>
  </si>
  <si>
    <t>Kompresa NT 5 x 5 cm/2 ks sterilnĂ­ 26501</t>
  </si>
  <si>
    <t>ZK087</t>
  </si>
  <si>
    <t>KrĂ©m cavilon ochrannĂ˝ bariĂ©rovĂ˝ Ăˇ 28 g bal. Ăˇ 12 ks 3391E - firma jiĹľ nedodĂˇvĂˇ</t>
  </si>
  <si>
    <t>ZM325</t>
  </si>
  <si>
    <t>KrytĂ­ - gel Hyiodine na chronickĂ© rĂˇny Ăˇ 22 g HYIODINE22 - vĂ˝padek</t>
  </si>
  <si>
    <t>ZQ158</t>
  </si>
  <si>
    <t>KrytĂ­ 7D-Fix - fixace I.V.kanyl netkanĂ˝ textil a fĂłlie sterilnĂ­ 9 x 11,6 cm bal. Ăˇ 100 ks (nĂˇhrada za tegaderm) 812010 - jiĹľ se nevyrĂˇbĂ­</t>
  </si>
  <si>
    <t>ZD619</t>
  </si>
  <si>
    <t>KrytĂ­ aquacel extra (dĹ™Ă­ve hydrofibre) 10 x 10 cm Ăˇ 10 ks 420672</t>
  </si>
  <si>
    <t>ZA597</t>
  </si>
  <si>
    <t>KrytĂ­ aquacel extra 5 x  5 cm Ăˇ 10 ks (VZP169583 ) 420671</t>
  </si>
  <si>
    <t>ZL410</t>
  </si>
  <si>
    <t>KrytĂ­ gelovĂ© Hemagel 100 g A2681147</t>
  </si>
  <si>
    <t>ZA664</t>
  </si>
  <si>
    <t>KrytĂ­ gelovĂ© hydrokoloidnĂ­ Flamigel 250 ml FLAM250</t>
  </si>
  <si>
    <t>ZA550</t>
  </si>
  <si>
    <t>KrytĂ­ hydrogelovĂ© nu-gel 25 g bal. Ăˇ 6 ks MNG425</t>
  </si>
  <si>
    <t>ZA544</t>
  </si>
  <si>
    <t>KrytĂ­ inadine nepĹ™ilnavĂ© 5,0 x 5,0 cm 1/10 SYS01481EE</t>
  </si>
  <si>
    <t>ZE396</t>
  </si>
  <si>
    <t>KrytĂ­ mastnĂ˝ tyl grassolind 7,5 x 10 cm bal. Ăˇ 10 ks 499313</t>
  </si>
  <si>
    <t>ZA417</t>
  </si>
  <si>
    <t>KrytĂ­ mastnĂ˝ tyl lomatuell H 10 x 20, Ăˇ 10 ks, 23316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</si>
  <si>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</si>
  <si>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</si>
  <si>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</si>
  <si>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</si>
  <si>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ZQ964</t>
  </si>
  <si>
    <t>KrytĂ­ octenilin gel na rĂˇny 250 ml 121616</t>
  </si>
  <si>
    <t>ZQ966</t>
  </si>
  <si>
    <t>KrytĂ­ octenilin roztok oplachovĂ˝ na rĂˇny 350 ml 121701</t>
  </si>
  <si>
    <t>ZO128</t>
  </si>
  <si>
    <t>KrytĂ­ roztok k vĂ˝plachu a ÄŤiĹˇtÄ›nĂ­ ran ActiMaris Sensitiv 1000 ml 3098119</t>
  </si>
  <si>
    <t>ZR302</t>
  </si>
  <si>
    <t>KrytĂ­ silikonovĂ© pÄ›novĂ© mepilex border flex 10 x 10 cm sterilnĂ­ bal.Ăˇ 5 ks 595300</t>
  </si>
  <si>
    <t>ZR301</t>
  </si>
  <si>
    <t>KrytĂ­ silikonovĂ© pÄ›novĂ© mepilex border flex 7,5  cm sterilnĂ­ bal.Ăˇ 5 ks 595200</t>
  </si>
  <si>
    <t>ZO864</t>
  </si>
  <si>
    <t>KrytĂ­ silikonovĂ© pÄ›novĂ© mepilex border flex ovĂˇl 15 x 19 cm bal. Ăˇ 5 ks 583400</t>
  </si>
  <si>
    <t>ZD633</t>
  </si>
  <si>
    <t>KrytĂ­ silikonovĂ© pÄ›novĂ© mepilex border sacrum 18 x 18 cm bal. Ăˇ 5 ks 282000-01 jiĹľ se nevyrĂˇbĂ­</t>
  </si>
  <si>
    <t>ZA585</t>
  </si>
  <si>
    <t>KrytĂ­ suprasorb F 10 x 12 cm sterilnĂ­ bal. Ăˇ 10 ks 20462</t>
  </si>
  <si>
    <t>ZA503</t>
  </si>
  <si>
    <t>KrytĂ­ suprasorb F 10 x 25 cm fĂłliovĂ© sterilnĂ­ bal. Ăˇ 10 ks 20464</t>
  </si>
  <si>
    <t>ZA507</t>
  </si>
  <si>
    <t>KrytĂ­ tegaderm 8,5 cm x 10,5 cm bal. Ăˇ 50 ks s vĂ˝Ĺ™ezem 1635 - nĂˇhrada ZQ158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</si>
  <si>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</si>
  <si>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</si>
  <si>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</si>
  <si>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</si>
  <si>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ZA562</t>
  </si>
  <si>
    <t>NĂˇplast cosmopor i. v. 6 x 8 cm bal. Ăˇ 50 ks 9008054</t>
  </si>
  <si>
    <t>ZL668</t>
  </si>
  <si>
    <t>NĂˇplast silikon tape 2,5 cm x 5 m bal. Ăˇ 12 ks 2770-1</t>
  </si>
  <si>
    <t>ZA337</t>
  </si>
  <si>
    <t>NĂˇplast softpore 1,25 cm x 9,15 m bal. Ăˇ 24 ks 1320103111</t>
  </si>
  <si>
    <t>ZN091</t>
  </si>
  <si>
    <t>Obvaz elastickĂ˝ sĂ­ĹĄovĂ˝ CareFix Tube k zajiĹˇtÄ›nĂ­ a ochranÄ› fixace IV kanyl vel. M bal. Ăˇ 15 ks 0151 M</t>
  </si>
  <si>
    <t>ZI973</t>
  </si>
  <si>
    <t>PÄ›na malĂˇ  V.A.C bal. Ăˇ 5 ks M8275051</t>
  </si>
  <si>
    <t>PÄ›na malĂˇ  V.A.C M8275051/1</t>
  </si>
  <si>
    <t>ZI974</t>
  </si>
  <si>
    <t>PÄ›na stĹ™ednĂ­ V.A.C bal. Ăˇ 5 ks M8275052</t>
  </si>
  <si>
    <t>PÄ›na stĹ™ednĂ­ V.A.C M8275052/1 , Ăˇ 5 ks</t>
  </si>
  <si>
    <t>ZI975</t>
  </si>
  <si>
    <t>PÄ›na velkĂˇ V.A.C bal. Ăˇ 5 ks M8275053</t>
  </si>
  <si>
    <t>PÄ›na velkĂˇ V.A.C M8275053/1 pro podtlakovou terapii, Ăˇ 5 ks</t>
  </si>
  <si>
    <t>ZA638</t>
  </si>
  <si>
    <t>Set kardio 1 bal. Ăˇ 35 ks 41026</t>
  </si>
  <si>
    <t>ZD616</t>
  </si>
  <si>
    <t>Set na malĂ© zĂˇkroky sterilnĂ­ pro moÄŤovou katetrizaci+ aqua permanent 4 Mediset 4753886</t>
  </si>
  <si>
    <t>ZA599</t>
  </si>
  <si>
    <t>Steh nĂˇplasĹĄovĂ˝ Steri-strip 6 x 75 mm bal. Ăˇ 50 ks elast. E4541</t>
  </si>
  <si>
    <t>ZQ660</t>
  </si>
  <si>
    <t>SystĂ©m na uzavĂ­rĂˇnĂ­ pooperaÄŤnĂ­ch ran Prevena pro podtlakovou terapii V.A.C., vel. 20 cm PRE1055/1</t>
  </si>
  <si>
    <t>ZA593</t>
  </si>
  <si>
    <t>Tampon sterilnĂ­ stĂˇÄŤenĂ˝ 20 x 20 cm / 5 ks 28003+</t>
  </si>
  <si>
    <t>ZB772</t>
  </si>
  <si>
    <t>AdaptĂ©r pĹ™echodka luer 450070</t>
  </si>
  <si>
    <t>AdaptĂ©r Vacuette pĹ™echodka luer 450070</t>
  </si>
  <si>
    <t>ZD650</t>
  </si>
  <si>
    <t>Aquapak - sterilnĂ­ voda 340 ml s adaptĂ©rem bal. Ăˇ 20 ks 400340</t>
  </si>
  <si>
    <t>ZC748</t>
  </si>
  <si>
    <t>BrĂ˝le kyslĂ­kovĂ© 210 cm, Ăˇ 50 ks, 1104</t>
  </si>
  <si>
    <t>ZE253</t>
  </si>
  <si>
    <t>Drainobag 40 malĂ˝ mÄ›ch-samost. bal. Ăˇ 30 ks 5524059</t>
  </si>
  <si>
    <t>ZB771</t>
  </si>
  <si>
    <t>DrĹľĂˇk jehly zĂˇkladnĂ­ 450201</t>
  </si>
  <si>
    <t>ZC498</t>
  </si>
  <si>
    <t>DrĹľĂˇk moÄŤovĂ˝ch sĂˇÄŤkĹŻ UH 800800100</t>
  </si>
  <si>
    <t>ZB905</t>
  </si>
  <si>
    <t>Elektroda defibrilaÄŤnĂ­ CPR-D Zoll 8900-0800-01</t>
  </si>
  <si>
    <t>ZB851</t>
  </si>
  <si>
    <t>Elektroda EKG ARBO H66 bal. Ăˇ 300 ks 31.1663.21</t>
  </si>
  <si>
    <t>ZC586</t>
  </si>
  <si>
    <t>Filtr H-V kompaktnĂ­ kombinovanĂ˝ sterilnĂ­ pĹ™Ă­mĂ˝ Ăˇ 25 ks 19401</t>
  </si>
  <si>
    <t>ZA738</t>
  </si>
  <si>
    <t>Filtr mini spike zelenĂ˝ 4550242</t>
  </si>
  <si>
    <t>ZD801</t>
  </si>
  <si>
    <t>Fonendoskop jednostrannĂ˝ ÄŤervenĂ˝ P00176</t>
  </si>
  <si>
    <t>ZD839</t>
  </si>
  <si>
    <t>Fonendoskop jednostrannĂ˝ Typ - SCHWESTERN, zelenĂ˝ 76.001.00.002</t>
  </si>
  <si>
    <t>ZN646</t>
  </si>
  <si>
    <t>Fonendoskop oboustrannĂ˝ rĹŻznĂ© barvy 710045-s</t>
  </si>
  <si>
    <t>ZB340</t>
  </si>
  <si>
    <t>HadiÄŤka kyslĂ­kovĂˇ bal. Ăˇ 50 ks 41113</t>
  </si>
  <si>
    <t>ZB670</t>
  </si>
  <si>
    <t>HadiÄŤka spojovacĂ­ tlakovĂˇ biocath PE/PVC, dĂ©lka 200 cm, prĹŻmÄ›r 2,5 x 4,1 mm, tlak 20 bar/300 psi, LUER LOCK male/female s rotaÄŤnĂ­ maticĂ­, bal. Ăˇ 25 k PB 3320 M</t>
  </si>
  <si>
    <t>ZB668</t>
  </si>
  <si>
    <t>HadiÄŤka spojovacĂ­ tlakovĂˇ biocath PE/PVC, dĂ©lka 50 cm, prĹŻmÄ›r 1 x 2,5 mm, tlak 40 bar/580 psi, LUER LOCK male/female s rotaÄŤnĂ­ maticĂ­, bal. Ăˇ 40 ks PB 3105 M</t>
  </si>
  <si>
    <t>ZB320</t>
  </si>
  <si>
    <t>IrigĂˇtor z PVC kompl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</si>
  <si>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</si>
  <si>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</si>
  <si>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</si>
  <si>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</si>
  <si>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ZD809</t>
  </si>
  <si>
    <t>Kanyla vasofix 20G rĹŻĹľovĂˇ safety 4269110S-01</t>
  </si>
  <si>
    <t>ZF742</t>
  </si>
  <si>
    <t>Kit pro perikardiocentĂ©zu bal. Ăˇ 5 ks LMP004P6</t>
  </si>
  <si>
    <t>ZK884</t>
  </si>
  <si>
    <t>Kohout trojcestnĂ˝ discofix modrĂ˝ 4095111</t>
  </si>
  <si>
    <t>ZO372</t>
  </si>
  <si>
    <t>Konektor bezjehlovĂ˝ OptiSyte JIM:JSM4001</t>
  </si>
  <si>
    <t>ZD903</t>
  </si>
  <si>
    <t>Kontejner+ lopatka 30 ml nesterilnĂ­ FLME25133</t>
  </si>
  <si>
    <t>ZP300</t>
  </si>
  <si>
    <t>Ĺ krtidlo se sponou pro dospÄ›lĂ© bez latexu modrĂ© dĂ©lka 400 mm 09820-B</t>
  </si>
  <si>
    <t>ZC994</t>
  </si>
  <si>
    <t>LĂˇhev nĂˇhradnĂ­ hi-vac 400 ml 05.000.22.802</t>
  </si>
  <si>
    <t>ZK501</t>
  </si>
  <si>
    <t>ManĹľeta TK k tonometru Omron dospÄ›lĂˇ ĹˇĂ­Ĺ™ka 14 cm,obvod paĹľe 22 cm - 32 cm 101 00038</t>
  </si>
  <si>
    <t>ZB596</t>
  </si>
  <si>
    <t>MikronebulizĂ©r MicroMist 22F 41892</t>
  </si>
  <si>
    <t>ZL105</t>
  </si>
  <si>
    <t>NĂˇstavec pro odbÄ›r moÄŤe ke zkumavce vacuete 450251</t>
  </si>
  <si>
    <t>NĂˇstavec Vacuette pro odbÄ›r moÄŤe ke zkumavce vacuete 450251</t>
  </si>
  <si>
    <t>ZP509</t>
  </si>
  <si>
    <t>Pinzeta UH sterilnĂ­ I0600</t>
  </si>
  <si>
    <t>ZL688</t>
  </si>
  <si>
    <t>ProuĹľky diagnostickĂ© Accu-Check Inform II Strip 50 EU1 Ăˇ 50 ks 05942861041</t>
  </si>
  <si>
    <t>ZA691</t>
  </si>
  <si>
    <t>Rampa 3 kohouty discofix 16600C/4085434/</t>
  </si>
  <si>
    <t>ZA883</t>
  </si>
  <si>
    <t>Rourka rektĂˇlnĂ­ CH18 dĂ©lka 40 cm 19-18.100</t>
  </si>
  <si>
    <t>ZL689</t>
  </si>
  <si>
    <t>Roztok Accu-Check Performa IntÂ´l Controls 1+2 level 04861736001</t>
  </si>
  <si>
    <t>ZA688</t>
  </si>
  <si>
    <t>SĂˇÄŤek moÄŤovĂ˝ s hodinovou diurĂ©zou curity 400, 2000 ml, hadiÄŤka 150 cm 8150</t>
  </si>
  <si>
    <t>ZA804</t>
  </si>
  <si>
    <t>SĂˇÄŤek moÄŤovĂ˝ s hodinovou diurĂ©zou ureofix 500 ml, 2000 ml, klasik s vĂ˝pustĂ­ a antiref. ventilem hadiÄŤka 120 cm 4417930</t>
  </si>
  <si>
    <t>ZB307</t>
  </si>
  <si>
    <t>SĂˇÄŤek nĂˇhradnĂ­ 3,5 l Ureofix s posuvnou svorkou bal. Ăˇ 100 ks 4417543</t>
  </si>
  <si>
    <t>ZR471</t>
  </si>
  <si>
    <t>Skalpel jednorĂˇzovĂ˝ prazisa sterilnĂ­ vel. ÄŤepelky 11 bal. Ăˇ 10 ks 11.000.00.511</t>
  </si>
  <si>
    <t>ZF804</t>
  </si>
  <si>
    <t>StĹ™Ă­kaÄŤka injekÄŤnĂ­ 3-dĂ­lnĂˇ 20 ml LL Original-Perfusor 8728615</t>
  </si>
  <si>
    <t>ZH491</t>
  </si>
  <si>
    <t>StĹ™Ă­kaÄŤka injekÄŤnĂ­ 3-dĂ­lnĂˇ 50 - 60 ml LL MRG00711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</si>
  <si>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</si>
  <si>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</si>
  <si>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</si>
  <si>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</si>
  <si>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</si>
  <si>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</si>
  <si>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ZB988</t>
  </si>
  <si>
    <t>SystĂ©m hrudnĂ­ drenĂˇĹľe Pleur-evac bal. Ăˇ 6 ks pro dospÄ›lĂ© A-6000-08LF</t>
  </si>
  <si>
    <t>ZB006</t>
  </si>
  <si>
    <t>TeplomÄ›r digitĂˇlnĂ­ thermovalT/1050 basic 9250023 (9250391)</t>
  </si>
  <si>
    <t>ZI949</t>
  </si>
  <si>
    <t>TeplomÄ›r digitĂˇlnĂ­ TOP4 s pevnĂ˝m hrotem P03283</t>
  </si>
  <si>
    <t>ZB298</t>
  </si>
  <si>
    <t>Trokar hrudnĂ­ Argyle Ch16/25 cm bal. Ăˇ 10 ks 8888561035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</si>
  <si>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</si>
  <si>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</si>
  <si>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</si>
  <si>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</si>
  <si>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</si>
  <si>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</si>
  <si>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ZB035</t>
  </si>
  <si>
    <t>Vzduchovod ĂşstnĂ­ ÄŤ. 4 ÄŤervenĂ˝ vel. 10 jednorĂˇzovĂ˝ sterilnĂ­ bal. Ăˇ 25 ks 73.900.00.400</t>
  </si>
  <si>
    <t>ZB756</t>
  </si>
  <si>
    <t>Zkumavka 3 ml K3 edta fialovĂˇ 454086</t>
  </si>
  <si>
    <t>ZB757</t>
  </si>
  <si>
    <t>Zkumavka 6 ml K3 edta fialovĂˇ 456036</t>
  </si>
  <si>
    <t>ZB760</t>
  </si>
  <si>
    <t>Zkumavka ÄŤervenĂˇ 3 ml 454095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</si>
  <si>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</si>
  <si>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</si>
  <si>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</si>
  <si>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</si>
  <si>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</si>
  <si>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</si>
  <si>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</si>
  <si>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</si>
  <si>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</si>
  <si>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</si>
  <si>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</si>
  <si>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</si>
  <si>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ZE949</t>
  </si>
  <si>
    <t>Zkumavka na moÄŤ 9,5 ml 455028</t>
  </si>
  <si>
    <t>Zkumavka odbÄ›rovĂˇ Vacuette ÄŤervenĂˇ 5 ml gel 456071</t>
  </si>
  <si>
    <t>Zkumavka odbÄ›rovĂˇ Vacuette fialovĂˇ 3 ml K3 edta 454086</t>
  </si>
  <si>
    <t>Zkumavka odbÄ›rovĂˇ Vacuette moÄŤovĂˇ 10,5 ml bal. Ăˇ 50 ks 455007</t>
  </si>
  <si>
    <t>ZS137</t>
  </si>
  <si>
    <t>Zkumavka s mediem 8110131+ flovakovanĂ˝ tampon 550040, virologickĂ© transportnĂ­ mĂ©dium VPM 3 ml (eSwab) 8110131+550040</t>
  </si>
  <si>
    <t>ZD834</t>
  </si>
  <si>
    <t>Set infuznĂ­ intrafix safeset s trojcest. ventilem 220 cm bal. Ăˇ 100 ks 4063006</t>
  </si>
  <si>
    <t>ZB742</t>
  </si>
  <si>
    <t>Set transfĂşznĂ­ pro pĹ™etlakovou transfuzi bez vzduĹˇnĂ©ho filtru KD301N</t>
  </si>
  <si>
    <t>ZA835</t>
  </si>
  <si>
    <t>Jehla injekÄŤnĂ­ 0,6 x 25 mm modrĂˇ 4657667</t>
  </si>
  <si>
    <t>ZB768</t>
  </si>
  <si>
    <t>Jehla vakuovĂˇ 216/38 mm zelenĂˇ 450076</t>
  </si>
  <si>
    <t>ZB767</t>
  </si>
  <si>
    <t>Jehla vakuovĂˇ 226/38 mm ÄŤernĂˇ 450075</t>
  </si>
  <si>
    <t>Jehla vakuovĂˇ Vacuette 216/38 mm zelenĂˇ 450076</t>
  </si>
  <si>
    <t>50115070</t>
  </si>
  <si>
    <t>ZPr - katetry ostatní (Z513)</t>
  </si>
  <si>
    <t>ZC998</t>
  </si>
  <si>
    <t>Katetr CVC 1 lumen 16 GA x 30 cm CS-04400</t>
  </si>
  <si>
    <t>ZB751</t>
  </si>
  <si>
    <t>Hadice PVC 8/12 Ăˇ 30 m P00468</t>
  </si>
  <si>
    <t>ZB171</t>
  </si>
  <si>
    <t>Maska kyslĂ­kovĂˇ bal. Ăˇ 50 ks 1041</t>
  </si>
  <si>
    <t>5015</t>
  </si>
  <si>
    <t>KCHIR: lůžkové oddělení ECMO</t>
  </si>
  <si>
    <t>ZM232</t>
  </si>
  <si>
    <t>Kanyla ECMO femorĂˇlnĂ­ arteriĂˇlnĂ­ 15 Fr BE-PAS1515 JH104.7280</t>
  </si>
  <si>
    <t>ZM233</t>
  </si>
  <si>
    <t>Kanyla ECMO femorĂˇlnĂ­ arteriĂˇlnĂ­ 17 Fr BE-PAS1715 JH10.47281</t>
  </si>
  <si>
    <t>ZM234</t>
  </si>
  <si>
    <t>Kanyla ECMO femorĂˇlnĂ­ arteriĂˇlnĂ­ 19 Fr BE-PAS1915 JH104.7282</t>
  </si>
  <si>
    <t>ZM235</t>
  </si>
  <si>
    <t>Kanyla ECMO femorĂˇlnĂ­ venĂłznĂ­ 21 Fr BE-PVL2155 JH104.7294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</si>
  <si>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</si>
  <si>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</si>
  <si>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</si>
  <si>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</si>
  <si>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KL732</t>
  </si>
  <si>
    <t>set ECMO PLS dlouhodobĂ© ĹľivotnĂ­ podpory (oxygenĂˇtor, centrifugaÄŤnĂ­ pumpa, hadicovĂ˝ set, pĹ™etlakovĂ˝ vak) certifikace 14 dnĂ­ BE PLS 2051 701050310</t>
  </si>
  <si>
    <t>KM630</t>
  </si>
  <si>
    <t>set ECMO PLS dlouhodobĂ© ĹľivotnĂ­ podpory (oxygenĂˇtor, centrifugaÄŤnĂ­ pumpa, hadicovĂ˝ set, pĹ™etlakovĂ˝ vak) certifikace 14 dnĂ­ BE-PLS2051 70106.8389</t>
  </si>
  <si>
    <t>KG691</t>
  </si>
  <si>
    <t>set ECMO PLS dlouhodobĂ© ĹľivotnĂ­ podpory (oxygenĂˇtor,centrifugaÄŤnĂ­ pumpa,hadicovĂ˝ set, pĹ™etlakovĂ˝ vak) ( pĹŻvodnĂ­ kat. ÄŤ.701027818) 70106.8386</t>
  </si>
  <si>
    <t>ZS223</t>
  </si>
  <si>
    <t>Set HLS ECMO CARDIOHELP BE-HLS 7050  Advanced 7.0, pro krĂˇtkodobou srdeÄŤnĂ­ podporu 70104.7753</t>
  </si>
  <si>
    <t>ZM239</t>
  </si>
  <si>
    <t>Set ECMO zavĂˇdÄ›cĂ­ perkutĂˇnnĂ­ arteriĂˇlnĂ­ PIK150 JH104.7385</t>
  </si>
  <si>
    <t>5021</t>
  </si>
  <si>
    <t>KCHIR: ambulance</t>
  </si>
  <si>
    <t>ZA454</t>
  </si>
  <si>
    <t>Kompresa AB 10 x 10 cm/1 ks sterilnĂ­ NT savĂˇ (1230114011) 1327114011</t>
  </si>
  <si>
    <t>ZA064</t>
  </si>
  <si>
    <t>KrytĂ­ sorbalgon 5 x  5 cm  bal. Ăˇ 10  ks 999598</t>
  </si>
  <si>
    <t>ZF424</t>
  </si>
  <si>
    <t>KrytĂ­ suprasorb X 5 x 5 cm bal. Ăˇ 5 ks 20534</t>
  </si>
  <si>
    <t>DrĹľĂˇk jehly Vacuette zĂˇkladnĂ­ 450201</t>
  </si>
  <si>
    <t>ZD808</t>
  </si>
  <si>
    <t>Kanyla vasofix 22G modrĂˇ safety 4269098S-01</t>
  </si>
  <si>
    <t>ZP078</t>
  </si>
  <si>
    <t>Kontejner 25 ml PP ĹˇroubovĂ˝ sterilnĂ­ uzĂˇvÄ›r 2680/EST/SG</t>
  </si>
  <si>
    <t>Zkumavka odbÄ›rovĂˇ Vacuette ÄŤervenĂˇ 8 ml sĂ©rum/gel 455071</t>
  </si>
  <si>
    <t>Zkumavka odbÄ›rovĂˇ Vacuette fialovĂˇ 6 ml K3 edta 456036</t>
  </si>
  <si>
    <t>Zkumavka odbÄ›rovĂˇ Vacuette koagulace modrĂˇ Quick 4,5 ml modrĂˇ 454329 - jiĹľ se nevyrĂˇbĂ­, nahrazeno ZT285</t>
  </si>
  <si>
    <t>ZK476</t>
  </si>
  <si>
    <t>Rukavice operaÄŤnĂ­ latex s pudrem sterilnĂ­ ansell, vasco surgical powderet vel. 7,5 6035534</t>
  </si>
  <si>
    <t>5031</t>
  </si>
  <si>
    <t>KCHIR: JIP 50B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</si>
  <si>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</si>
  <si>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</si>
  <si>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</si>
  <si>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</si>
  <si>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</si>
  <si>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</si>
  <si>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</si>
  <si>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</si>
  <si>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</si>
  <si>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</si>
  <si>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</si>
  <si>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</si>
  <si>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</si>
  <si>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</si>
  <si>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</si>
  <si>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</si>
  <si>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</si>
  <si>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</si>
  <si>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</si>
  <si>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</si>
  <si>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</si>
  <si>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</si>
  <si>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</si>
  <si>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</si>
  <si>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</si>
  <si>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</si>
  <si>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</si>
  <si>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</si>
  <si>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</si>
  <si>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</si>
  <si>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</si>
  <si>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</si>
  <si>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</si>
  <si>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</si>
  <si>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</si>
  <si>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</si>
  <si>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</si>
  <si>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</si>
  <si>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</si>
  <si>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</si>
  <si>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DA002</t>
  </si>
  <si>
    <t>PROUZKY TETRAPHAN DIA  KATALOGO</t>
  </si>
  <si>
    <t>DD354</t>
  </si>
  <si>
    <t>TEG Kaolin</t>
  </si>
  <si>
    <t>DC634</t>
  </si>
  <si>
    <t>THB KALIBRAÄŚNĂŤ ROZTOK,S7770</t>
  </si>
  <si>
    <t>DF504</t>
  </si>
  <si>
    <t>Zkumavka s heparinasou a 20 ks</t>
  </si>
  <si>
    <t>ZF670</t>
  </si>
  <si>
    <t>KĂˇdinka nĂ­zkĂˇ s vĂ˝levkou skol 150 ml VTRB632417010150</t>
  </si>
  <si>
    <t>ZA563</t>
  </si>
  <si>
    <t>Kompresa AB 20 x 20 cm/1 ks sterilnĂ­ NT savĂˇ (1230114041) 1327114041</t>
  </si>
  <si>
    <t>ZA622</t>
  </si>
  <si>
    <t>Kompresa NT 5 x 5 cm nesterilnĂ­ 06101</t>
  </si>
  <si>
    <t>ZA518</t>
  </si>
  <si>
    <t>Kompresa NT 7,5 x 7,5 cm nesterilnĂ­ 06102</t>
  </si>
  <si>
    <t>ZA643</t>
  </si>
  <si>
    <t>Kompresa vliwasoft 10 x 20 nesterilnĂ­ Ăˇ 100 ks 12070</t>
  </si>
  <si>
    <t>ZB400</t>
  </si>
  <si>
    <t>KrĂ©m cavilon ochrannĂ˝ bariĂ©rovĂ˝ Ăˇ 92 g bal. Ăˇ 12 ks 3392G</t>
  </si>
  <si>
    <t>ZA478</t>
  </si>
  <si>
    <t>KrytĂ­ actisorb plus 10,5 x 10,5 cm bal. Ăˇ 10 ks s aktivnĂ­m uhlĂ­m SYSMAP105EE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</si>
  <si>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</si>
  <si>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</si>
  <si>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</si>
  <si>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</si>
  <si>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</si>
  <si>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</si>
  <si>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ZC399</t>
  </si>
  <si>
    <t>KrytĂ­ hemostatickĂ© traumacel taf light 1,5 x 5 cm bal. Ăˇ 10 ks sĂ­ĹĄka 10295</t>
  </si>
  <si>
    <t>ZN895</t>
  </si>
  <si>
    <t>KrytĂ­ reston nesterilnĂ­ 10,0 cm x 5,0 cm x 5 m role 1563L</t>
  </si>
  <si>
    <t>ZN816</t>
  </si>
  <si>
    <t>KrytĂ­ roztok k vĂ˝plachu a ÄŤiĹˇtÄ›nĂ­ ran ActiMaris Sensitiv 300 ml 3098093</t>
  </si>
  <si>
    <t>ZA317</t>
  </si>
  <si>
    <t>KrytĂ­ s mastĂ­ atrauman 5 x 5 cm bal. Ăˇ 10 ks 499510</t>
  </si>
  <si>
    <t>ZA476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</si>
  <si>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</si>
  <si>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</si>
  <si>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</si>
  <si>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</si>
  <si>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</si>
  <si>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ZA526</t>
  </si>
  <si>
    <t>KrytĂ­ sorbalgon 10 x 10 cm bal. Ăˇ 10 ks 999595</t>
  </si>
  <si>
    <t>ZF423</t>
  </si>
  <si>
    <t>KrytĂ­ suprasorb F 10 x 10 cm role nesterilnĂ­ foliovĂ˝ obvaz 20468</t>
  </si>
  <si>
    <t>ZC715</t>
  </si>
  <si>
    <t>KrytĂ­ suprasorb X 5 x 5 cm antimikr.steril. bal. Ăˇ 5 ks 20540</t>
  </si>
  <si>
    <t>ZA595</t>
  </si>
  <si>
    <t>KrytĂ­ tegaderm 6,0 cm x 7,0 cm bal. Ăˇ 100 ks s vĂ˝Ĺ™ezem 1623W</t>
  </si>
  <si>
    <t>ZA319</t>
  </si>
  <si>
    <t>NĂˇplast durapore 2,50 cm x 9,14 m bal. Ăˇ 12 ks 1538-1</t>
  </si>
  <si>
    <t>ZA418</t>
  </si>
  <si>
    <t>NĂˇplast metaline pod TS 8 x 9 cm 23094</t>
  </si>
  <si>
    <t>ZH012</t>
  </si>
  <si>
    <t>NĂˇplast micropore 2,50 cm x 9,10 m 840W-1</t>
  </si>
  <si>
    <t>ZS112</t>
  </si>
  <si>
    <t>NĂˇplast micropore 2,50 cm x 9,10 m bal. Ăˇ 12 ks 1530-1</t>
  </si>
  <si>
    <t>ZC885</t>
  </si>
  <si>
    <t>NĂˇplast omnifix E 10 cm x 10 m 900650</t>
  </si>
  <si>
    <t>ZA318</t>
  </si>
  <si>
    <t>NĂˇplast transpore 1,25 cm x 9,14 m 1527-0</t>
  </si>
  <si>
    <t>ZK759</t>
  </si>
  <si>
    <t>NĂˇplast water resistant cosmos bal. Ăˇ 20 ks (10+10) 5351233</t>
  </si>
  <si>
    <t>ZA542</t>
  </si>
  <si>
    <t>NĂˇplast wet pruf voduvzd. 1,25 cm x 9,14 m bal. Ăˇ 24 ks K00-3063C</t>
  </si>
  <si>
    <t>ZF454</t>
  </si>
  <si>
    <t>Obinadlo elastickĂ© lenkideal krĂˇtkotaĹľnĂ© 12 cm x 5 m bal. Ăˇ 10 ks 19584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</si>
  <si>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</si>
  <si>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</si>
  <si>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</si>
  <si>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</si>
  <si>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</si>
  <si>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</si>
  <si>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ZA577</t>
  </si>
  <si>
    <t>Set rouĹˇkovacĂ­ Certofix pro CVC bal Ăˇ 10 ks 291832</t>
  </si>
  <si>
    <t>ZA589</t>
  </si>
  <si>
    <t>Tampon sterilnĂ­ stĂˇÄŤenĂ˝ 30 x 30 cm / 5 ks karton Ăˇ 1500 ks 28007</t>
  </si>
  <si>
    <t>ZA617</t>
  </si>
  <si>
    <t>Tampon TC-OC k oĹˇetĹ™enĂ­ dutiny ĂşstnĂ­ Ăˇ 250 ks 12240</t>
  </si>
  <si>
    <t>ZT164</t>
  </si>
  <si>
    <t>AdaptĂ©r Flocare univerzĂˇlnĂ­, na lahve pro enterĂˇlnĂ­ vĂ˝Ĺľivu s prĹŻm. hrdla 40 mm a 26 mm, kompatibilnĂ­ s lahvemi Infatrini a Infatrini Peptisorb 570063(3165884)</t>
  </si>
  <si>
    <t>ZD151</t>
  </si>
  <si>
    <t>Ambuvak pro dospÄ›lĂ© vak 1,5 l komplet (maska, hadiÄŤka, rezervoĂˇr) 7152000</t>
  </si>
  <si>
    <t>ZD212</t>
  </si>
  <si>
    <t>BrĂ˝le kyslĂ­kovĂ© pro dospÄ›lĂ© 1,8 m standard 1161000/L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</si>
  <si>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</si>
  <si>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</si>
  <si>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</si>
  <si>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</si>
  <si>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ZR476</t>
  </si>
  <si>
    <t>Cytosorb adsorbĂ©r 300 kit Cyto CVVHD (adsorber 150ml/24 hod, plnĂ­cĂ­ set s odpadnĂ­m vakem, adapter) F00007129</t>
  </si>
  <si>
    <t>ZD271</t>
  </si>
  <si>
    <t>DrĹľĂˇk lĂˇhve flovac-plast 100 11-5121 (300 970-010-210)</t>
  </si>
  <si>
    <t>ZP287</t>
  </si>
  <si>
    <t>DrĹľĂˇk pro tlakovĂ© pĹ™evodnĂ­ky TCLIP05 bal. Ăˇ 5 ks</t>
  </si>
  <si>
    <t>ZF283</t>
  </si>
  <si>
    <t>DrĹľĂˇk pro zĂˇsobnĂ­k katetrĹŻ N077.1030</t>
  </si>
  <si>
    <t>ZB424</t>
  </si>
  <si>
    <t>Elektroda EKG H34SG 31.1946.21</t>
  </si>
  <si>
    <t>ZD945</t>
  </si>
  <si>
    <t>Filtr antibakteriĂˇlnĂ­ a virovĂ˝ 1344000S</t>
  </si>
  <si>
    <t>ZB295</t>
  </si>
  <si>
    <t>Filtr iso-gard hepa ÄŤistĂ˝ bal. Ăˇ 20 ks (6 dennĂ­) 28012</t>
  </si>
  <si>
    <t>Filtr iso-gard hepa ÄŤistĂ˝ bal. Ăˇ 20 ks 28012</t>
  </si>
  <si>
    <t>ZB271</t>
  </si>
  <si>
    <t>Filtr perifix 0,2MY bal. Ăˇ 25 ks 4515501</t>
  </si>
  <si>
    <t>ZC777</t>
  </si>
  <si>
    <t>Filtr sacĂ­ MSF 271-022-001</t>
  </si>
  <si>
    <t>ZC968</t>
  </si>
  <si>
    <t>Filtrate bag 5029011</t>
  </si>
  <si>
    <t>ZG138</t>
  </si>
  <si>
    <t>Fonendoskop sprague rappaport P00226</t>
  </si>
  <si>
    <t>ZQ401</t>
  </si>
  <si>
    <t>Gel lubrikaÄŤnĂ­ Optitube sĂˇÄŤek Ăˇ 5 g bal. Ăˇ 150 ks OMS1120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</si>
  <si>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</si>
  <si>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</si>
  <si>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</si>
  <si>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</si>
  <si>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ZB497</t>
  </si>
  <si>
    <t>HadiÄŤka spojovacĂ­ vysokotlakĂˇ Combidyn PVC, dĂ©lka 20 cm, prĹŻmÄ›r 1,5 x 2,7 mm, tlak 8 bar, LUER male/female, ABS, ÄŤervenĂ© pruhy(arterial)  bal. Ăˇ 50 ks 5204941</t>
  </si>
  <si>
    <t>ZB531</t>
  </si>
  <si>
    <t>HadiÄŤka spojovacĂ­ vysokotlakĂˇ Combidyn, PE, dĂ©lka 200 cm, prĹŻmÄ›r 1,0 x 2,0 mm, tlak 8 bar   bal. Ăˇ 50 ks 5215035</t>
  </si>
  <si>
    <t>ZJ027</t>
  </si>
  <si>
    <t>Helma castar R vel. L  CP211L/2R</t>
  </si>
  <si>
    <t>ZG001</t>
  </si>
  <si>
    <t>HusĂ­ krk expandi-flex s dvojtou otoÄŤnou spojkou Ăˇ 30 ks 22531</t>
  </si>
  <si>
    <t>ZE373</t>
  </si>
  <si>
    <t>Kanyla ET 7,5 se sĂˇnĂ­m nad manĹľetou SACETT I.D. bal. Ăˇ 10 ks 100/189/075</t>
  </si>
  <si>
    <t>ZB310</t>
  </si>
  <si>
    <t>Kanyla ET 8,0 s manĹľetou bal. Ăˇ 20 ks 100/199/080</t>
  </si>
  <si>
    <t>ZF196</t>
  </si>
  <si>
    <t>Kanyla ET 8,0 se sĂˇnĂ­m nad manĹľetou SACETT I.D. bal. Ăˇ 10 ks 100/189/080</t>
  </si>
  <si>
    <t>ZB311</t>
  </si>
  <si>
    <t>Kanyla ET 8,5 s manĹľetou bal. Ăˇ 20 ks 100/199/085</t>
  </si>
  <si>
    <t>ZE374</t>
  </si>
  <si>
    <t>Kanyla ET 8,5 se sĂˇnĂ­m nad manĹľetou SACETT I.D. bal. Ăˇ 10 ks 100/189/085</t>
  </si>
  <si>
    <t>ZQ508</t>
  </si>
  <si>
    <t>Kanyla nosnĂ­ OptiFlow Plus k pĹ™Ă­stroji AIRVO2, velikost M P06105</t>
  </si>
  <si>
    <t>ZA725</t>
  </si>
  <si>
    <t>Kanyla TS 8,0 s manĹľetou bal. Ăˇ 10 ks 100/860/080</t>
  </si>
  <si>
    <t>ZB314</t>
  </si>
  <si>
    <t>Kanyla TS 8,0 s manĹľetou bal. Ăˇ 2 ks 100/523/080</t>
  </si>
  <si>
    <t>ZC982</t>
  </si>
  <si>
    <t>Kanyla TS 8,5 s manĹľetou bal. Ăˇ 10 ks 100/860/085</t>
  </si>
  <si>
    <t>ZO182</t>
  </si>
  <si>
    <t>Katetr moÄŤovĂ˝ foley pro mÄ›Ĺ™enĂ­ teploty 14 Fr 2- cestnĂ˝ silikonovĂ˝ MN-0114</t>
  </si>
  <si>
    <t>ZO181</t>
  </si>
  <si>
    <t>Katetr moÄŤovĂ˝ foley pro mÄ›Ĺ™enĂ­ teploty 16 Fr 2- cestnĂ˝ silikonovĂ˝ MN-0116</t>
  </si>
  <si>
    <t>ZF743</t>
  </si>
  <si>
    <t>Kit pro perikardiocentĂ©zu bal. Ăˇ 5 ks LMP004P8</t>
  </si>
  <si>
    <t>ZB477</t>
  </si>
  <si>
    <t>Kohout trojcestnĂ˝ lopez valve pro NG sondu nesterilnĂ­ AA-011-M9000</t>
  </si>
  <si>
    <t>ZR162</t>
  </si>
  <si>
    <t>Kompresa Sunmed TR Closure Band stĹ™Ă­kaÄŤka s aretacĂ­, hemostatickĂ˝m nastavitelnĂ˝m pĂˇsem, kompr. balonkem a chlopniÄŤkou SM-TB-LS-TP</t>
  </si>
  <si>
    <t>ZR183</t>
  </si>
  <si>
    <t>Kompresa Sunmed TR Closure Band stĹ™Ă­kaÄŤka s aretacĂ­, hemostatickĂ˝m nastavitelnĂ˝m pĂˇsem, kompr. balonkem a chlopniÄŤkou SM-TB-SS-TP</t>
  </si>
  <si>
    <t>ZP163</t>
  </si>
  <si>
    <t>Konektor flocare stupĹovĂ˝ pro sondu typu ENLock/sondu s kĂłnusovĂ˝m konektorem EAN 8716900563904 bal. Ăˇ 30 ks 589828</t>
  </si>
  <si>
    <t>ZJ655</t>
  </si>
  <si>
    <t>Kyveta CO2 dospÄ›lĂˇ 6870279</t>
  </si>
  <si>
    <t>ZQ895</t>
  </si>
  <si>
    <t>Kyveta CO2 k plicnĂ­mu ventilĂˇtoru Hamilton G5, pro dospÄ›lĂ©/dÄ›ti, jednorĂˇzovĂˇ bal. Ăˇ 10 ks 6063-00, 281719</t>
  </si>
  <si>
    <t>ZE018</t>
  </si>
  <si>
    <t>Kyveta k hemochron bal. 45 ks JACT-LR</t>
  </si>
  <si>
    <t>ZB102</t>
  </si>
  <si>
    <t>LĂˇhev k odsĂˇvaÄŤce flovac 1l hadice 1,8 m Ăˇ 45 ks 000-036-020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</si>
  <si>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</si>
  <si>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</si>
  <si>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</si>
  <si>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</si>
  <si>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ZD113</t>
  </si>
  <si>
    <t>ManĹľeta fixaÄŤnĂ­ Ute-Fix Ăˇ 30 ks NKS:40-06</t>
  </si>
  <si>
    <t>ZC166</t>
  </si>
  <si>
    <t>ManĹľeta pĹ™etlakovĂˇ 500 ml kompletnĂ­ (100 051-018-803) 100 ZIT-500</t>
  </si>
  <si>
    <t>ZT222</t>
  </si>
  <si>
    <t>ManĹľeta TK  k monitorĹŻm ĹľivotnĂ­ch funkcĂ­ DASH 4000, DURA-CUF, malĂ˝ dosp., obvod paĹľe 17-25 cm,  2T koncovka dinaclick,  pro opakovanĂ© pouĹľitĂ­, svÄ›tle modrĂˇsvÄ›tle modrĂˇopakovanĂ© pouĹľitĂ­ DUR-A1-2A</t>
  </si>
  <si>
    <t>ZT223</t>
  </si>
  <si>
    <t>ManĹľeta TK k monitorĹŻm ĹľivotnĂ­ch funkcĂ­ DASH 4000, DURA-CUF, standard dosp., obvod paĹľe 23-33 cm,  2T koncovka dinaclick,  pro opakovanĂ© pouĹľitĂ­, tmavÄ› modrĂˇ tmavÄ› modrĂˇopakovanĂ© pouĹľitĂ­ DUR-A2-2A</t>
  </si>
  <si>
    <t>ZJ266</t>
  </si>
  <si>
    <t>ManĹľeta TK k monitoru Datex dvouhadiÄŤkovĂˇ NIBP 25-35 cm dospÄ›lĂˇ U1880ND (Y0004B)</t>
  </si>
  <si>
    <t>ZO243</t>
  </si>
  <si>
    <t>ManĹľeta TK k monitoru MacLab dvouhadiÄŤkovĂˇ DURA-CUF dospÄ›lĂˇ prodlouĹľenĂˇ 23 - 33 cm 2T DUR-A2-2A-L</t>
  </si>
  <si>
    <t>ZA828</t>
  </si>
  <si>
    <t>ManĹľeta TK k monitoru MacLab dvouhadiÄŤkovĂˇ DURA-CUF dospÄ›lĂˇ velkĂˇ vĂ­ce jak 35 cm DUR-A3-2A</t>
  </si>
  <si>
    <t>ZA904</t>
  </si>
  <si>
    <t>MikronebulizĂ©r s maskou 41893</t>
  </si>
  <si>
    <t>ZQ138</t>
  </si>
  <si>
    <t>NĹŻĹľky chirurgickĂ© rovnĂ© hrotnatĂ© 150 mm TK-AJ 025-15</t>
  </si>
  <si>
    <t>ZB648</t>
  </si>
  <si>
    <t>PĂˇska fixaÄŤnĂ­ Hand-Fix 30 bal. Ăˇ 2 ks NKS:60-65</t>
  </si>
  <si>
    <t>ZP860</t>
  </si>
  <si>
    <t>PĂˇska tracheostomickĂˇ fixaÄŤnĂ­ 52 cm bal. Ăˇ 5 ks 40-0005-044</t>
  </si>
  <si>
    <t>ZQ143</t>
  </si>
  <si>
    <t>Pinzeta anatomickĂˇ rovnĂˇ ĂşzkĂˇ 145 mm TK-BA 100-14</t>
  </si>
  <si>
    <t>ZP477</t>
  </si>
  <si>
    <t>Pinzeta chirurgickĂˇ rovnĂˇ 1 x 2 zuby 115 mm B397114910011</t>
  </si>
  <si>
    <t>ZO010</t>
  </si>
  <si>
    <t>Pinzeta chirurgickĂˇ rovnĂˇ standard 1 x 2 zuby 140 mm 1141113014</t>
  </si>
  <si>
    <t>ZC832</t>
  </si>
  <si>
    <t>Pleuracan A bal. Ăˇ 10 ks 4462556</t>
  </si>
  <si>
    <t>ZB302</t>
  </si>
  <si>
    <t>Rampa 3 kohouty, bal.Ăˇ 20 ks, RP 3000 M</t>
  </si>
  <si>
    <t>ZB301</t>
  </si>
  <si>
    <t>Rampa 5 kohoutĹŻ bez PVC lipidorezistentnĂ­ bal. Ăˇ 20 ks RP 5000 M</t>
  </si>
  <si>
    <t>ZA831</t>
  </si>
  <si>
    <t>Rourka rektĂˇlnĂ­ CH20 dĂ©lka 40 cm 19-20.100</t>
  </si>
  <si>
    <t>ZA884</t>
  </si>
  <si>
    <t>Rourka rektĂˇlnĂ­ CH22 dĂ©lka 40 cm 19-22.100</t>
  </si>
  <si>
    <t>ZB784</t>
  </si>
  <si>
    <t>RukojeĹĄ laryngoskopickĂˇ medium pro lĹľĂ­ce s f.optickĂ˝m vlĂˇknem 3000.350.10</t>
  </si>
  <si>
    <t>ZO506</t>
  </si>
  <si>
    <t>Senzor k mÄ›Ĺ™enĂ­ cerebrĂˇlnĂ­ oximetrie fore-sight ELITE dual velkĂ˝ CS 01-07-2103</t>
  </si>
  <si>
    <t>Senzor k mÄ›Ĺ™enĂ­ cerebrĂˇlnĂ­ oxymetrie fore-sight ELITE dual velkĂ˝ CS 01-07-2103</t>
  </si>
  <si>
    <t>ZC640</t>
  </si>
  <si>
    <t>Senzor k mÄ›Ĺ™enĂ­ hemodynamiky flotrac s hadiÄŤkou 213 cm k monitoru VIGILEO MHD8R</t>
  </si>
  <si>
    <t>ZB899</t>
  </si>
  <si>
    <t>Senzor spirologickĂ˝ bal. Ăˇ 5 ks 8403735-03</t>
  </si>
  <si>
    <t>ZP046</t>
  </si>
  <si>
    <t>Set dialyzaÄŤnĂ­ Multifiltrate PRO CiCa HD 1000 F00000463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</si>
  <si>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</si>
  <si>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</si>
  <si>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</si>
  <si>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</si>
  <si>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ZR000</t>
  </si>
  <si>
    <t>Set pro mÄ›Ĺ™enĂ­ srdeÄŤnĂ­ho vĂ˝deje CO-Set pro roztok pokojovĂ© teploty model 93610, bal. Ăˇ 10 ks 93610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</si>
  <si>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</si>
  <si>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</si>
  <si>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</si>
  <si>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</si>
  <si>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</si>
  <si>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</si>
  <si>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</si>
  <si>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</si>
  <si>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ZB080</t>
  </si>
  <si>
    <t>Souprava tracheostomickĂˇ ÄŤ. 7 100/561/070</t>
  </si>
  <si>
    <t>ZB873</t>
  </si>
  <si>
    <t>Souprava tracheostomickĂˇ ÄŤ. 8 100/561/080</t>
  </si>
  <si>
    <t>ZB545</t>
  </si>
  <si>
    <t>Spojka asymetrickĂˇ 7,10 mm 75111</t>
  </si>
  <si>
    <t>ZA860</t>
  </si>
  <si>
    <t>Spojka dvojitĂˇ otoÄŤnĂˇ ÄŤistĂˇ Ăˇ 20 ks 23412</t>
  </si>
  <si>
    <t>ZD458</t>
  </si>
  <si>
    <t>Spojka vrapovanĂˇ roztaĹľ.rovnĂˇ 15F bal. Ăˇ 50 ks 038-61-311</t>
  </si>
  <si>
    <t>ZB666</t>
  </si>
  <si>
    <t>Spojka Y 9 x 9 x 9 mm symetrickĂˇ bal. Ăˇ 100 ks 120490</t>
  </si>
  <si>
    <t>ZA787</t>
  </si>
  <si>
    <t>StĹ™Ă­kaÄŤka injekÄŤnĂ­ 2-dĂ­lnĂˇ 10 ml L Inject Solo 4606108V</t>
  </si>
  <si>
    <t>StĹ™Ă­kaÄŤka injekÄŤnĂ­ 3-dĂ­lnĂˇ 1 ml L tuberculin s jehlou KD-JECT III graduovĂˇnĂ­ Ăˇ 0,1 ml 26G x 1/2" 0,45 x 12 mm 831786</t>
  </si>
  <si>
    <t>ZL952</t>
  </si>
  <si>
    <t>StĹ™Ă­kaÄŤka injekÄŤnĂ­ 50 ml LL light protected bal.Ăˇ 60 ks 2022920A</t>
  </si>
  <si>
    <t>StĹ™Ă­kaÄŤka injekÄŤnĂ­ arteriĂˇlnĂ­ 3 ml bez jehly s heparinem (analyzĂˇtor Radiometr) bal. Ăˇ 100 ks safePICO Aspirator 956-622</t>
  </si>
  <si>
    <t>ZQ599</t>
  </si>
  <si>
    <t>StĹ™Ă­kaÄŤka injekÄŤnĂ­ pro enterĂˇlnĂ­ vĂ˝Ĺľivu 50/60 ml NUTRICAIR ENFIT excentrickĂˇ bal.Ăˇ 50 ks NCE50SE</t>
  </si>
  <si>
    <t>ZD492</t>
  </si>
  <si>
    <t>SvÄ›rka drĹľĂˇku flovac-plast 100 11-5122 (230-500)</t>
  </si>
  <si>
    <t>ZG481</t>
  </si>
  <si>
    <t>SystĂ©m hrudnĂ­ drenĂˇĹľe Pleur-evac 950 ml 2 cestnĂ˝ bal. Ăˇ 12 ks A-6002-08LF</t>
  </si>
  <si>
    <t>ZK839</t>
  </si>
  <si>
    <t>SystĂ©m hrudnĂ­ drenĂˇĹľe Sinapi 1000 ml dlouhĂˇ trubice kontrola sĂˇnĂ­ + konekto a hadicovĂˇ svorka XL1000SC</t>
  </si>
  <si>
    <t>ZL333</t>
  </si>
  <si>
    <t>SystĂ©m odsĂˇvacĂ­ uzavĹ™enĂ˝ ET Comfortsoft CH 14 55 cm 72 hod. bal. Ăˇ 20 ks 02-011-11</t>
  </si>
  <si>
    <t>ZL176</t>
  </si>
  <si>
    <t>SystĂ©m odsĂˇvacĂ­ uzavĹ™enĂ˝ ET Comfortsoft CH 16 55 cm 72 hod. 02-011-12</t>
  </si>
  <si>
    <t>ZL174</t>
  </si>
  <si>
    <t>SystĂ©m odsĂˇvacĂ­ uzavĹ™enĂ˝ TS Comfortsoft CH 14 30 cm 72 hod. bal. Ăˇ 20 ks 02-011-05</t>
  </si>
  <si>
    <t>ZB107</t>
  </si>
  <si>
    <t>System vibraÄŤnĂ­ ACAPELLA 27-7000</t>
  </si>
  <si>
    <t>ZQ486</t>
  </si>
  <si>
    <t>TyÄŤinka vatovĂˇ sterilnĂ­ 14 cm po jednotlivÄ› balenĂˇ velkĂˇ 1 bal/100 ks 4791911</t>
  </si>
  <si>
    <t>ZF442</t>
  </si>
  <si>
    <t>Vak dĂ˝chacĂ­ 2000 ml 2820</t>
  </si>
  <si>
    <t>Vak odpadnĂ­ Multifiltrate bag 10 000 ml 5029011</t>
  </si>
  <si>
    <t>ZB632</t>
  </si>
  <si>
    <t>Ventil expiraÄŤnĂ­ jednorĂˇzovĂ˝ Ăˇ 10 ks 8414776</t>
  </si>
  <si>
    <t>ZJ277</t>
  </si>
  <si>
    <t>Ventil jednorĂˇzovĂ˝ expiraÄŤnĂ­ V500 Ăˇ 10 ks MP01060</t>
  </si>
  <si>
    <t>ZB316</t>
  </si>
  <si>
    <t>Vzduchovod nosnĂ­ 8,0 mm bal. Ăˇ 10 ks 100/210/080</t>
  </si>
  <si>
    <t>ZR959</t>
  </si>
  <si>
    <t>ZavadÄ›ÄŤ elektrofyziolog. katetrĹŻ perkutĂˇnnĂ­ Fast-cath  6Fr 12 cm bal. Ăˇ 5 ks 406103</t>
  </si>
  <si>
    <t>ZN128</t>
  </si>
  <si>
    <t>ZavadÄ›ÄŤ vzduĹˇnĂ˝ S â€“ GUIDE 15CH dĂ©lka 65 cm pro oxygenii s lumenem a tvarovou pamÄ›tĂ­ bal. Ăˇ 5 ks 33-90-650-1</t>
  </si>
  <si>
    <t>ZB777</t>
  </si>
  <si>
    <t>Zkumavka ÄŤervenĂˇ 3,5 ml gel 454071</t>
  </si>
  <si>
    <t>ZB985</t>
  </si>
  <si>
    <t>Zkumavka moÄŤovĂˇ urin-monovette s pĂ­stem 10 ml sterilnĂ­ bal. Ăˇ 100 ks 10.252.020</t>
  </si>
  <si>
    <t>Zkumavka odbÄ›rovĂˇ Vacuette ÄŤervenĂˇ 3,5 ml gel 454071</t>
  </si>
  <si>
    <t>50115062</t>
  </si>
  <si>
    <t>ZPr - materiál hemodialýza (Z525)</t>
  </si>
  <si>
    <t>ZP147</t>
  </si>
  <si>
    <t>Roztok Citra-Lock 4%, ampule 5 ml bal. Ăˇ 20 ks ZZ-24060201</t>
  </si>
  <si>
    <t>ZS013</t>
  </si>
  <si>
    <t>Set sterilnĂ­ pro hrudnĂ­ punkci Mediset (sloĹľenĂ­ setu viz zĂˇloĹľka popis) 4785511</t>
  </si>
  <si>
    <t>ZE079</t>
  </si>
  <si>
    <t>Set transfĂşznĂ­ non PVC s odvzduĹˇnÄ›nĂ­m a bakteriĂˇlnĂ­m filtrem ZAR-I-TS</t>
  </si>
  <si>
    <t>ZB769</t>
  </si>
  <si>
    <t>Jehla vakuovĂˇ 206/38 mm ĹľlutĂˇ 450077</t>
  </si>
  <si>
    <t>Jehla vakuovĂˇ Vacuette 206/38 mm ĹľlutĂˇ 450077</t>
  </si>
  <si>
    <t>ZB536</t>
  </si>
  <si>
    <t>Katetr arteriĂˇlnĂ­ 20 G, 1,1 x 45 mm bal. Ăˇ 25 ks 682245</t>
  </si>
  <si>
    <t>ZC637</t>
  </si>
  <si>
    <t>Katetr arteriĂˇlnĂ­ set Arteriofix, pro radiĂˇlnĂ­ pĹ™Ă­stup, 20 G/80 mm, set: katetr+zavĂˇdÄ›cĂ­ vodiÄŤ+zav. punkÄŤnĂ­ jehla,  bal. Ăˇ 20 ks  5206324</t>
  </si>
  <si>
    <t>ZA191</t>
  </si>
  <si>
    <t>Katetr CVC 3 lumen 7 Fr x 21 cm bal. Ăˇ 5 ks ML-00703</t>
  </si>
  <si>
    <t>ZS298</t>
  </si>
  <si>
    <t>Katetr CVC 3 lumen 8,5 Fr x 16 cm antimikrobiĂˇlnĂ­ Ăşprava AGB bal. Ăˇ 5 ks 8,5 Fr/16 cm CS-22853-E</t>
  </si>
  <si>
    <t>ZO342</t>
  </si>
  <si>
    <t>Katetr CVC 4 lumen 8,5 Fr x 20 cm Arrow gard blue plus bal. Ăˇ 5 ks CS-45854-E</t>
  </si>
  <si>
    <t>ZC218</t>
  </si>
  <si>
    <t>Katetr dialyzaÄŤnĂ­ 2 lumen 14,0 Fr x 15 cm AGB antibakteriĂˇlnĂ­ (katetrizaÄŤnĂ­ set) bal. Ăˇ 5 ks CS-22142-F</t>
  </si>
  <si>
    <t>ZR829</t>
  </si>
  <si>
    <t>Katetr dialyzaÄŤnĂ­ 2 lumen 14,0 Fr x 20 cm AGB antibakterĂˇlnĂ­ ( katetrizaÄŤnĂ­ set ) bal.Ăˇ 5 ks CS-25142-F</t>
  </si>
  <si>
    <t>ZR830</t>
  </si>
  <si>
    <t>Katetr dialyzaÄŤnĂ­ 2 lumen 14,0 Fr x 25 cm AGB antibakterĂˇlnĂ­ ( katetrizaÄŤnĂ­ set ) bal.Ăˇ 5 ks CS-26142-F</t>
  </si>
  <si>
    <t>ZR958</t>
  </si>
  <si>
    <t>Katetr pro doÄŤasnou stimulaci Pacel FD 110 cm  5Fr, rovnĂˇ s balonkem 401761</t>
  </si>
  <si>
    <t>ZC212</t>
  </si>
  <si>
    <t>Katetr term.+ sheat 7 Fr AH-05050</t>
  </si>
  <si>
    <t>ZQ182</t>
  </si>
  <si>
    <t>Set dialyzaÄŤnĂ­ Multifiltrate Ci-Ca CVVHD k pĹ™Ă­stroji Multifltrate Pro 12, multifiltrate PRO kit CiCa HDF 1000 F00005329</t>
  </si>
  <si>
    <t>ZQ183</t>
  </si>
  <si>
    <t>Set dialyzaÄŤnĂ­ Multifiltrate pro univerzĂˇlnĂ­ heparinovou dialĂ˝zu k pĹ™Ă­stroji Multifltrate Pro 12 multifiltrate PRO kit HDF 1000 F00000461</t>
  </si>
  <si>
    <t>ZL249</t>
  </si>
  <si>
    <t>Hadice vrapovanĂˇ bal. Ăˇ 50 m 038-01-228</t>
  </si>
  <si>
    <t>ZD725</t>
  </si>
  <si>
    <t>Maska aerosolovĂˇ pro dospÄ›lĂ© 032-10-006NC</t>
  </si>
  <si>
    <t>ZD184</t>
  </si>
  <si>
    <t>Maska pro neinvazivnĂ­ ventilaci Nova Star vel. L MP01581</t>
  </si>
  <si>
    <t>ZJ654</t>
  </si>
  <si>
    <t>Maska pro neinvazivnĂ­ ventilaci Nova Star vel. M MP01580</t>
  </si>
  <si>
    <t>ZB322</t>
  </si>
  <si>
    <t>Maska resuscitaÄŤnĂ­ nafuk. dosp. stĹ™ed bal. Ăˇ 20 ks 41281</t>
  </si>
  <si>
    <t>ZB318</t>
  </si>
  <si>
    <t>Maska resuscitaÄŤnĂ­ nafuk. dosp. velkĂˇ bal. Ăˇ 20 ks 41282</t>
  </si>
  <si>
    <t>ZC740</t>
  </si>
  <si>
    <t>Maska tracheostomickĂˇ bal. Ăˇ 50 ks 1075</t>
  </si>
  <si>
    <t>ZN621</t>
  </si>
  <si>
    <t>Nos umÄ›lĂ˝ s portem pro odsĂˇvĂˇnĂ­ bal. Ăˇ 30 ks B0300(6000)</t>
  </si>
  <si>
    <t>ZF295</t>
  </si>
  <si>
    <t>Okruh dĂ˝chacĂ­ anesteziologickĂ˝ 1,6 m s nĂ­zkou poddajnostĂ­ 038-01-130</t>
  </si>
  <si>
    <t>ZQ510</t>
  </si>
  <si>
    <t>Okruh dĂ˝chacĂ­ k pĹ™Ă­stroji AIRVO2 vÄŤetnÄ› komory Plus P06859</t>
  </si>
  <si>
    <t>ZR419</t>
  </si>
  <si>
    <t>Okruh dĂ˝chacĂ­ k ventilĂˇtoru HAMILTON (7x HME filtr1x MaxiNeb mikronebulizace, T-spojka, O2 hadiÄŤka,1xPacientskĂ˝ okruh 1,6m,1x Filtr mechanickĂ˝,7x VrapovĂˇ spojka) HAM-UNI-7V</t>
  </si>
  <si>
    <t>ZC367</t>
  </si>
  <si>
    <t>PĹ™evodnĂ­k tlakovĂ˝ dvoukomorovĂ˝ 150 cm set 2 linky bal. Ăˇ 10 ks T001650A</t>
  </si>
  <si>
    <t>ZC366</t>
  </si>
  <si>
    <t>PĹ™evodnĂ­k tlakovĂ˝ PX260 150 cm 1 linka bal. Ăˇ 10 ks (T100209A, T100209B) PX260</t>
  </si>
  <si>
    <t>PĹ™evodnĂ­k tlakovĂ˝ PX260 150 cm 1 linka bal. Ăˇ 10 ks (T100209A, T100209B) PX260 - lze nahradit ZT144</t>
  </si>
  <si>
    <t>ZD671</t>
  </si>
  <si>
    <t>PĹ™evodnĂ­k tlakovĂ˝ PX2X2 dvojitĂ˝ bal. Ăˇ 8 ks T005074A</t>
  </si>
  <si>
    <t>ZQ509</t>
  </si>
  <si>
    <t>RozhranĂ­ tracheostomickĂ© OptiFlow Plus k pĹ™Ă­stroji AIRVO2 P04851</t>
  </si>
  <si>
    <t>ZO025</t>
  </si>
  <si>
    <t>Set k ventilĂˇtorĹŻm Hamilton HAM-OLN</t>
  </si>
  <si>
    <t>5062</t>
  </si>
  <si>
    <t>KCHIR: operační sál - lokální</t>
  </si>
  <si>
    <t>50115004</t>
  </si>
  <si>
    <t>IUTN - kovové (Z506)</t>
  </si>
  <si>
    <t>ZG486</t>
  </si>
  <si>
    <t>Dlaha sternĂˇlnĂ­ uzamykatelnĂˇ 2.4 mm 460.019</t>
  </si>
  <si>
    <t>ZF684</t>
  </si>
  <si>
    <t>Dlaha sternĂˇlnĂ­ uzamykatelnĂˇ 2.4 mm 460.023</t>
  </si>
  <si>
    <t>ZI168</t>
  </si>
  <si>
    <t>Dlaha sternĂˇlnĂ­ uzamykatelnĂˇ 2.4 mm 460.040</t>
  </si>
  <si>
    <t>ZI132</t>
  </si>
  <si>
    <t>Dlaha sternĂˇlnĂ­ uzamykatelnĂˇ 2.4 mm 460.045</t>
  </si>
  <si>
    <t>ZG540</t>
  </si>
  <si>
    <t>Dlaha sternĂˇlnĂ­ uzamykatelnĂˇ 2.4 mm pro tÄ›lo sterna 460.038</t>
  </si>
  <si>
    <t>ZG541</t>
  </si>
  <si>
    <t>Dlaha sternĂˇlnĂ­ uzamykatelnĂˇ 2.4 mm pro tÄ›lo sterna 460.039</t>
  </si>
  <si>
    <t>ZA819</t>
  </si>
  <si>
    <t>Dlaha sternĂˇlnĂ­ ZipFix bal. Ăˇ 20 ks 08.501.001.20S</t>
  </si>
  <si>
    <t>ZP704</t>
  </si>
  <si>
    <t>DrĂˇt sternĂˇlnĂ­ ocelovĂ˝ s titanovĂ˝m povrchem SERANOX TI prĹŻmÄ›r 0,7 mm dĂ©lka 0,45 m s jehlou HRK-48 bal. 4 x 0,45 bal. Ăˇ 12 MBO70146B</t>
  </si>
  <si>
    <t>ZP705</t>
  </si>
  <si>
    <t>DrĂˇt sternĂˇlnĂ­ ocelovĂ˝ s titanovĂ˝m povrchem SERANOX TI prĹŻmÄ›r 0,9 mm dĂ©lka 0,45 m s jehlou HRK-48 bal. 4 x 0,45 bal. Ăˇ 12  MB090146B</t>
  </si>
  <si>
    <t>KC616</t>
  </si>
  <si>
    <t>graft aortĂˇlnĂ­ 25CAVGJ-515</t>
  </si>
  <si>
    <t>KC617</t>
  </si>
  <si>
    <t>graft aortĂˇlnĂ­ 27VAVGJ-515</t>
  </si>
  <si>
    <t>KC607</t>
  </si>
  <si>
    <t>chlopeĹ srdeÄŤnĂ­ aortĂˇlnĂ­ mechanickĂˇ REGENT SJM 23 mm 23AGFN-756</t>
  </si>
  <si>
    <t>KC608</t>
  </si>
  <si>
    <t>chlopeĹ srdeÄŤnĂ­ aortĂˇlnĂ­ mechanickĂˇ REGENT SJM 25 mm 25AGFN-756</t>
  </si>
  <si>
    <t>KI338</t>
  </si>
  <si>
    <t>krouĹľek anuloplastickĂ˝ MC3 TrikuspidĂˇlnĂ­ 32mm 4900T32</t>
  </si>
  <si>
    <t>KI339</t>
  </si>
  <si>
    <t>krouĹľek anuloplastickĂ˝ MC3 TrikuspidĂˇlnĂ­ 34mm 4900T34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</si>
  <si>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</si>
  <si>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</si>
  <si>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</si>
  <si>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</si>
  <si>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</si>
  <si>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</si>
  <si>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KI329</t>
  </si>
  <si>
    <t>krouĹľek anuloplastickĂ˝ Physio MitrĂˇlnĂ­ 30mm 4450M30</t>
  </si>
  <si>
    <t>KI330</t>
  </si>
  <si>
    <t>krouĹľek anuloplastickĂ˝ Physio MitrĂˇlnĂ­ 32mm 4450M32</t>
  </si>
  <si>
    <t>KI331</t>
  </si>
  <si>
    <t>krouĹľek anuloplastickĂ˝ Physio MitrĂˇlnĂ­ 34mm 4450M34</t>
  </si>
  <si>
    <t>KI332</t>
  </si>
  <si>
    <t>krouĹľek anuloplastickĂ˝ Physio MitrĂˇlnĂ­ 36mm 4450M36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</si>
  <si>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</si>
  <si>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</si>
  <si>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</si>
  <si>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</si>
  <si>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</si>
  <si>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</si>
  <si>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ZH560</t>
  </si>
  <si>
    <t>Ĺ roub sternĂˇlnĂ­ unilock 3,0 mm 04.501.118</t>
  </si>
  <si>
    <t>KC621</t>
  </si>
  <si>
    <t>mhv konduit SJM 23VAVGJ-515</t>
  </si>
  <si>
    <t>KF229</t>
  </si>
  <si>
    <t>protĂ©za cĂ©vnĂ­ gelweave valsalva 26 mm 30026ADP</t>
  </si>
  <si>
    <t>KF230</t>
  </si>
  <si>
    <t>protĂ©za cĂ©vnĂ­ gelweave valsalva 28 mm 30028ADP</t>
  </si>
  <si>
    <t>KF231</t>
  </si>
  <si>
    <t>protĂ©za cĂ©vnĂ­ gelweave valsalva 30 mm 30030ADP</t>
  </si>
  <si>
    <t>ZE987</t>
  </si>
  <si>
    <t>ProtĂ©za cĂ©vnĂ­ gore bifurkaÄŤnĂ­ 16 x 7 mm N-SBT1601D</t>
  </si>
  <si>
    <t>ZA166</t>
  </si>
  <si>
    <t>ProtĂ©za cĂ©vnĂ­ gore-tex propaten N-HT080040</t>
  </si>
  <si>
    <t>ZC839</t>
  </si>
  <si>
    <t>ProtĂ©za cĂ©vnĂ­ hemashield 26/15 M00202175126P0</t>
  </si>
  <si>
    <t>ZD033</t>
  </si>
  <si>
    <t>ProtĂ©za cĂ©vnĂ­ hemashield 28/15 M00202175128PO</t>
  </si>
  <si>
    <t>ZC999</t>
  </si>
  <si>
    <t>ProtĂ©za cĂ©vnĂ­ hemashield 30/15 M00202175130P0</t>
  </si>
  <si>
    <t>ZC155</t>
  </si>
  <si>
    <t>ProtĂ©za cĂ©vnĂ­ hemashield 32/15 M00202175132P0</t>
  </si>
  <si>
    <t>ZH839</t>
  </si>
  <si>
    <t>ProtĂ©za cĂ©vnĂ­ hemashield gold 8/20 IGK0008-20</t>
  </si>
  <si>
    <t>ZQ578</t>
  </si>
  <si>
    <t>ProtĂ©za koĹ™ene aorty EXOVACS individualizovanĂˇ pro Pears, Marfanuv syndrom EXOVACS</t>
  </si>
  <si>
    <t>ZB153</t>
  </si>
  <si>
    <t>Vosk kostnĂ­ Knochenwasch 2,5 g bal. Ăˇ 24 ks 1029754</t>
  </si>
  <si>
    <t>ZI551</t>
  </si>
  <si>
    <t>ZĂˇplata kĹ™Ă­ĹľkovĂˇ 5,1 x 5,1 cm 007943</t>
  </si>
  <si>
    <t>KK917</t>
  </si>
  <si>
    <t>zĂˇplata srdeÄŤnĂ­ perikardiĂˇlnĂ­ SJM BIOCOR 9 x 14 cm C0914</t>
  </si>
  <si>
    <t>ZA494</t>
  </si>
  <si>
    <t>FĂłlie inciznĂ­ raucodrape ( opraflex ) 45 x 20 cm 25443</t>
  </si>
  <si>
    <t>FĂłlie inciznĂ­ rucodrape ( opraflex ) 45 x 20 cm 25443</t>
  </si>
  <si>
    <t>ZE824</t>
  </si>
  <si>
    <t>KrytĂ­ cellistyp 5 x 7 cm bal. Ăˇ 15 ks (nĂˇhrada za okcel) 2080508</t>
  </si>
  <si>
    <t>ZB049</t>
  </si>
  <si>
    <t>KrytĂ­ cellistyp 7 x 10 cm bal. Ăˇ 15 ks (nĂˇhrada za okcel) 2080511</t>
  </si>
  <si>
    <t>ZM326</t>
  </si>
  <si>
    <t>KrytĂ­ hemostatickĂ© nevstĹ™ebatelnĂ© textilnĂ­ hemopatch kit. box medium 4,5 x 4,5 cm bal. Ăˇ 3 ks 1506256</t>
  </si>
  <si>
    <t>ZM332</t>
  </si>
  <si>
    <t>KrytĂ­ hemostatickĂ© nevstĹ™ebatelnĂ© textilnĂ­ hemopatch kit. box medium 4,5 x 9 cm bal. Ăˇ 3 ks 1506253</t>
  </si>
  <si>
    <t>ZI108</t>
  </si>
  <si>
    <t>KrytĂ­ hemostatickĂ© surgicel fibrilar 2,5 cm x 5 cm bal. Ăˇ 10 ks 411961</t>
  </si>
  <si>
    <t>ZS287</t>
  </si>
  <si>
    <t>KrytĂ­ hemostatickĂ© Surgicel Powder, 3g, bal. Ăˇ 5 ks 3023SP</t>
  </si>
  <si>
    <t>ZN465</t>
  </si>
  <si>
    <t>KrytĂ­ rudafix transparent (nĂˇhrada za hypaifix ) 10 cm x 10 m ZAR-NOB074110</t>
  </si>
  <si>
    <t>ZN477</t>
  </si>
  <si>
    <t>Obinadlo elastickĂ© universal 12 cm x 5 m 1323100314</t>
  </si>
  <si>
    <t>ZF080</t>
  </si>
  <si>
    <t>RouĹˇka bĹ™iĹˇnĂ­ 17 nitĂ­ s krouĹľkem na tkanici 12 x 47 cm bal. Ăˇ 50 ks 1230100311</t>
  </si>
  <si>
    <t>ZS314</t>
  </si>
  <si>
    <t>RouĹˇka pro stereotomii STERNUM GUARD M, 2 x (35 x 35cm) antibakteriĂˇlnĂ­ , vysokĂˇ savost, bal. Ăˇ 10 pĂˇrĹŻ PER409010</t>
  </si>
  <si>
    <t>ZA502</t>
  </si>
  <si>
    <t>Tampon nesterilnĂ­ stĂˇÄŤenĂ˝ 30 x 60 cm 1320300406</t>
  </si>
  <si>
    <t>ZB542</t>
  </si>
  <si>
    <t>AdaptĂ©r m/m bal. Ăˇ 100 ks 5206642</t>
  </si>
  <si>
    <t>ZL012</t>
  </si>
  <si>
    <t>AdaptĂ©r w/w 5206634</t>
  </si>
  <si>
    <t>ZL624</t>
  </si>
  <si>
    <t>AplikĂˇtor klipĹŻ HORIZON open M modrĂ˝ zahnutĂ˝ 200 mm 237081</t>
  </si>
  <si>
    <t>ZL623</t>
  </si>
  <si>
    <t>AplikĂˇtor klipĹŻ HORIZON open S bĂ­lĂ˝ zahnutĂ˝ 20 cm 137082</t>
  </si>
  <si>
    <t>ZR963</t>
  </si>
  <si>
    <t>ÄŚepelka k Ĺ™ezaÄŤce hadic Geister - Spare Blades extra wide 25-0036.EK</t>
  </si>
  <si>
    <t>ZC754</t>
  </si>
  <si>
    <t>ÄŚepelka skalpelovĂˇ 21 BB521</t>
  </si>
  <si>
    <t>ZR477</t>
  </si>
  <si>
    <t>Cytosorb adsorbĂ©r 300 TMD000171</t>
  </si>
  <si>
    <t>ZR478</t>
  </si>
  <si>
    <t>Cytosorb CPB/ECMO Priming set (plnĂ­cĂ­ set pro CPB/ECMO) bal.Ăˇ 6 ks CS00000051</t>
  </si>
  <si>
    <t>ZI655</t>
  </si>
  <si>
    <t>DifuzĂ©r plynovĂ˝ pro mimotÄ›lnĂ­ obÄ›h P8020/00</t>
  </si>
  <si>
    <t>ZE251</t>
  </si>
  <si>
    <t>Drainobag 40 K6 5524008</t>
  </si>
  <si>
    <t>ZB852</t>
  </si>
  <si>
    <t>Elektroda defibrilaÄŤnĂ­ pro dospÄ›lĂ© adhezivnĂ­  bal. Ăˇ 10 ks 130 x 100 mm 2059145-010</t>
  </si>
  <si>
    <t>ZB457</t>
  </si>
  <si>
    <t>Elektroda koagulaÄŤnĂ­ Ăˇ 12 ks 0014A</t>
  </si>
  <si>
    <t>ZB253</t>
  </si>
  <si>
    <t>Filtr iso-gard bakteriĂˇlnĂ­ virovĂ˝ ÄŤistĂ˝ bal. Ăˇ 25 ks 19212</t>
  </si>
  <si>
    <t>ZA689</t>
  </si>
  <si>
    <t>HadiÄŤka spojovacĂ­ tlakovĂˇ biocath PE/PVC, dĂ©lka 150 cm, prĹŻmÄ›r 1 x 2,5 mm, tlak 40 bar/580 psi, LUER LOCK male/female s rotaÄŤnĂ­ maticĂ­,  bal.Ăˇ 40 ks,  PB 3115 M</t>
  </si>
  <si>
    <t>HadiÄŤka spojovacĂ­ tlakovĂˇ biocath PE/PVC, dĂ©lka 200 cm, prĹŻmÄ›r 2,5 x 4,1 mm, tlak 20 bar/300 psi, LUER LOCK male/female s rotaÄŤnĂ­ maticĂ­, box 50 ks PB 3320 M</t>
  </si>
  <si>
    <t>ZR858</t>
  </si>
  <si>
    <t>Kanyla arteriĂˇlnĂ­ Optiflow LivaNova  vel. 24Fr/8 mm, efektivnĂ­ dĂ©lka 25cm,  zahnutĂˇ ĹˇpiÄŤka, vyztuĹľeno drĂˇtem, bal. Ăˇ 10 ks A282-80B</t>
  </si>
  <si>
    <t>ZM839</t>
  </si>
  <si>
    <t>Kanyla do safĂ©ny Free flow bal. Ăˇ 20 ks 30022</t>
  </si>
  <si>
    <t>ZB418</t>
  </si>
  <si>
    <t>Kanyla endobronchiĂˇlnĂ­ 35FG 198-35L</t>
  </si>
  <si>
    <t>ZB540</t>
  </si>
  <si>
    <t>Kanyla endobronchiĂˇlnĂ­ 39FG 198-39L</t>
  </si>
  <si>
    <t>ZF480</t>
  </si>
  <si>
    <t>Kanyla endobronchiĂˇlnĂ­ intubaÄŤnĂ­ VivaSight 35F DL DLVT35L</t>
  </si>
  <si>
    <t>ZF483</t>
  </si>
  <si>
    <t>Kanyla endobronchiĂˇlnĂ­ intubaÄŤnĂ­ VivaSight 37F DL DLVT37L</t>
  </si>
  <si>
    <t>ZF486</t>
  </si>
  <si>
    <t>Kanyla endobronchiĂˇlnĂ­ intubaÄŤnĂ­ VivaSight 39F DL DLVT39L</t>
  </si>
  <si>
    <t>ZB309</t>
  </si>
  <si>
    <t>Kanyla ET 7,5 s manĹľetou bal. Ăˇ 20 ks 100/199/075</t>
  </si>
  <si>
    <t>ZM316</t>
  </si>
  <si>
    <t>Kanyla femorĂˇlnĂ­ arteriĂˇlnĂ­ 16 FR se zavadÄ›ÄŤem OPTI16</t>
  </si>
  <si>
    <t>ZM317</t>
  </si>
  <si>
    <t>Kanyla femorĂˇlnĂ­ arteriĂˇlnĂ­ 18 FR se zavadÄ›ÄŤem OPTI18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</si>
  <si>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</si>
  <si>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</si>
  <si>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</si>
  <si>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</si>
  <si>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</si>
  <si>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</si>
  <si>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</si>
  <si>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</si>
  <si>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ZN385</t>
  </si>
  <si>
    <t>Kanyla koronĂˇrnĂ­ pĹ™Ă­mĂˇ prĹŻmÄ›r 2,1 mm balon velikost 4 mm CP-21004</t>
  </si>
  <si>
    <t>ZN386</t>
  </si>
  <si>
    <t>Kanyla koronĂˇrnĂ­ pĹ™Ă­mĂˇ prĹŻmÄ›r 2,1 mm balon velikost 5 mm CP-21005</t>
  </si>
  <si>
    <t>ZN387</t>
  </si>
  <si>
    <t>Kanyla koronĂˇrnĂ­ pĹ™Ă­mĂˇ prĹŻmÄ›r 3,0 mm balon velikost 6 mm CP-21006</t>
  </si>
  <si>
    <t>ZM697</t>
  </si>
  <si>
    <t>Kanyla perfuznĂ­ cvent - standart aortic root 7 Fr/14 cm  bal. Ăˇ 20 ks 20014</t>
  </si>
  <si>
    <t>ZQ212</t>
  </si>
  <si>
    <t>Kanyla perfuznĂ­ DLP arteriĂˇlnĂ­ 24 Fr bal Ăˇ 20 ks 70424</t>
  </si>
  <si>
    <t>ZP974</t>
  </si>
  <si>
    <t>Kanyla perfuznĂ­ koronĂˇrnĂ­ kardioplegickĂˇ 20Fr se zavadÄ›ÄŤem Left vent cateter bal. Ăˇ 20 ks 12002</t>
  </si>
  <si>
    <t>ZA257</t>
  </si>
  <si>
    <t>Kanyla retrogrĂˇdnĂ­ kardioplegickĂˇ balĂłn hladkĂ˝ bez zvrĂˇsnÄ›nĂ­ bal. Ăˇ 10 ks RC2014MIBB</t>
  </si>
  <si>
    <t>ZD979</t>
  </si>
  <si>
    <t>Kanyla vasofix 17G bĂ­lĂˇ safety 4269152S-01</t>
  </si>
  <si>
    <t>ZD980</t>
  </si>
  <si>
    <t>Kanyla vasofix 18G zelenĂˇ safety 4269136S-01</t>
  </si>
  <si>
    <t>ZB074</t>
  </si>
  <si>
    <t>Kanyla venĂłznĂ­ dvoustupĹovĂˇ 29/29/29Fr VAVD Ăˇ 10 ks TF292902A</t>
  </si>
  <si>
    <t>ZA764</t>
  </si>
  <si>
    <t>Kanyla venĂłznĂ­ dvoustupĹovĂˇ 32/40Fr Ăˇ 10 ks TR3240OA</t>
  </si>
  <si>
    <t>ZB380</t>
  </si>
  <si>
    <t>Kanyla venĂłznĂ­ dvoustupĹovĂˇ 33/43Fr Ăˇ 10 ks TF3343OA</t>
  </si>
  <si>
    <t>ZA255</t>
  </si>
  <si>
    <t>Kanyla venĂłznĂ­ dvoustupĹovĂˇ 36/46Fr Ăˇ 10 ks TF3646OA</t>
  </si>
  <si>
    <t>ZN699</t>
  </si>
  <si>
    <t>Kanyla venĂłznĂ­ femorĂˇlnĂ­ 18F 55 cm 3/8 VFEM018</t>
  </si>
  <si>
    <t>ZE556</t>
  </si>
  <si>
    <t>Kanyla venĂłznĂ­ femorĂˇlnĂ­ 20Fr VFEM020</t>
  </si>
  <si>
    <t>ZE555</t>
  </si>
  <si>
    <t>Kanyla venĂłznĂ­ femorĂˇlnĂ­ 22Fr VFEM022</t>
  </si>
  <si>
    <t>ZE554</t>
  </si>
  <si>
    <t>Kanyla venĂłznĂ­ femorĂˇlnĂ­ 24Fr VFEM024</t>
  </si>
  <si>
    <t>ZP599</t>
  </si>
  <si>
    <t>Kanyla venĂłznĂ­ perfuznĂ­ jednostupĹovĂˇ ohebnĂˇ DLP 22Fr bal. Ăˇ 10 ks 68122</t>
  </si>
  <si>
    <t>ZP600</t>
  </si>
  <si>
    <t>Kanyla venĂłznĂ­ perfuznĂ­ jednostupĹovĂˇ ohebnĂˇ DLP 24Fr bal. Ăˇ 10 ks 68124</t>
  </si>
  <si>
    <t>ZP601</t>
  </si>
  <si>
    <t>Kanyla venĂłznĂ­ perfuznĂ­ jednostupĹovĂˇ ohebnĂˇ DLP 26Fr bal. Ăˇ 10 ks 68126</t>
  </si>
  <si>
    <t>ZP602</t>
  </si>
  <si>
    <t>Kanyla venĂłznĂ­ perfuznĂ­ jednostupĹovĂˇ ohebnĂˇ DLP 28Fr bal. Ăˇ 10 ks 68128</t>
  </si>
  <si>
    <t>ZP603</t>
  </si>
  <si>
    <t>Kanyla venĂłznĂ­ perfuznĂ­ jednostupĹovĂˇ ohebnĂˇ DLP 30Fr bal. Ăˇ 10 ks 68130</t>
  </si>
  <si>
    <t>ZP604</t>
  </si>
  <si>
    <t>Kanyla venĂłznĂ­ perfuznĂ­ jednostupĹovĂˇ ohebnĂˇ DLP 32Fr bal. Ăˇ 10 ks 68132</t>
  </si>
  <si>
    <t>ZA161</t>
  </si>
  <si>
    <t>Katetr CVC vysokoprĹŻtokovĂ˝ bal. Ăˇ 10 ks CI09800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</si>
  <si>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</si>
  <si>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</si>
  <si>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</si>
  <si>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</si>
  <si>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ZA160</t>
  </si>
  <si>
    <t>Katetr multi lumen 9 Fr/10 cm SI-21142</t>
  </si>
  <si>
    <t>ZG480</t>
  </si>
  <si>
    <t>Kauter F7234/1 pĂˇlenĂ­ do protĂ©z Ăˇ 10 ks F7234/1</t>
  </si>
  <si>
    <t>KJ678</t>
  </si>
  <si>
    <t>KleĹˇtÄ› ablaÄŤnĂ­ bipolĂˇrnĂ­ Cardioblate - Gemini 4926</t>
  </si>
  <si>
    <t>ZK224</t>
  </si>
  <si>
    <t>KleĹˇtÄ› durotip na drĂˇt 140 mm do 1,0 mm DP530R</t>
  </si>
  <si>
    <t>ZE648</t>
  </si>
  <si>
    <t>Klip HORIZON M modrĂ˝ 30 x 6 bal. Ăˇ 180 ks 2200</t>
  </si>
  <si>
    <t>ZD920</t>
  </si>
  <si>
    <t>Klip HORIZON S-WIDE ÄŤervenĂ˝  30 x 6 bal. Ăˇ 180 ks 1201</t>
  </si>
  <si>
    <t>ZS751</t>
  </si>
  <si>
    <t>Konektor rovnĂ˝ 3/8-3/8 s Luerem, bal. Ăˇ 50 ks FLSKG14400</t>
  </si>
  <si>
    <t>ZS749</t>
  </si>
  <si>
    <t>Konektor Y -  1/2-3/8-3/8, bal. Ăˇ 25 ks FLSKY05440</t>
  </si>
  <si>
    <t>ZB164</t>
  </si>
  <si>
    <t>Kyveta k hemochron ACT+  bal. 45 ks JACT+</t>
  </si>
  <si>
    <t>ZB844</t>
  </si>
  <si>
    <t>Ĺ krtidlo Esmarch - pryĹľovĂ© obinadlo 60 x 1250 KVS 06125</t>
  </si>
  <si>
    <t>ZB553</t>
  </si>
  <si>
    <t>LĂˇhev redon hi-vac 400 ml-kompletnĂ­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</si>
  <si>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</si>
  <si>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</si>
  <si>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</si>
  <si>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</si>
  <si>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</si>
  <si>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</si>
  <si>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ZM565</t>
  </si>
  <si>
    <t>Lepidlo tkĂˇĹovĂ© 5 ml floseal 1503353</t>
  </si>
  <si>
    <t>ZN403</t>
  </si>
  <si>
    <t>List pilovĂ˝ ke sternĂˇlnĂ­ pile HALL 50 5059-532</t>
  </si>
  <si>
    <t>ZB296</t>
  </si>
  <si>
    <t>Mikroskalpel Stab Blade/Tip 22,5Â° Straig bal. Ăˇ 6 ks 72-2202</t>
  </si>
  <si>
    <t>ZK679</t>
  </si>
  <si>
    <t>NĂˇdoba na kontaminovanĂ˝ odpad SC 60 l jednoduchĂ© vĂ­ko,zĂˇmek 2021800411502(I005430006)</t>
  </si>
  <si>
    <t>ZQ440</t>
  </si>
  <si>
    <t>OxygenĂˇtor RocSafe minisystĂ©m mimotÄ›lnĂ­ho obÄ›hu FX15 Model CX-CZ131X</t>
  </si>
  <si>
    <t>KI947</t>
  </si>
  <si>
    <t>oxygenĂˇtor terumo Capiox vÄŤetnÄ› hadicovĂ©ho setu CX-CZ091X</t>
  </si>
  <si>
    <t>ZB357</t>
  </si>
  <si>
    <t>PĂˇsek adapter coronary perfusion typ Y bal. 20 ks 10004</t>
  </si>
  <si>
    <t>ZQ142</t>
  </si>
  <si>
    <t>PeĂˇn svorka na cĂ©vy zahnutĂˇ 160 mm TK-BC 061-16</t>
  </si>
  <si>
    <t>ZB952</t>
  </si>
  <si>
    <t>Plegie cĂ­lenĂˇ Ăˇ 20 ks (MEDPROGRESS) 30010</t>
  </si>
  <si>
    <t>ZB324</t>
  </si>
  <si>
    <t>Plegie cĂ­lenĂˇ Ăˇ 20 ks (MEDPROGRESS) 30012</t>
  </si>
  <si>
    <t>ZB297</t>
  </si>
  <si>
    <t>PodloĹľka cortex 20 12 x 160 mm bal. Ăˇ 2 ks ZP-103-0116 (pĹŻv.k.ÄŤ.103011664252)</t>
  </si>
  <si>
    <t>ZM096</t>
  </si>
  <si>
    <t>PoduĹˇka adhezivnĂ­ samolepĂ­cĂ­ na ÄŤiĹˇtÄ›nĂ­ koncovek nĂˇstrojĹŻ bal. Ăˇ 100 ks sterilnĂ­ AL-40</t>
  </si>
  <si>
    <t>ZI950</t>
  </si>
  <si>
    <t>PopisovaÄŤ na kĹŻĹľi sterilnĂ­, chirurgickĂ˝, skin marker tenkĂ˝ ZSM20 s jednĂ­m hrotem + PVC pravĂ­tko 66.665.01.400</t>
  </si>
  <si>
    <t>ZC940</t>
  </si>
  <si>
    <t>Pumpa centrifugĂˇlnĂ­ STOECKERT SPIN SC-050-300-000</t>
  </si>
  <si>
    <t>ZE215</t>
  </si>
  <si>
    <t>Punch aortĂˇlnĂ­ jednorĂˇzovĂ˝ 15 cm dĂ©lka 2,8 mm bal. Ăˇ 6 ks DP- 28K</t>
  </si>
  <si>
    <t>ZM305</t>
  </si>
  <si>
    <t>Punch aortĂˇlnĂ­ jednorĂˇzovĂ˝ 15 cm dĂ©lka 3,6 mm bal. Ăˇ 6 ks DP- 36K</t>
  </si>
  <si>
    <t>ZN401</t>
  </si>
  <si>
    <t>Punch aortĂˇlnĂ­ jednorĂˇzovĂ˝ 15 cm dĂ©lka 4,0 mm bal. Ăˇ 6 ks DP- 40K</t>
  </si>
  <si>
    <t>ZG002</t>
  </si>
  <si>
    <t>SĂˇnĂ­ perikardiĂˇlnĂ­ SU 29602</t>
  </si>
  <si>
    <t>ZB240</t>
  </si>
  <si>
    <t>SĂˇnĂ­ perikardiĂˇlnĂ­-dlp pericardial jumps 12010</t>
  </si>
  <si>
    <t>ZS863</t>
  </si>
  <si>
    <t>Sada pĹ™ipojovacĂ­ch hadic k mimotÄ›lnĂ­mu obÄ›hu - set CHALICE vavd bal. Ăˇ 50 ks CME14023/A</t>
  </si>
  <si>
    <t>ZN855</t>
  </si>
  <si>
    <t>Sada pĹ™ipojovacĂ­ch hadic k mimotÄ›lnĂ­mu obÄ›hu - set MEDOS vavd bal. Ăˇ 25 ks MEH74298-0</t>
  </si>
  <si>
    <t>Sada pĹ™ipojovacĂ­ch hadic k mimotÄ›lnĂ­mu obÄ›hu - set vavd bal. Ăˇ 25 ks MEH7 4298-0</t>
  </si>
  <si>
    <t>KC599</t>
  </si>
  <si>
    <t>Sada stabilizaÄŤnĂ­ acrobat k operacĂ­m na bijĂ­cĂ­m srdci (mimotÄ›lnĂ­ obÄ›h) SUV OM-9000S stabilizĂˇtor</t>
  </si>
  <si>
    <t>ZB532</t>
  </si>
  <si>
    <t>Senzor level 95133 bal. Ăˇ 100 ks SC-23-27-41</t>
  </si>
  <si>
    <t>KM406</t>
  </si>
  <si>
    <t>set hadicovĂ˝ pro mimotÄ›lnĂ­ obÄ›h pro kardioplegii 4 :1 se spirĂˇlou do ledovĂ© tĹ™Ă­ĹˇtÄ› CME14002</t>
  </si>
  <si>
    <t>KG695</t>
  </si>
  <si>
    <t>set hadicovĂ˝ pro mimotÄ›lnĂ­ obÄ›h pro kardioplegii LGTMEH32780</t>
  </si>
  <si>
    <t>KI533</t>
  </si>
  <si>
    <t>Set perfuznĂ­ kardioplegickĂ˝ 4:1 s vĂ˝mÄ›nĂ­kem tepla  M423002B</t>
  </si>
  <si>
    <t>ZQ879</t>
  </si>
  <si>
    <t>Set pro regionĂˇlnĂ­ anestezii Perifix Proset  1, bal. Ăˇ 10 setĹŻ 4453751</t>
  </si>
  <si>
    <t>ZF561</t>
  </si>
  <si>
    <t>Sonda do koronĂˇrnĂ­ch tepen 1,50 mm 45 cm bal. Ăˇ 5 ks 7604</t>
  </si>
  <si>
    <t>ZS225</t>
  </si>
  <si>
    <t>Sonda koronĂˇrnĂ­ HQD2FMC Handle Style  k peroperaÄŤnĂ­mu prĹŻtokomÄ›ru Transonic, prĹŻm. 2mm, pro prĹŻtokomÄ›r 1.8 mm - 3.0 mm, resterilizovatelnĂˇ HQD2FMC</t>
  </si>
  <si>
    <t>KL554</t>
  </si>
  <si>
    <t>sonda kryoablaÄŤnĂ­ Cardioblade CryoFflex 10 S ke generĂˇtoru CryoFlex Panel 65CS1  60SF3</t>
  </si>
  <si>
    <t>ZM727</t>
  </si>
  <si>
    <t>Spojka 3/8 - 3/8 s luerem bal. Ăˇ 25 ks MEGK3H4400</t>
  </si>
  <si>
    <t>ZB323</t>
  </si>
  <si>
    <t>Spojka Dideco D652 RAC. 1/4+L.L. SC-05250</t>
  </si>
  <si>
    <t>ZM600</t>
  </si>
  <si>
    <t>Spojka flovac ĹľlutĂˇ 000-036-102</t>
  </si>
  <si>
    <t>KH172</t>
  </si>
  <si>
    <t>spojka Retroguard 3/8 x 3/8 718828200002</t>
  </si>
  <si>
    <t>ZJ573</t>
  </si>
  <si>
    <t>Spojka symetrickĂˇ 7,7 mm 75103</t>
  </si>
  <si>
    <t>ZL515</t>
  </si>
  <si>
    <t>Spojka Y 1/2-3/8-3/8 Ăˇ 25 ks MEYK1H5440</t>
  </si>
  <si>
    <t>ZF186</t>
  </si>
  <si>
    <t>StĹ™Ă­kaÄŤka janett 2-dĂ­lnĂˇ 150 ml vyplachovacĂ­ balenĂˇ 08151</t>
  </si>
  <si>
    <t>ZS893</t>
  </si>
  <si>
    <t>Svorka endoskopickĂˇ AtriClip PRO 35 mm, pro uzĂˇvÄ›r ouĹˇka levĂ© sĂ­nÄ› LAA035</t>
  </si>
  <si>
    <t>ZS894</t>
  </si>
  <si>
    <t>Svorka endoskopickĂˇ AtriClip PRO 40 mm, pro uzĂˇvÄ›r ouĹˇka levĂ© sĂ­nÄ› LAA040</t>
  </si>
  <si>
    <t>ZS895</t>
  </si>
  <si>
    <t>Svorka endoskopickĂˇ AtriClip PRO 45 mm, pro uzĂˇvÄ›r ouĹˇka levĂ© sĂ­nÄ› LAA045</t>
  </si>
  <si>
    <t>ZE718</t>
  </si>
  <si>
    <t>Svorka na hadice Klema 200 mm MD454R</t>
  </si>
  <si>
    <t>ZB932</t>
  </si>
  <si>
    <t>SystĂ©m cpap valve aproximate 85006 X5 bal. Ăˇ 5 ks 125-20</t>
  </si>
  <si>
    <t>KC602</t>
  </si>
  <si>
    <t>SystĂ©m tkĂˇĹovĂ˝ stabilizaÄŤnĂ­ acrobat k operacĂ­m na bijĂ­cĂ­m sdci (mimotÄ›lnĂ­ obÄ›h) axius blower/mister  Ăˇ 5 ks CB-1000</t>
  </si>
  <si>
    <t>KC600</t>
  </si>
  <si>
    <t>SystĂ©m tkĂˇĹovĂ˝ stabilizaÄŤnĂ­ acrobat k operacĂ­m na bijĂ­cĂ­m srdci (mimotÄ›lnĂ­ obÄ›h) SUV sada XP-5000 polohovaÄŤ</t>
  </si>
  <si>
    <t>KM389</t>
  </si>
  <si>
    <t>SystĂ©m tkĂˇĹovĂ˝ stabilizaÄŤnĂ­ Octopus Evolution  AS  Tissue Stabilizer TS2000</t>
  </si>
  <si>
    <t>ZR537</t>
  </si>
  <si>
    <t>KH584</t>
  </si>
  <si>
    <t>systĂ©m tkĂˇĹovĂ˝ stabilizaÄŤnĂ­ Octopus Evolution  AS  Tissue Stabilizer TS2500</t>
  </si>
  <si>
    <t>ZB964</t>
  </si>
  <si>
    <t>VĂ˝plĹ pro chir. svorky 86 mm, pĂˇr ÄŤ.6 DSAFE86</t>
  </si>
  <si>
    <t>ZD405</t>
  </si>
  <si>
    <t>VĂ˝plĹ pro chir. svorky typ JAW pĂˇr ÄŤ.6 DSAFE61</t>
  </si>
  <si>
    <t>ZB450</t>
  </si>
  <si>
    <t>Vak na transfuzi bal. Ăˇ 40 ks (TGR0592) PS111EA</t>
  </si>
  <si>
    <t>KI498</t>
  </si>
  <si>
    <t>vloĹľka na zachycenĂ­ stehĹŻ retractor Inserts OCTOBASE 28707 Ăˇ 10 ks</t>
  </si>
  <si>
    <t>ZavadÄ›ÄŤ elektrofyziolog. katetrĹŻ perkutĂˇnnĂ­ Fast-cath  6Fr 12 cm 406103</t>
  </si>
  <si>
    <t>ZA252</t>
  </si>
  <si>
    <t>ZavadÄ›ÄŤ perkutĂˇnnĂ­ intro-flex 8,5F bal. Ăˇ 10 ks I350BF85</t>
  </si>
  <si>
    <t>ZB312</t>
  </si>
  <si>
    <t>ZavadÄ›ÄŤ trach. rourek pro TR stĹ™ednĂ­ 5,0 - 8,0 mm Ăˇ 10 ks 100/120/200</t>
  </si>
  <si>
    <t>ZA244</t>
  </si>
  <si>
    <t>OxygenĂˇtor set hemofiltraÄŤnĂ­ krevnĂ­ koncentrĂˇtor incl. BC 140 plus bal. Ăˇ 10 ks P-0400 JH10.05142</t>
  </si>
  <si>
    <t>ZK340</t>
  </si>
  <si>
    <t>Set collection TX cardio 04266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</si>
  <si>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</si>
  <si>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</si>
  <si>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</si>
  <si>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</si>
  <si>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</si>
  <si>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</si>
  <si>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ZE557</t>
  </si>
  <si>
    <t>Set zavĂˇdÄ›cĂ­ perkutĂˇnnĂ­ arteriĂˇnnĂ­ fem-flex Ăˇ 5 ks PIKA</t>
  </si>
  <si>
    <t>ZE558</t>
  </si>
  <si>
    <t>Set zavĂˇdÄ›cĂ­ perkutĂˇnnĂ­ venĂłznĂ­ fem-flex Ăˇ 5 ks PIKV</t>
  </si>
  <si>
    <t>ZA870</t>
  </si>
  <si>
    <t>Souprava odsĂˇvacĂ­ zahnutĂˇ Yankauer bez kontroly vakua bal. Ăˇ 100 ks 34092182, 184</t>
  </si>
  <si>
    <t>Souprava odsĂˇvacĂ­ zahnutĂˇ Yankauer bez kontroly vakua bal. Ăˇ 50 ks 34092182, 184</t>
  </si>
  <si>
    <t>ZI468</t>
  </si>
  <si>
    <t>Ĺ itĂ­ cardioflon 3/0 bal. Ăˇ 24 ks 19R20A</t>
  </si>
  <si>
    <t>ZA911</t>
  </si>
  <si>
    <t>Ĺ itĂ­ dafilon modrĂ˝ 2/0 (3) bal. Ăˇ 36 ks C0932477</t>
  </si>
  <si>
    <t>ZH235</t>
  </si>
  <si>
    <t>Ĺ itĂ­ dafilon modrĂ˝ 2/0 (3) bal. Ăˇ 36 ks C0934801</t>
  </si>
  <si>
    <t>ZD222</t>
  </si>
  <si>
    <t>Ĺ itĂ­ dafilon modrĂ˝ 3/0 (2) bal. Ăˇ 36 ks C0932469</t>
  </si>
  <si>
    <t>ZP807</t>
  </si>
  <si>
    <t>Ĺ itĂ­ gore-tex CV-6/ UPS velikost 5-0, dvojitĂˇ jehla 13 mm, 1/2 kruhu, dĂ©lka 76 cm  bal. Ăˇ 12 ks N-6M12A</t>
  </si>
  <si>
    <t>ZF001</t>
  </si>
  <si>
    <t>Ĺ itĂ­ gore-tex suture Ăˇ 12 ks N-0N07A</t>
  </si>
  <si>
    <t>ZE343</t>
  </si>
  <si>
    <t>Ĺ itĂ­ gore-tex suture Ăˇ 12 ks N-3202A</t>
  </si>
  <si>
    <t>ZK717</t>
  </si>
  <si>
    <t>Ĺ itĂ­ optime 0 bal. Ăˇ 24 ks 18R35A</t>
  </si>
  <si>
    <t>ZJ183</t>
  </si>
  <si>
    <t>Ĺ itĂ­ optime 0 koĹľnĂ­ bal. Ăˇ 36 ks 18S35F</t>
  </si>
  <si>
    <t>ZJ325</t>
  </si>
  <si>
    <t>Ĺ itĂ­ optime 2/0 bal. Ăˇ 36 ks 18G30H</t>
  </si>
  <si>
    <t>ZJ660</t>
  </si>
  <si>
    <t>Ĺ itĂ­ optime 2/0 bal. Ăˇ 36 ks 18S30S</t>
  </si>
  <si>
    <t>ZK452</t>
  </si>
  <si>
    <t>Ĺ itĂ­ optime 3/0 bal. Ăˇ 36 ks 18S20K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</si>
  <si>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</si>
  <si>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</si>
  <si>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</si>
  <si>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</si>
  <si>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</si>
  <si>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</si>
  <si>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</si>
  <si>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</si>
  <si>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ZI869</t>
  </si>
  <si>
    <t>Ĺ itĂ­ polytresse 2/0 bal. Ăˇ 24 ks 91R30A</t>
  </si>
  <si>
    <t>ZM718</t>
  </si>
  <si>
    <t>Ĺ itĂ­ premicron Z/B 2/0 (3) bal. Ăˇ 6 ks M0027756</t>
  </si>
  <si>
    <t>ZB150</t>
  </si>
  <si>
    <t>Ĺ itĂ­ premicron Z/B 2/0 bal. Ăˇ 24 ks B0027711</t>
  </si>
  <si>
    <t>ZB149</t>
  </si>
  <si>
    <t>Ĺ itĂ­ premicron Z/B 2/0 bal. Ăˇ 24 ks B0027720</t>
  </si>
  <si>
    <t>ZB700</t>
  </si>
  <si>
    <t>Ĺ itĂ­ premicron zelenĂ˝ 2/0 (3) bal. Ăˇ 36 ks C0026906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</si>
  <si>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</si>
  <si>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</si>
  <si>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</si>
  <si>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</si>
  <si>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</si>
  <si>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</si>
  <si>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ZI870</t>
  </si>
  <si>
    <t>Ĺ itĂ­ premicron zelenĂ˝ 5/0 bal. Ăˇ 36 ks C0026843</t>
  </si>
  <si>
    <t>ZB146</t>
  </si>
  <si>
    <t>Ĺ itĂ­ premicron zelenĂ˝ 5/0 bal. Ăˇ 36 ks C0026903</t>
  </si>
  <si>
    <t>ZQ193</t>
  </si>
  <si>
    <t>Ĺ itĂ­ premicron zelenĂ˝/ bĂ­lĂ˝ 2/0  8 x 75 cm 2 x HR17 bal. Ăˇ 6 ks M0027775</t>
  </si>
  <si>
    <t>ZQ194</t>
  </si>
  <si>
    <t>Ĺ itĂ­ premicron zelenĂ˝/ bĂ­lĂ˝ 2/0  8 x 90 cm 2 x HR26 bal. Ăˇ 6 ks M0027713</t>
  </si>
  <si>
    <t>ZB281</t>
  </si>
  <si>
    <t>Ĺ itĂ­ prolene bl 2-0 bal. Ăˇ 12 ks W8850</t>
  </si>
  <si>
    <t>ZB280</t>
  </si>
  <si>
    <t>Ĺ itĂ­ prolene bl 2-0 bal. Ăˇ 12 ks W8937</t>
  </si>
  <si>
    <t>ZQ172</t>
  </si>
  <si>
    <t>Ĺ itĂ­ Prolene Bl 4-0 90 cm 2 x SHPLEDG s podloĹľkou bal. Ăˇ 36 ks EH7188H</t>
  </si>
  <si>
    <t>ZB617</t>
  </si>
  <si>
    <t>Ĺ itĂ­ prolene bl 4-0 bal. Ăˇ 12 ks W8761</t>
  </si>
  <si>
    <t>Ĺ itĂ­ prolene bl 4-0 bal. Ăˇ 12 ks W8761G</t>
  </si>
  <si>
    <t>ZB284</t>
  </si>
  <si>
    <t>Ĺ itĂ­ prolene bl 4-0 bal. Ăˇ 12 ks W8935</t>
  </si>
  <si>
    <t>ZM717</t>
  </si>
  <si>
    <t>Ĺ itĂ­ prolene bl 4-0 s 26j VISI Black bal. Ăˇ 12 ks W8355</t>
  </si>
  <si>
    <t>ZA249</t>
  </si>
  <si>
    <t>Ĺ itĂ­ prolene bl 5-0 bal. Ăˇ 12 ks 8556G</t>
  </si>
  <si>
    <t>Ĺ itĂ­ prolene bl 5-0 bal. Ăˇ 12 ks W8556</t>
  </si>
  <si>
    <t>ZF429</t>
  </si>
  <si>
    <t>Ĺ itĂ­ prolene bl 5-0 bal. Ăˇ 12 ks W8710</t>
  </si>
  <si>
    <t>ZH802</t>
  </si>
  <si>
    <t>Ĺ itĂ­ prolene bl 5-0 bal. Ăˇ 36 ks 8580H</t>
  </si>
  <si>
    <t>ZH803</t>
  </si>
  <si>
    <t>Ĺ itĂ­ prolene bl 6-0 bal. Ăˇ 12 ks 8610H</t>
  </si>
  <si>
    <t>Ĺ itĂ­ prolene bl 6-0 bal. Ăˇ 12 ks W8597</t>
  </si>
  <si>
    <t>ZA866</t>
  </si>
  <si>
    <t>Ĺ itĂ­ prolene bl 6-0 bal. Ăˇ 12 ks W8802</t>
  </si>
  <si>
    <t>ZB285</t>
  </si>
  <si>
    <t>Ĺ itĂ­ prolene bl 6-0 bal. Ăˇ 12 ks W8814</t>
  </si>
  <si>
    <t>ZB593</t>
  </si>
  <si>
    <t>Ĺ itĂ­ prolene bl 6-0 bal. Ăˇ 36 ks 8711H</t>
  </si>
  <si>
    <t>ZD149</t>
  </si>
  <si>
    <t>Ĺ itĂ­ prolene bl 7-0 bal. Ăˇ 12 ks W8702</t>
  </si>
  <si>
    <t>ZB537</t>
  </si>
  <si>
    <t>Ĺ itĂ­ prolene bl 7-0 bal. Ăˇ 36 ks EH8020H</t>
  </si>
  <si>
    <t>ZB287</t>
  </si>
  <si>
    <t>Ĺ itĂ­ prolene bl 8-0 bal. Ăˇ 12 ks W2777</t>
  </si>
  <si>
    <t>ZB909</t>
  </si>
  <si>
    <t>Ĺ itĂ­ prolene bl 8-0 bal. Ăˇ 12 ks W8703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</si>
  <si>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</si>
  <si>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</si>
  <si>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</si>
  <si>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</si>
  <si>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</si>
  <si>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</si>
  <si>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</si>
  <si>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</si>
  <si>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</si>
  <si>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</si>
  <si>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ZG828</t>
  </si>
  <si>
    <t>Ĺ itĂ­ sertilac 1,2mm USP, 3/8 zakĹ™ivenĂ­, jehla 26, vlĂˇkno 50 bal. Ăˇ 36 ks 32300M20</t>
  </si>
  <si>
    <t>ZA262</t>
  </si>
  <si>
    <t>Ĺ itĂ­ steel 5 - drĂˇt ocelovĂ˝ bal. Ăˇ 12 ks W995</t>
  </si>
  <si>
    <t>ZB866</t>
  </si>
  <si>
    <t>Ĺ itĂ­ steel 7 - drĂˇt ocelovĂ˝ bal. Ăˇ 12 ks M624G</t>
  </si>
  <si>
    <t>ZB165</t>
  </si>
  <si>
    <t>Ĺ itĂ­ steelex elec elektroda 3/0 (2) Ăˇ 36 ks C0992070</t>
  </si>
  <si>
    <t>ZB169</t>
  </si>
  <si>
    <t>Jehla chirurgickĂˇ 0,6 x 36 Pb3</t>
  </si>
  <si>
    <t>ZM695</t>
  </si>
  <si>
    <t>Jehla chirurgickĂˇ 0,9 x 40 E2</t>
  </si>
  <si>
    <t>ZM694</t>
  </si>
  <si>
    <t>Jehla chirurgickĂˇ 1,0 x 45 E1</t>
  </si>
  <si>
    <t>ZB260</t>
  </si>
  <si>
    <t>Jehla chirurgickĂˇ 1,2 x 60 G5</t>
  </si>
  <si>
    <t>ZB819</t>
  </si>
  <si>
    <t>Katetr arteriĂˇlnĂ­ set Arteriofix, pro femorĂˇlnĂ­ pĹ™Ă­stup, 20 G/160 mm, set: katetr+zavĂˇdÄ›cĂ­ vodiÄŤ+zav. punkÄŤnĂ­ jehla,  bal. Ăˇ 20 ks 5206332</t>
  </si>
  <si>
    <t>ZC626</t>
  </si>
  <si>
    <t>Katetr balĂłnkovĂ˝ kontrapulzaÄŤnĂ­ intraaortĂˇlnĂ­ 30CC/7,5Fr s optickĂ˝m senzorem IAB-05830-LWS</t>
  </si>
  <si>
    <t>ZC627</t>
  </si>
  <si>
    <t>Katetr balĂłnkovĂ˝ kontrapulzaÄŤnĂ­ intraaortĂˇlnĂ­ 40CC/8,0Fr s optickĂ˝m senzorem IAB-05840-LWS</t>
  </si>
  <si>
    <t>ZA199</t>
  </si>
  <si>
    <t>Katetr CVC 3 lumen 7 Fr x 16 cm bal. Ăˇ 5 ks NM-22703</t>
  </si>
  <si>
    <t>ZC630</t>
  </si>
  <si>
    <t>Katetr CVC 3 lumen 8,5 Fr x 16 cm bal. Ăˇ 5 ks NM-12853</t>
  </si>
  <si>
    <t>ZA232</t>
  </si>
  <si>
    <t>Katetr fogarty okluznĂ­ 80 cm, 14F 62080814F</t>
  </si>
  <si>
    <t>ZH963</t>
  </si>
  <si>
    <t>Katetr fogarty okluznĂ­ 80 cm, 22F 62080822F</t>
  </si>
  <si>
    <t>ZM841</t>
  </si>
  <si>
    <t>Katetr hrudnĂ­ bez trokaru 20/6,6 bal. Ăˇ 25 ks 21020</t>
  </si>
  <si>
    <t>ZM842</t>
  </si>
  <si>
    <t>Katetr hrudnĂ­ bez trokaru 24/8,0 bal. Ăˇ 25 ks 21024</t>
  </si>
  <si>
    <t>ZM843</t>
  </si>
  <si>
    <t>Katetr hrudnĂ­ bez trokaru 28/9,3 bal. Ăˇ 25 ks 21028</t>
  </si>
  <si>
    <t>ZB485</t>
  </si>
  <si>
    <t>Katetr radioablaÄŤnĂ­ - svorka bipolĂˇrnĂ­ Synergy Isolator XL AT-OLL2</t>
  </si>
  <si>
    <t>Katetr radioablaÄŤnĂ­ AT-OLL2</t>
  </si>
  <si>
    <t>ZA254</t>
  </si>
  <si>
    <t>Katetr SG CCO, CEDV, CSvO2 7,5F 774F75</t>
  </si>
  <si>
    <t>ZA211</t>
  </si>
  <si>
    <t>ObÄ›h mimotÄ›lnĂ­ Shunt sensor k monitoru krevnĂ­ch plynĹŻ CDI (ÄŤidlo pro CDI500) 510H</t>
  </si>
  <si>
    <t>KG690</t>
  </si>
  <si>
    <t>set pro endoskopickĂ˝ odbÄ›r ĹľilnĂ­ho ĹˇtÄ›pu vasoview hemopro pro by-pass ous C-VH-3000-W</t>
  </si>
  <si>
    <t>KM365</t>
  </si>
  <si>
    <t>set pro endoskopickĂ˝ odbÄ›r ĹľilnĂ­ho ĹˇtÄ›pu vasoview hemopro pro by-pass ous C-VH-4000</t>
  </si>
  <si>
    <t>ZE312</t>
  </si>
  <si>
    <t>Shunt intrakoronĂˇrnĂ­ 1,25 mm Ăˇ 5 ks (MEDPROGRESS) 31125</t>
  </si>
  <si>
    <t>ZB325</t>
  </si>
  <si>
    <t>Shunt intrakoronĂˇrnĂ­ 1,50 mm Ăˇ 5 ks (MEDPROGRESS) 31150</t>
  </si>
  <si>
    <t>ZB583</t>
  </si>
  <si>
    <t>Shunt intrakoronĂˇrnĂ­ 1,75 mm Ăˇ 5 ks (MEDPROGRESS) 31175</t>
  </si>
  <si>
    <t>ZE313</t>
  </si>
  <si>
    <t>Shunt intrakoronĂˇrnĂ­ 2,00 mm Ăˇ 5 ks (MEDPROGRESS) 31200</t>
  </si>
  <si>
    <t>ZF312</t>
  </si>
  <si>
    <t>Shunt intrakoronĂˇrnĂ­ 2,25 mm Ăˇ 5 ks (MEDPROGRESS) 31225</t>
  </si>
  <si>
    <t>KJ878</t>
  </si>
  <si>
    <t>stentgraft aortĂˇlnĂ­ hrudnĂ­ Thoraflex vÄŤ. 4 cĂ©vnĂ­ch protĂ©z na aortĂˇlnĂ­m oblouku 100 mm x pr. 28 mm, protĂ©za pr. 26 mm THP2628x100</t>
  </si>
  <si>
    <t>ZE715</t>
  </si>
  <si>
    <t>Hadice silikon 1 x 1,8 mm Ăˇ 25 m MPI:880001</t>
  </si>
  <si>
    <t>ZC728</t>
  </si>
  <si>
    <t>Hadice silikon 1,5 x 3 m Ăˇ 25 m 34.000.00.101</t>
  </si>
  <si>
    <t>ZL812</t>
  </si>
  <si>
    <t>Hadice z kardioplegie PVC set 3/16x 1/16,190 cm MEH83776-0</t>
  </si>
  <si>
    <t>ZB232</t>
  </si>
  <si>
    <t>Maska anesteziologickĂˇ ÄŤ.4 EcoMask ( s prouĹľky ) 7094 (7294000)</t>
  </si>
  <si>
    <t>ZN394</t>
  </si>
  <si>
    <t>Maska k ambuvaku Ambu pro dospÄ›lĂ© vel. 5 silikonovĂˇ, bez manĹľety, transparentnĂ­, autoklĂˇvovatelnĂˇ 100 000-317-000</t>
  </si>
  <si>
    <t>ZN395</t>
  </si>
  <si>
    <t>Maska k ambuvaku Ambu pro dospÄ›lĂ©/dÄ›ti vel. 3/4 silikonovĂˇ, bez manĹľety, transparentnĂ­, autoklĂˇvovatelnĂˇ 100 000-312-000</t>
  </si>
  <si>
    <t>ZB398</t>
  </si>
  <si>
    <t>Maska supraglotickĂˇ LM ÄŤ. 4,0 8204000</t>
  </si>
  <si>
    <t>ZA992</t>
  </si>
  <si>
    <t>Maska supraglotickĂˇ LM ÄŤ. 5,0 8205000</t>
  </si>
  <si>
    <t>ZH789</t>
  </si>
  <si>
    <t>Okruh dĂ˝chacĂ­ anesteziologickĂ˝ 22 mm Compact II 2 l vak 2154000</t>
  </si>
  <si>
    <t>ZB916</t>
  </si>
  <si>
    <t>Okruh dĂ˝chacĂ­ anesteziologickĂ˝ univerzĂˇlnĂ­ 1,6 m 2900</t>
  </si>
  <si>
    <t>ZF132</t>
  </si>
  <si>
    <t>Disektor jednorĂˇzovĂ˝ maryland D5/310 mm bal. Ăˇ 10 ks PO891SU</t>
  </si>
  <si>
    <t>KL230</t>
  </si>
  <si>
    <t>nĂˇstroj ligasure disektor laparoskopickĂ˝ zahnutĂ˝ Maryland dĂ©lka 37 cm jednorĂˇzovĂ˝ LF1937</t>
  </si>
  <si>
    <t>KI724</t>
  </si>
  <si>
    <t>nĹŻĹľky k harmonickĂ©mu skalpelu koagulaÄŤnĂ­ FOCUS 9 cm HAR 9F</t>
  </si>
  <si>
    <t>ZG020</t>
  </si>
  <si>
    <t>NĹŻĹľky laparoskopickĂ© zahnutĂ© doleva, jednorĂˇzovĂ© shaft metzenbaum 5/310 mm  bal. Ăˇ 10 ks PO888</t>
  </si>
  <si>
    <t>ZF090</t>
  </si>
  <si>
    <t>Stapler koĹľnĂ­ 35 svorek Ăˇ 6 ks 783100</t>
  </si>
  <si>
    <t>KL434</t>
  </si>
  <si>
    <t>trokar separaÄŤnĂ­ bez bĹ™itu BASX prĹŻm.11 mm dĂ©lka 100 mm bal Ăˇ 6 ks TB11LT</t>
  </si>
  <si>
    <t>ZC783</t>
  </si>
  <si>
    <t>Vana dezinfekÄŤnĂ­ 3 l 9800600</t>
  </si>
  <si>
    <t>5071</t>
  </si>
  <si>
    <t>KCHIR: PICC tým</t>
  </si>
  <si>
    <t>ZR390</t>
  </si>
  <si>
    <t>Fixace k CVC a PICC kateru Main Lock 1 3,1 x 7 cm NKS:90-60-81</t>
  </si>
  <si>
    <t>ZT124</t>
  </si>
  <si>
    <t>Fixace k CVC a PICC, TIDI GRIP-LOK, univerzĂˇlnĂ­,neonatĂˇlnĂ­Ă­, dĂ©lka 25,4 mm, sterilnĂ­ bal. Ăˇ 50 ks 2200NUZA</t>
  </si>
  <si>
    <t>ZS170</t>
  </si>
  <si>
    <t>Fixace k CVC a PICC, TIDI Grip-Lok, vhodnĂ© pro PU a silikon, univerzĂˇlnĂ­, uĹľĹˇĂ­, dĂ©lka 25,4 mm, sterilnĂ­ 3300MWA</t>
  </si>
  <si>
    <t>ZT104</t>
  </si>
  <si>
    <t>KrytĂ­ pÄ›novĂ© Biopatch  disk ochrannĂ˝ k CVC a PICC s CHG, prĹŻm. 1,9 mm, otvor prĹŻm. 1,5 mm dÄ›tskĂ© bal. Ăˇ 10 ks 44151</t>
  </si>
  <si>
    <t>ZP802</t>
  </si>
  <si>
    <t>KrytĂ­ tegaderm i.v. advaced pro katetry Aiic.v.Cs P.I.C.C 8,5 cm x 11,5 cm bal. Ăˇ 50 ks 1685</t>
  </si>
  <si>
    <t>ZL667</t>
  </si>
  <si>
    <t>KrytĂ­ tegaderm i.v. advanced 6,5 cm x 7,0 cm bal. Ăˇ 400 ks 1683 - nĂˇhrada ZA509 - povolenou pouze pro HOK</t>
  </si>
  <si>
    <t>ZA615</t>
  </si>
  <si>
    <t>TampĂłn cavilon 1 ml bal. Ăˇ 25 ks 3343E</t>
  </si>
  <si>
    <t>ZS806</t>
  </si>
  <si>
    <t>Kabel EKG vodiÄŤ solnĂ˝ mĹŻstek vygocard 9164.02 AKCE za 1 KÄŤ 1+1 k PICC katertru</t>
  </si>
  <si>
    <t>ZS805</t>
  </si>
  <si>
    <t>Kabel EKG vodiÄŤ zavĂˇdÄ›cĂ­ drĂˇt combacard 9168.202 AKCE za 1 KÄŤ 1+1 k PICC katertru</t>
  </si>
  <si>
    <t>ZR966</t>
  </si>
  <si>
    <t>TunelizĂˇtor pro 5Fr Pro-Line MRACC5STUNSL</t>
  </si>
  <si>
    <t>50115089</t>
  </si>
  <si>
    <t>ZPr - katetry PICC/MIDLINE (Z554)</t>
  </si>
  <si>
    <t>ZM985</t>
  </si>
  <si>
    <t>Fixace k CVC a PICC atraumatickĂˇ GripLock bal. Ăˇ 100 ks 3601CVC</t>
  </si>
  <si>
    <t>ZR968</t>
  </si>
  <si>
    <t>Katetr CVC 1 lumen 18G X 8cm, POWERGLIDE PRO MIDLINE BASIC TRAY (jehla zavadÄ›ÄŤe s pasiv. bezpeÄŤnost. mechanismem, vodicĂ­ drĂˇt, jednolumen. RTG kontrastnĂ­ katĂ©tr) bal. Ăˇ 20 ks 6F118080</t>
  </si>
  <si>
    <t>ZR967</t>
  </si>
  <si>
    <t>Katetr CVC 1 lumen 20G X 8cm, POWERGLIDE PRO MIDLINE BASIC TRAY (jehla zavadÄ›ÄŤe s pasiv. bezpeÄŤnost. mechanismem, vodicĂ­ drĂˇt, jednolumen. RTG kontrastnĂ­ katĂ©tr) bal. Ăˇ 20 ks 6F120080</t>
  </si>
  <si>
    <t>ZR964</t>
  </si>
  <si>
    <t>Katetr CVC 1 lumen 22G X 8cm, POWERGLIDE PRO MIDLINE BASIC TRAY (jehla zavadÄ›ÄŤe s pasiv. bezpeÄŤnost. mechanismem, vodicĂ­ drĂˇt, jednolumen. RTG kontrastnĂ­ katĂ©tr) bal. Ăˇ 20 ks 6F122080</t>
  </si>
  <si>
    <t>ZS682</t>
  </si>
  <si>
    <t>Katetr CVC 1 lumen 3 Fr x 19 cm SELDIPUR SMARTMIDLINE, dĂ©lka vodĂ­cĂ­ho drĂˇtu 26 cm, max. prĹŻtok 1.5 ml/s (Viscosity 11.8 cP), bal. Ăˇ 20 ks 128.1310</t>
  </si>
  <si>
    <t>ZP291</t>
  </si>
  <si>
    <t>Katetr CVC 1 lumen 4 Fr x 20 cm midline Arrow set bal. Ăˇ 5 ks EU-02041-ML</t>
  </si>
  <si>
    <t>ZQ863</t>
  </si>
  <si>
    <t>Katetr CVC 1 lumen 4 Fr x 50 cm PICC  Plan1Health vysokotlakĂ˝ set 201.60.10.14</t>
  </si>
  <si>
    <t>ZQ179</t>
  </si>
  <si>
    <t>Katetr CVC 1 lumen 4 Fr x 50 cm PICC ARROW Interventional Radiology set tlakovĂ˝ EU-25041-IR</t>
  </si>
  <si>
    <t>ZP292</t>
  </si>
  <si>
    <t>Katetr CVC 1 lumen 4 Fr x 50 cm PICC POWERPICC SOLO moĹľnost vysokotlakĂ©ho CT zĂˇkladnĂ­ set (mikro zavĂˇdÄ›cĂ­ pĹ™Ă­sluĹˇenstvĂ­) 6194118</t>
  </si>
  <si>
    <t>ZS681</t>
  </si>
  <si>
    <t>Katetr CVC 1 lumen 4 Fr x 55 cm PICC Maxflo Expert ,  moĹľnost vysokotlakĂ©ho CT,  ext. prĹŻm, 1,35 mm, max. prĹŻtok 5 ml/s, max. tlak  325psi (22.4 bar), s antibakteriĂˇlnĂ­ Ăşpravou, bal. Ăˇ 10 ks 8394.14 (+ kabel za 1 KÄŤ 1+1)</t>
  </si>
  <si>
    <t>ZP293</t>
  </si>
  <si>
    <t>Katetr CVC 1 lumen 5 Fr x 50 cm PICC POWERPICC SOLO moĹľnost vysokotlakĂ©ho CT zĂˇkladnĂ­ set (mikro zavĂˇdÄ›cĂ­ pĹ™Ă­sluĹˇenstvĂ­) 6195118</t>
  </si>
  <si>
    <t>ZQ864</t>
  </si>
  <si>
    <t>Katetr CVC 2 lumen 5 Fr x 50 cm PICC  Plan1Health vysokotlakĂ˝ set 201.60.10.25</t>
  </si>
  <si>
    <t>ZP958</t>
  </si>
  <si>
    <t>Katetr CVC 2 lumen 5 Fr x 50 cm PICC POWERPICC SOLO 3CG moĹľnost vysokotlakĂ©ho CT Full tray set (mikro zavĂˇdÄ›cĂ­ pĹ™Ă­sluĹˇenstvĂ­ a rouĹˇkovĂˇnĂ­, sytlet 3CG) 2295108</t>
  </si>
  <si>
    <t>ZP969</t>
  </si>
  <si>
    <t>Katetr CVC 2 lumen 5 FR x 55 cm PICC MEDCOMP moĹľnost vysokotlakĂ©ho CT 5 ml/s s tkĂˇĹovĂ˝m lepidlem fixacĂ­ SECURACATH a katerizaÄŤnĂ­m setem MRCTP52024SGR</t>
  </si>
  <si>
    <t>ZP959</t>
  </si>
  <si>
    <t>Katetr CVC 3 lumen 6 Fr x 50 cm PICC POWERPICC SOLO 3CG moĹľnost vysokotlakĂ©ho CT Full tray set (mikro zavĂˇdÄ›cĂ­ pĹ™Ă­sluĹˇenstvĂ­ a rouĹˇkovĂˇnĂ­, sytlet 3CG) 2396108</t>
  </si>
  <si>
    <t>ZR965</t>
  </si>
  <si>
    <t>Set Pro-PICC CT vysokotlakĂ˝, kompletnĂ­ SGR (katetr Pro -PICC CT vysokotlak.  se zavĂˇÄŹ. sadou 1lumen 3F, Securacath, tkĂˇĹovĂ© lepidlo a rouĹˇkovacĂ­ set) MR17033105</t>
  </si>
  <si>
    <t>ZM983</t>
  </si>
  <si>
    <t>Set Pro-PICC CT vysokotlakĂ˝, kompletnĂ­ SGR (katetr Pro -PICC CT vysokotlak. se zavĂˇÄŹ. sadou 1lumen 4F, Securacath, tkĂˇĹovĂ© lepidlo a rouĹˇkovacĂ­ set) MRCTP41024</t>
  </si>
  <si>
    <t>ZQ367</t>
  </si>
  <si>
    <t>Set rouĹˇkovacĂ­ PICC Combiset CĹ˝K s celotÄ›lovou rouĹˇkou Mediset (HARTMANN) bal. Ăˇ 5 ks 2375031</t>
  </si>
  <si>
    <t>ZS340</t>
  </si>
  <si>
    <t>Set rouĹˇkovacĂ­ PICC STERISET PLUS, bal. Ăˇ 10 ks 44001376</t>
  </si>
  <si>
    <t>Spotřeba zdravotnického materiálu - orientační přehled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</si>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</sst>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50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8" xfId="1" applyFont="1" applyFill="1" applyBorder="1"/>
    <xf numFmtId="0" fontId="45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50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4" xfId="74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5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9" xfId="0" applyNumberFormat="1" applyFont="1" applyBorder="1" applyAlignment="1">
      <alignment horizontal="right" vertical="center"/>
    </xf>
    <xf numFmtId="173" fontId="39" fillId="0" borderId="79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80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81" xfId="0" applyNumberFormat="1" applyFont="1" applyBorder="1" applyAlignment="1">
      <alignment vertical="center"/>
    </xf>
    <xf numFmtId="174" fontId="39" fillId="0" borderId="82" xfId="0" applyNumberFormat="1" applyFont="1" applyBorder="1" applyAlignment="1">
      <alignment vertical="center"/>
    </xf>
    <xf numFmtId="174" fontId="39" fillId="0" borderId="79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5" xfId="0" applyNumberFormat="1" applyFont="1" applyBorder="1" applyAlignment="1">
      <alignment vertical="center"/>
    </xf>
    <xf numFmtId="0" fontId="32" fillId="0" borderId="80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2" xfId="0" applyNumberFormat="1" applyFont="1" applyBorder="1" applyAlignment="1">
      <alignment horizontal="right" vertical="center"/>
    </xf>
    <xf numFmtId="175" fontId="39" fillId="0" borderId="61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6" fontId="39" fillId="0" borderId="6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5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8" xfId="0" applyNumberFormat="1" applyFont="1" applyFill="1" applyBorder="1"/>
    <xf numFmtId="3" fontId="0" fillId="7" borderId="54" xfId="0" applyNumberFormat="1" applyFont="1" applyFill="1" applyBorder="1"/>
    <xf numFmtId="0" fontId="0" fillId="0" borderId="89" xfId="0" applyNumberFormat="1" applyFont="1" applyBorder="1"/>
    <xf numFmtId="3" fontId="0" fillId="0" borderId="90" xfId="0" applyNumberFormat="1" applyFont="1" applyBorder="1"/>
    <xf numFmtId="0" fontId="0" fillId="7" borderId="89" xfId="0" applyNumberFormat="1" applyFont="1" applyFill="1" applyBorder="1"/>
    <xf numFmtId="3" fontId="0" fillId="7" borderId="90" xfId="0" applyNumberFormat="1" applyFont="1" applyFill="1" applyBorder="1"/>
    <xf numFmtId="0" fontId="52" fillId="8" borderId="89" xfId="0" applyNumberFormat="1" applyFont="1" applyFill="1" applyBorder="1"/>
    <xf numFmtId="3" fontId="52" fillId="8" borderId="90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4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2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68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76" xfId="0" applyNumberFormat="1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0" fontId="54" fillId="2" borderId="68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8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/>
    </xf>
    <xf numFmtId="9" fontId="54" fillId="4" borderId="68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3" fontId="54" fillId="4" borderId="69" xfId="0" applyNumberFormat="1" applyFont="1" applyFill="1" applyBorder="1" applyAlignment="1">
      <alignment horizontal="center" vertical="center" wrapText="1"/>
    </xf>
    <xf numFmtId="3" fontId="54" fillId="4" borderId="78" xfId="0" applyNumberFormat="1" applyFont="1" applyFill="1" applyBorder="1" applyAlignment="1">
      <alignment horizontal="center" vertical="center" wrapText="1"/>
    </xf>
    <xf numFmtId="0" fontId="39" fillId="2" borderId="85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>
      <alignment horizontal="center" vertical="center" wrapText="1"/>
    </xf>
    <xf numFmtId="0" fontId="54" fillId="9" borderId="87" xfId="0" applyFont="1" applyFill="1" applyBorder="1" applyAlignment="1">
      <alignment horizontal="center"/>
    </xf>
    <xf numFmtId="0" fontId="54" fillId="9" borderId="86" xfId="0" applyFont="1" applyFill="1" applyBorder="1" applyAlignment="1">
      <alignment horizontal="center"/>
    </xf>
    <xf numFmtId="0" fontId="54" fillId="9" borderId="67" xfId="0" applyFont="1" applyFill="1" applyBorder="1" applyAlignment="1">
      <alignment horizontal="center"/>
    </xf>
    <xf numFmtId="0" fontId="39" fillId="4" borderId="75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72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58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58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9" fillId="0" borderId="0" xfId="0" applyFont="1"/>
    <xf numFmtId="3" fontId="33" fillId="10" borderId="92" xfId="82" applyNumberFormat="1" applyFont="1" applyFill="1" applyBorder="1" applyAlignment="1">
      <alignment horizontal="right" vertical="top"/>
    </xf>
    <xf numFmtId="3" fontId="33" fillId="10" borderId="93" xfId="82" applyNumberFormat="1" applyFont="1" applyFill="1" applyBorder="1" applyAlignment="1">
      <alignment horizontal="right" vertical="top"/>
    </xf>
    <xf numFmtId="9" fontId="33" fillId="10" borderId="94" xfId="82" applyFont="1" applyFill="1" applyBorder="1" applyAlignment="1">
      <alignment horizontal="right" vertical="top"/>
    </xf>
    <xf numFmtId="9" fontId="33" fillId="10" borderId="95" xfId="82" applyFont="1" applyFill="1" applyBorder="1" applyAlignment="1">
      <alignment horizontal="right" vertical="top"/>
    </xf>
    <xf numFmtId="3" fontId="33" fillId="11" borderId="91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81" xfId="53" applyNumberFormat="1" applyFont="1" applyFill="1" applyBorder="1" applyAlignment="1">
      <alignment horizontal="left"/>
    </xf>
    <xf numFmtId="164" fontId="31" fillId="2" borderId="96" xfId="53" applyNumberFormat="1" applyFont="1" applyFill="1" applyBorder="1" applyAlignment="1">
      <alignment horizontal="left"/>
    </xf>
    <xf numFmtId="164" fontId="31" fillId="2" borderId="79" xfId="53" applyNumberFormat="1" applyFont="1" applyFill="1" applyBorder="1" applyAlignment="1">
      <alignment horizontal="left"/>
    </xf>
    <xf numFmtId="3" fontId="31" fillId="2" borderId="79" xfId="53" applyNumberFormat="1" applyFont="1" applyFill="1" applyBorder="1" applyAlignment="1">
      <alignment horizontal="left"/>
    </xf>
    <xf numFmtId="3" fontId="31" fillId="2" borderId="51" xfId="53" applyNumberFormat="1" applyFont="1" applyFill="1" applyBorder="1" applyAlignment="1">
      <alignment horizontal="left"/>
    </xf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7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TableStyleMedium2 2" pivot="0" count="7" xr9:uid="{00000000-0011-0000-FFFF-FFFF01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3" totalsRowShown="0" headerRowDxfId="58" tableBorderDxfId="57">
  <autoFilter ref="A7:S1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6"/>
    <tableColumn id="2" xr3:uid="{00000000-0010-0000-0000-000002000000}" name="popis" dataDxfId="55"/>
    <tableColumn id="3" xr3:uid="{00000000-0010-0000-0000-000003000000}" name="01 uv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6" totalsRowShown="0">
  <autoFilter ref="C3:S8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41" t="s">
        <v>58</v>
      </c>
      <c r="B1" s="241"/>
    </row>
    <row r="2" spans="1:3" ht="14.45" customHeight="1" thickBot="1" x14ac:dyDescent="0.25">
      <c r="A2" s="169" t="s">
        <v>172</v>
      </c>
      <c r="B2" s="41"/>
    </row>
    <row r="3" spans="1:3" ht="14.45" customHeight="1" thickBot="1" x14ac:dyDescent="0.25">
      <c r="A3" s="237" t="s">
        <v>71</v>
      </c>
      <c r="B3" s="238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66</v>
      </c>
      <c r="C4" s="42" t="s">
        <v>67</v>
      </c>
    </row>
    <row r="5" spans="1:3" ht="14.45" customHeight="1" x14ac:dyDescent="0.2">
      <c r="A5" s="109" t="str">
        <f t="shared" si="0"/>
        <v>HI</v>
      </c>
      <c r="B5" s="62" t="s">
        <v>69</v>
      </c>
      <c r="C5" s="42" t="s">
        <v>61</v>
      </c>
    </row>
    <row r="6" spans="1:3" ht="14.45" customHeight="1" x14ac:dyDescent="0.2">
      <c r="A6" s="110" t="str">
        <f t="shared" si="0"/>
        <v>Man Tab</v>
      </c>
      <c r="B6" s="63" t="s">
        <v>174</v>
      </c>
      <c r="C6" s="42" t="s">
        <v>62</v>
      </c>
    </row>
    <row r="7" spans="1:3" ht="14.45" customHeight="1" thickBot="1" x14ac:dyDescent="0.25">
      <c r="A7" s="111" t="str">
        <f t="shared" si="0"/>
        <v>HV</v>
      </c>
      <c r="B7" s="64" t="s">
        <v>41</v>
      </c>
      <c r="C7" s="42" t="s">
        <v>46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39" t="s">
        <v>59</v>
      </c>
      <c r="B9" s="238"/>
    </row>
    <row r="10" spans="1:3" ht="14.45" customHeight="1" x14ac:dyDescent="0.2">
      <c r="A10" s="112" t="str">
        <f t="shared" ref="A10" si="1">HYPERLINK("#'"&amp;C10&amp;"'!A1",C10)</f>
        <v>Materiál Žádanky</v>
      </c>
      <c r="B10" s="63" t="s">
        <v>70</v>
      </c>
      <c r="C10" s="42" t="s">
        <v>63</v>
      </c>
    </row>
    <row r="11" spans="1:3" ht="14.45" customHeight="1" x14ac:dyDescent="0.2">
      <c r="A11" s="110" t="str">
        <f t="shared" ref="A11:A12" si="2">HYPERLINK("#'"&amp;C11&amp;"'!A1",C11)</f>
        <v>MŽ Detail</v>
      </c>
      <c r="B11" s="63" t="s">
        <v>2756</v>
      </c>
      <c r="C11" s="42" t="s">
        <v>64</v>
      </c>
    </row>
    <row r="12" spans="1:3" ht="14.45" customHeight="1" thickBot="1" x14ac:dyDescent="0.25">
      <c r="A12" s="112" t="str">
        <f t="shared" si="2"/>
        <v>Osobní náklady</v>
      </c>
      <c r="B12" s="63" t="s">
        <v>56</v>
      </c>
      <c r="C12" s="42" t="s">
        <v>65</v>
      </c>
    </row>
    <row r="13" spans="1:3" ht="14.45" customHeight="1" thickBot="1" x14ac:dyDescent="0.25">
      <c r="A13" s="66"/>
      <c r="B13" s="66"/>
    </row>
    <row r="14" spans="1:3" ht="14.45" customHeight="1" thickBot="1" x14ac:dyDescent="0.25">
      <c r="A14" s="240" t="s">
        <v>60</v>
      </c>
      <c r="B14" s="238"/>
    </row>
  </sheetData>
  <mergeCells count="4">
    <mergeCell ref="A3:B3"/>
    <mergeCell ref="A9:B9"/>
    <mergeCell ref="A14:B14"/>
    <mergeCell ref="A1:B1"/>
  </mergeCells>
  <hyperlinks>
    <hyperlink ref="A2" location="Obsah!A1" display="Zpět na Obsah  KL 01  1.-4.měsíc" xr:uid="{80CE5592-5AB4-4192-8A16-CF75CD9F57B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41" t="s">
        <v>66</v>
      </c>
      <c r="B1" s="241"/>
      <c r="C1" s="242"/>
      <c r="D1" s="242"/>
      <c r="E1" s="242"/>
    </row>
    <row r="2" spans="1:5" ht="14.45" customHeight="1" thickBot="1" x14ac:dyDescent="0.25">
      <c r="A2" s="169" t="s">
        <v>172</v>
      </c>
      <c r="B2" s="114"/>
    </row>
    <row r="3" spans="1:5" ht="14.45" customHeight="1" thickBot="1" x14ac:dyDescent="0.25">
      <c r="A3" s="117"/>
      <c r="C3" s="118" t="s">
        <v>57</v>
      </c>
      <c r="D3" s="119" t="s">
        <v>50</v>
      </c>
      <c r="E3" s="120" t="s">
        <v>52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3571.9499500000002</v>
      </c>
      <c r="E4" s="124">
        <f ca="1">IF(C4=0,0,D4/C4)</f>
        <v>0</v>
      </c>
    </row>
    <row r="5" spans="1:5" ht="14.45" customHeight="1" x14ac:dyDescent="0.2">
      <c r="A5" s="125" t="s">
        <v>74</v>
      </c>
      <c r="B5" s="126"/>
      <c r="C5" s="127"/>
      <c r="D5" s="127"/>
      <c r="E5" s="128"/>
    </row>
    <row r="6" spans="1:5" ht="14.45" customHeight="1" x14ac:dyDescent="0.2">
      <c r="A6" s="129" t="s">
        <v>79</v>
      </c>
      <c r="B6" s="130"/>
      <c r="C6" s="131"/>
      <c r="D6" s="131"/>
      <c r="E6" s="128"/>
    </row>
    <row r="7" spans="1:5" ht="14.45" customHeight="1" x14ac:dyDescent="0.25">
      <c r="A7" s="18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0</v>
      </c>
      <c r="D7" s="131">
        <f>IF(ISERROR(HI!E5),"",HI!E5)</f>
        <v>0</v>
      </c>
      <c r="E7" s="128">
        <f t="shared" ref="E7:E11" si="0">IF(C7=0,0,D7/C7)</f>
        <v>0</v>
      </c>
    </row>
    <row r="8" spans="1:5" ht="14.45" customHeight="1" x14ac:dyDescent="0.2">
      <c r="A8" s="132" t="s">
        <v>75</v>
      </c>
      <c r="B8" s="130"/>
      <c r="C8" s="131"/>
      <c r="D8" s="131"/>
      <c r="E8" s="128"/>
    </row>
    <row r="9" spans="1:5" ht="14.45" customHeight="1" x14ac:dyDescent="0.2">
      <c r="A9" s="132" t="s">
        <v>76</v>
      </c>
      <c r="B9" s="130"/>
      <c r="C9" s="131"/>
      <c r="D9" s="131"/>
      <c r="E9" s="128"/>
    </row>
    <row r="10" spans="1:5" ht="14.45" customHeight="1" x14ac:dyDescent="0.2">
      <c r="A10" s="133" t="s">
        <v>80</v>
      </c>
      <c r="B10" s="130"/>
      <c r="C10" s="127"/>
      <c r="D10" s="127"/>
      <c r="E10" s="128"/>
    </row>
    <row r="11" spans="1:5" ht="14.45" customHeight="1" x14ac:dyDescent="0.2">
      <c r="A11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0" t="s">
        <v>61</v>
      </c>
      <c r="C11" s="131">
        <f>IF(ISERROR(HI!F6),"",HI!F6)</f>
        <v>0</v>
      </c>
      <c r="D11" s="131">
        <f>IF(ISERROR(HI!E6),"",HI!E6)</f>
        <v>93.414500000000004</v>
      </c>
      <c r="E11" s="128">
        <f t="shared" si="0"/>
        <v>0</v>
      </c>
    </row>
    <row r="12" spans="1:5" ht="14.45" customHeight="1" thickBot="1" x14ac:dyDescent="0.25">
      <c r="A12" s="135" t="str">
        <f>HYPERLINK("#HI!A1","Osobní náklady")</f>
        <v>Osobní náklady</v>
      </c>
      <c r="B12" s="130"/>
      <c r="C12" s="127">
        <f ca="1">IF(ISERROR(VLOOKUP("Osobní náklady (Kč) *",INDIRECT("HI!$A:$G"),6,0)),0,VLOOKUP("Osobní náklady (Kč) *",INDIRECT("HI!$A:$G"),6,0))</f>
        <v>0</v>
      </c>
      <c r="D12" s="127">
        <f ca="1">IF(ISERROR(VLOOKUP("Osobní náklady (Kč) *",INDIRECT("HI!$A:$G"),5,0)),0,VLOOKUP("Osobní náklady (Kč) *",INDIRECT("HI!$A:$G"),5,0))</f>
        <v>3354.66588</v>
      </c>
      <c r="E12" s="128">
        <f ca="1">IF(C12=0,0,D12/C12)</f>
        <v>0</v>
      </c>
    </row>
    <row r="13" spans="1:5" ht="14.45" customHeight="1" thickBot="1" x14ac:dyDescent="0.25">
      <c r="A13" s="139"/>
      <c r="B13" s="140"/>
      <c r="C13" s="141"/>
      <c r="D13" s="141"/>
      <c r="E13" s="142"/>
    </row>
    <row r="14" spans="1:5" ht="14.45" customHeight="1" thickBot="1" x14ac:dyDescent="0.25">
      <c r="A14" s="143" t="str">
        <f>HYPERLINK("#HI!A1","VÝNOSY CELKEM (v tisících)")</f>
        <v>VÝNOSY CELKEM (v tisících)</v>
      </c>
      <c r="B14" s="144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celkem",INDIRECT("HI!$A:$G"),5,0)),0,VLOOKUP("Výnosy celkem",INDIRECT("HI!$A:$G"),5,0))</f>
        <v>0</v>
      </c>
      <c r="E14" s="146">
        <f t="shared" ref="E14:E15" ca="1" si="1">IF(C14=0,0,D14/C14)</f>
        <v>0</v>
      </c>
    </row>
    <row r="15" spans="1:5" ht="14.45" customHeight="1" x14ac:dyDescent="0.2">
      <c r="A15" s="147" t="str">
        <f>HYPERLINK("#HI!A1","Ambulance (body za výkony + Kč za ZUM a ZULP)")</f>
        <v>Ambulance (body za výkony + Kč za ZUM a ZULP)</v>
      </c>
      <c r="B15" s="126"/>
      <c r="C15" s="127">
        <f ca="1">IF(ISERROR(VLOOKUP("Ambulance *",INDIRECT("HI!$A:$G"),6,0)),0,VLOOKUP("Ambulance *",INDIRECT("HI!$A:$G"),6,0))</f>
        <v>0</v>
      </c>
      <c r="D15" s="127">
        <f ca="1">IF(ISERROR(VLOOKUP("Ambulance *",INDIRECT("HI!$A:$G"),5,0)),0,VLOOKUP("Ambulance *",INDIRECT("HI!$A:$G"),5,0))</f>
        <v>0</v>
      </c>
      <c r="E15" s="128">
        <f t="shared" ca="1" si="1"/>
        <v>0</v>
      </c>
    </row>
    <row r="16" spans="1:5" ht="14.45" customHeight="1" x14ac:dyDescent="0.2">
      <c r="A16" s="148" t="str">
        <f>HYPERLINK("#HI!A1","Hospitalizace (casemix * 30000)")</f>
        <v>Hospitalizace (casemix * 30000)</v>
      </c>
      <c r="B16" s="130"/>
      <c r="C16" s="127">
        <f ca="1">IF(ISERROR(VLOOKUP("Hospitalizace *",INDIRECT("HI!$A:$G"),6,0)),0,VLOOKUP("Hospitalizace *",INDIRECT("HI!$A:$G"),6,0))</f>
        <v>0</v>
      </c>
      <c r="D16" s="127">
        <f ca="1">IF(ISERROR(VLOOKUP("Hospitalizace *",INDIRECT("HI!$A:$G"),5,0)),0,VLOOKUP("Hospitalizace *",INDIRECT("HI!$A:$G"),5,0))</f>
        <v>0</v>
      </c>
      <c r="E16" s="128">
        <f ca="1">IF(C16=0,0,D16/C16)</f>
        <v>0</v>
      </c>
    </row>
    <row r="17" spans="1:5" ht="14.45" customHeight="1" thickBot="1" x14ac:dyDescent="0.25">
      <c r="A17" s="149" t="s">
        <v>77</v>
      </c>
      <c r="B17" s="136"/>
      <c r="C17" s="137"/>
      <c r="D17" s="137"/>
      <c r="E17" s="138"/>
    </row>
    <row r="18" spans="1:5" ht="14.45" customHeight="1" thickBot="1" x14ac:dyDescent="0.25">
      <c r="A18" s="150"/>
      <c r="B18" s="151"/>
      <c r="C18" s="152"/>
      <c r="D18" s="152"/>
      <c r="E18" s="153"/>
    </row>
    <row r="19" spans="1:5" ht="14.45" customHeight="1" thickBot="1" x14ac:dyDescent="0.25">
      <c r="A19" s="154" t="s">
        <v>78</v>
      </c>
      <c r="B19" s="155"/>
      <c r="C19" s="156"/>
      <c r="D19" s="156"/>
      <c r="E19" s="157"/>
    </row>
  </sheetData>
  <mergeCells count="1">
    <mergeCell ref="A1:E1"/>
  </mergeCells>
  <conditionalFormatting sqref="E5">
    <cfRule type="cellIs" dxfId="3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3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3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32FDF7C-CB02-49FA-82F5-C681B5C4FBAB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52" t="s">
        <v>69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0" ht="14.45" customHeight="1" thickBot="1" x14ac:dyDescent="0.25">
      <c r="A2" s="169" t="s">
        <v>172</v>
      </c>
      <c r="B2" s="77"/>
      <c r="C2" s="77"/>
      <c r="D2" s="77"/>
      <c r="E2" s="77"/>
      <c r="F2" s="77"/>
    </row>
    <row r="3" spans="1:10" ht="14.45" customHeight="1" x14ac:dyDescent="0.2">
      <c r="A3" s="243"/>
      <c r="B3" s="73">
        <v>2018</v>
      </c>
      <c r="C3" s="40">
        <v>2019</v>
      </c>
      <c r="D3" s="7"/>
      <c r="E3" s="247">
        <v>2020</v>
      </c>
      <c r="F3" s="248"/>
      <c r="G3" s="248"/>
      <c r="H3" s="249"/>
      <c r="I3" s="250">
        <v>2017</v>
      </c>
      <c r="J3" s="251"/>
    </row>
    <row r="4" spans="1:10" ht="14.45" customHeight="1" thickBot="1" x14ac:dyDescent="0.25">
      <c r="A4" s="244"/>
      <c r="B4" s="245" t="s">
        <v>50</v>
      </c>
      <c r="C4" s="246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85" t="s">
        <v>170</v>
      </c>
      <c r="J4" s="186" t="s">
        <v>171</v>
      </c>
    </row>
    <row r="5" spans="1:10" ht="14.45" customHeight="1" x14ac:dyDescent="0.2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</v>
      </c>
      <c r="F5" s="28">
        <v>0</v>
      </c>
      <c r="G5" s="82">
        <f>E5-F5</f>
        <v>0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92.905050000000003</v>
      </c>
      <c r="C6" s="31">
        <v>92.905100000000004</v>
      </c>
      <c r="D6" s="8"/>
      <c r="E6" s="84">
        <v>93.414500000000004</v>
      </c>
      <c r="F6" s="30">
        <v>0</v>
      </c>
      <c r="G6" s="85">
        <f>E6-F6</f>
        <v>93.414500000000004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3012.1010699999997</v>
      </c>
      <c r="C7" s="31">
        <v>3194.2447999999999</v>
      </c>
      <c r="D7" s="8"/>
      <c r="E7" s="84">
        <v>3354.66588</v>
      </c>
      <c r="F7" s="30">
        <v>0</v>
      </c>
      <c r="G7" s="85">
        <f>E7-F7</f>
        <v>3354.66588</v>
      </c>
      <c r="H7" s="89" t="str">
        <f>IF(F7&lt;0.00000001,"",E7/F7)</f>
        <v/>
      </c>
    </row>
    <row r="8" spans="1:10" ht="14.45" customHeight="1" thickBot="1" x14ac:dyDescent="0.25">
      <c r="A8" s="1" t="s">
        <v>53</v>
      </c>
      <c r="B8" s="11">
        <v>133.68501000000043</v>
      </c>
      <c r="C8" s="33">
        <v>157.35840000000047</v>
      </c>
      <c r="D8" s="8"/>
      <c r="E8" s="86">
        <v>123.86957000000015</v>
      </c>
      <c r="F8" s="32">
        <v>0</v>
      </c>
      <c r="G8" s="87">
        <f>E8-F8</f>
        <v>123.86957000000015</v>
      </c>
      <c r="H8" s="90" t="str">
        <f>IF(F8&lt;0.00000001,"",E8/F8)</f>
        <v/>
      </c>
    </row>
    <row r="9" spans="1:10" ht="14.45" customHeight="1" thickBot="1" x14ac:dyDescent="0.25">
      <c r="A9" s="2" t="s">
        <v>54</v>
      </c>
      <c r="B9" s="3">
        <v>3238.6911300000002</v>
      </c>
      <c r="C9" s="35">
        <v>3444.5083000000004</v>
      </c>
      <c r="D9" s="8"/>
      <c r="E9" s="3">
        <v>3571.9499500000002</v>
      </c>
      <c r="F9" s="34">
        <v>0</v>
      </c>
      <c r="G9" s="34">
        <f>E9-F9</f>
        <v>3571.9499500000002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93" t="str">
        <f>IF(ISERROR(F15-E15),"",IF(F15&lt;0.00000001,"",E15/F15))</f>
        <v/>
      </c>
    </row>
    <row r="17" spans="1:8" ht="14.45" customHeight="1" x14ac:dyDescent="0.2">
      <c r="A17" s="79" t="s">
        <v>82</v>
      </c>
    </row>
    <row r="18" spans="1:8" ht="14.45" customHeight="1" x14ac:dyDescent="0.25">
      <c r="A18" s="172" t="s">
        <v>107</v>
      </c>
      <c r="B18" s="173"/>
      <c r="C18" s="173"/>
      <c r="D18" s="173"/>
      <c r="E18" s="173"/>
      <c r="F18" s="173"/>
      <c r="G18" s="173"/>
      <c r="H18" s="173"/>
    </row>
    <row r="19" spans="1:8" ht="15" x14ac:dyDescent="0.25">
      <c r="A19" s="171" t="s">
        <v>106</v>
      </c>
      <c r="B19" s="173"/>
      <c r="C19" s="173"/>
      <c r="D19" s="173"/>
      <c r="E19" s="173"/>
      <c r="F19" s="173"/>
      <c r="G19" s="173"/>
      <c r="H19" s="173"/>
    </row>
    <row r="20" spans="1:8" ht="14.45" customHeight="1" x14ac:dyDescent="0.2">
      <c r="A20" s="80" t="s">
        <v>115</v>
      </c>
    </row>
    <row r="21" spans="1:8" ht="14.45" customHeight="1" x14ac:dyDescent="0.2">
      <c r="A21" s="80" t="s">
        <v>83</v>
      </c>
    </row>
    <row r="22" spans="1:8" ht="14.45" customHeight="1" x14ac:dyDescent="0.2">
      <c r="A22" s="81" t="s">
        <v>149</v>
      </c>
    </row>
    <row r="23" spans="1:8" ht="14.45" customHeight="1" x14ac:dyDescent="0.2">
      <c r="A23" s="81" t="s">
        <v>84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9" priority="8" operator="greaterThan">
      <formula>0</formula>
    </cfRule>
  </conditionalFormatting>
  <conditionalFormatting sqref="G11:G13 G15">
    <cfRule type="cellIs" dxfId="28" priority="7" operator="lessThan">
      <formula>0</formula>
    </cfRule>
  </conditionalFormatting>
  <conditionalFormatting sqref="H5:H9">
    <cfRule type="cellIs" dxfId="27" priority="6" operator="greaterThan">
      <formula>1</formula>
    </cfRule>
  </conditionalFormatting>
  <conditionalFormatting sqref="H11:H13 H15">
    <cfRule type="cellIs" dxfId="26" priority="5" operator="lessThan">
      <formula>1</formula>
    </cfRule>
  </conditionalFormatting>
  <conditionalFormatting sqref="I11:I13">
    <cfRule type="cellIs" dxfId="25" priority="4" operator="lessThan">
      <formula>0</formula>
    </cfRule>
  </conditionalFormatting>
  <conditionalFormatting sqref="J11:J13">
    <cfRule type="cellIs" dxfId="24" priority="3" operator="lessThan">
      <formula>1</formula>
    </cfRule>
  </conditionalFormatting>
  <hyperlinks>
    <hyperlink ref="A2" location="Obsah!A1" display="Zpět na Obsah  KL 01  1.-4.měsíc" xr:uid="{F3A1C3D0-4156-4761-8878-F4328F0D3B5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8" customFormat="1" ht="18.600000000000001" customHeight="1" thickBot="1" x14ac:dyDescent="0.35">
      <c r="A1" s="253" t="s">
        <v>174</v>
      </c>
      <c r="B1" s="253"/>
      <c r="C1" s="253"/>
      <c r="D1" s="253"/>
      <c r="E1" s="253"/>
      <c r="F1" s="253"/>
      <c r="G1" s="253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17" s="158" customFormat="1" ht="14.45" customHeight="1" thickBot="1" x14ac:dyDescent="0.25">
      <c r="A2" s="169" t="s">
        <v>172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5" customHeight="1" x14ac:dyDescent="0.2">
      <c r="A3" s="58"/>
      <c r="B3" s="254" t="s">
        <v>9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103"/>
      <c r="Q3" s="105"/>
    </row>
    <row r="4" spans="1:17" ht="14.45" customHeight="1" x14ac:dyDescent="0.2">
      <c r="A4" s="59"/>
      <c r="B4" s="20">
        <v>2020</v>
      </c>
      <c r="C4" s="104" t="s">
        <v>10</v>
      </c>
      <c r="D4" s="184" t="s">
        <v>150</v>
      </c>
      <c r="E4" s="184" t="s">
        <v>151</v>
      </c>
      <c r="F4" s="184" t="s">
        <v>152</v>
      </c>
      <c r="G4" s="184" t="s">
        <v>153</v>
      </c>
      <c r="H4" s="184" t="s">
        <v>154</v>
      </c>
      <c r="I4" s="184" t="s">
        <v>155</v>
      </c>
      <c r="J4" s="184" t="s">
        <v>156</v>
      </c>
      <c r="K4" s="184" t="s">
        <v>157</v>
      </c>
      <c r="L4" s="184" t="s">
        <v>158</v>
      </c>
      <c r="M4" s="184" t="s">
        <v>159</v>
      </c>
      <c r="N4" s="184" t="s">
        <v>160</v>
      </c>
      <c r="O4" s="184" t="s">
        <v>161</v>
      </c>
      <c r="P4" s="256" t="s">
        <v>2</v>
      </c>
      <c r="Q4" s="257"/>
    </row>
    <row r="5" spans="1:17" ht="14.45" customHeight="1" thickBot="1" x14ac:dyDescent="0.2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5" customHeight="1" x14ac:dyDescent="0.2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173</v>
      </c>
    </row>
    <row r="7" spans="1:17" ht="14.45" customHeight="1" x14ac:dyDescent="0.2">
      <c r="A7" s="15" t="s">
        <v>15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 t="s">
        <v>173</v>
      </c>
    </row>
    <row r="8" spans="1:17" ht="14.45" customHeight="1" x14ac:dyDescent="0.2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173</v>
      </c>
    </row>
    <row r="9" spans="1:17" ht="14.45" customHeight="1" x14ac:dyDescent="0.2">
      <c r="A9" s="15" t="s">
        <v>17</v>
      </c>
      <c r="B9" s="46">
        <v>105</v>
      </c>
      <c r="C9" s="47">
        <v>8.75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93.414500000000004</v>
      </c>
      <c r="L9" s="47">
        <v>0</v>
      </c>
      <c r="M9" s="47">
        <v>0</v>
      </c>
      <c r="N9" s="47">
        <v>0</v>
      </c>
      <c r="O9" s="47">
        <v>0</v>
      </c>
      <c r="P9" s="48">
        <v>93.414500000000004</v>
      </c>
      <c r="Q9" s="68">
        <v>0.88966190476190476</v>
      </c>
    </row>
    <row r="10" spans="1:17" ht="14.45" customHeight="1" x14ac:dyDescent="0.2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173</v>
      </c>
    </row>
    <row r="11" spans="1:17" ht="14.45" customHeight="1" x14ac:dyDescent="0.2">
      <c r="A11" s="15" t="s">
        <v>19</v>
      </c>
      <c r="B11" s="46">
        <v>13.288744699999999</v>
      </c>
      <c r="C11" s="47">
        <v>1.1073953916666666</v>
      </c>
      <c r="D11" s="47">
        <v>0</v>
      </c>
      <c r="E11" s="47">
        <v>0.55409000000000008</v>
      </c>
      <c r="F11" s="47">
        <v>1.1368499999999999</v>
      </c>
      <c r="G11" s="47">
        <v>0.34441000000000005</v>
      </c>
      <c r="H11" s="47">
        <v>0</v>
      </c>
      <c r="I11" s="47">
        <v>0.66076000000000001</v>
      </c>
      <c r="J11" s="47">
        <v>0.64276</v>
      </c>
      <c r="K11" s="47">
        <v>1.2700199999999999</v>
      </c>
      <c r="L11" s="47">
        <v>0</v>
      </c>
      <c r="M11" s="47">
        <v>0</v>
      </c>
      <c r="N11" s="47">
        <v>1.2899200000000002</v>
      </c>
      <c r="O11" s="47">
        <v>0.60499999999999998</v>
      </c>
      <c r="P11" s="48">
        <v>6.5038099999999996</v>
      </c>
      <c r="Q11" s="68">
        <v>0.48942245086550579</v>
      </c>
    </row>
    <row r="12" spans="1:17" ht="14.45" customHeight="1" x14ac:dyDescent="0.2">
      <c r="A12" s="15" t="s">
        <v>20</v>
      </c>
      <c r="B12" s="46">
        <v>5.0748818</v>
      </c>
      <c r="C12" s="47">
        <v>0.42290681666666669</v>
      </c>
      <c r="D12" s="47">
        <v>0</v>
      </c>
      <c r="E12" s="47">
        <v>0</v>
      </c>
      <c r="F12" s="47">
        <v>0</v>
      </c>
      <c r="G12" s="47">
        <v>9.1480000000000006E-2</v>
      </c>
      <c r="H12" s="47">
        <v>0</v>
      </c>
      <c r="I12" s="47">
        <v>3.4290000000000001E-2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0.12576999999999999</v>
      </c>
      <c r="Q12" s="68">
        <v>2.4782843218141552E-2</v>
      </c>
    </row>
    <row r="13" spans="1:17" ht="14.45" customHeight="1" x14ac:dyDescent="0.2">
      <c r="A13" s="15" t="s">
        <v>21</v>
      </c>
      <c r="B13" s="46">
        <v>0</v>
      </c>
      <c r="C13" s="47">
        <v>0</v>
      </c>
      <c r="D13" s="47">
        <v>0</v>
      </c>
      <c r="E13" s="47">
        <v>0</v>
      </c>
      <c r="F13" s="47">
        <v>7.2599999999999998E-2</v>
      </c>
      <c r="G13" s="47">
        <v>0</v>
      </c>
      <c r="H13" s="47">
        <v>0</v>
      </c>
      <c r="I13" s="47">
        <v>0</v>
      </c>
      <c r="J13" s="47">
        <v>0.62436000000000003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0.69696000000000002</v>
      </c>
      <c r="Q13" s="68" t="s">
        <v>173</v>
      </c>
    </row>
    <row r="14" spans="1:17" ht="14.45" customHeight="1" x14ac:dyDescent="0.2">
      <c r="A14" s="15" t="s">
        <v>22</v>
      </c>
      <c r="B14" s="46">
        <v>23.7630321</v>
      </c>
      <c r="C14" s="47">
        <v>1.980252675</v>
      </c>
      <c r="D14" s="47">
        <v>3.282</v>
      </c>
      <c r="E14" s="47">
        <v>2.4060000000000001</v>
      </c>
      <c r="F14" s="47">
        <v>2.3889999999999998</v>
      </c>
      <c r="G14" s="47">
        <v>1.8260000000000001</v>
      </c>
      <c r="H14" s="47">
        <v>1.623</v>
      </c>
      <c r="I14" s="47">
        <v>1.1579999999999999</v>
      </c>
      <c r="J14" s="47">
        <v>1.095</v>
      </c>
      <c r="K14" s="47">
        <v>1.026</v>
      </c>
      <c r="L14" s="47">
        <v>1.228</v>
      </c>
      <c r="M14" s="47">
        <v>1.9970000000000001</v>
      </c>
      <c r="N14" s="47">
        <v>2.5289999999999999</v>
      </c>
      <c r="O14" s="47">
        <v>2.6749999999999998</v>
      </c>
      <c r="P14" s="48">
        <v>23.234000000000002</v>
      </c>
      <c r="Q14" s="68">
        <v>0.97773718026497136</v>
      </c>
    </row>
    <row r="15" spans="1:17" ht="14.45" customHeight="1" x14ac:dyDescent="0.2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173</v>
      </c>
    </row>
    <row r="16" spans="1:17" ht="14.45" customHeight="1" x14ac:dyDescent="0.2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173</v>
      </c>
    </row>
    <row r="17" spans="1:17" ht="14.45" customHeight="1" x14ac:dyDescent="0.2">
      <c r="A17" s="15" t="s">
        <v>25</v>
      </c>
      <c r="B17" s="46">
        <v>25.6869938</v>
      </c>
      <c r="C17" s="47">
        <v>2.1405828166666665</v>
      </c>
      <c r="D17" s="47">
        <v>0.1799</v>
      </c>
      <c r="E17" s="47">
        <v>0</v>
      </c>
      <c r="F17" s="47">
        <v>0</v>
      </c>
      <c r="G17" s="47">
        <v>0</v>
      </c>
      <c r="H17" s="47">
        <v>0</v>
      </c>
      <c r="I17" s="47">
        <v>4.6473300000000002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21.037230000000001</v>
      </c>
      <c r="P17" s="48">
        <v>25.864460000000001</v>
      </c>
      <c r="Q17" s="68">
        <v>1.0069087959993204</v>
      </c>
    </row>
    <row r="18" spans="1:17" ht="14.45" customHeight="1" x14ac:dyDescent="0.2">
      <c r="A18" s="15" t="s">
        <v>26</v>
      </c>
      <c r="B18" s="46">
        <v>0</v>
      </c>
      <c r="C18" s="47">
        <v>0</v>
      </c>
      <c r="D18" s="47">
        <v>0</v>
      </c>
      <c r="E18" s="47">
        <v>0.63700000000000001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0.63700000000000001</v>
      </c>
      <c r="Q18" s="68" t="s">
        <v>173</v>
      </c>
    </row>
    <row r="19" spans="1:17" ht="14.45" customHeight="1" x14ac:dyDescent="0.2">
      <c r="A19" s="15" t="s">
        <v>27</v>
      </c>
      <c r="B19" s="46">
        <v>11.425646500000001</v>
      </c>
      <c r="C19" s="47">
        <v>0.95213720833333337</v>
      </c>
      <c r="D19" s="47">
        <v>1.415</v>
      </c>
      <c r="E19" s="47">
        <v>1.5187999999999999</v>
      </c>
      <c r="F19" s="47">
        <v>1.5977999999999999</v>
      </c>
      <c r="G19" s="47">
        <v>-0.43042999999999998</v>
      </c>
      <c r="H19" s="47">
        <v>2.8778999999999999</v>
      </c>
      <c r="I19" s="47">
        <v>0.87263999999999997</v>
      </c>
      <c r="J19" s="47">
        <v>0.97826000000000002</v>
      </c>
      <c r="K19" s="47">
        <v>0.82357000000000002</v>
      </c>
      <c r="L19" s="47">
        <v>0.97687999999999997</v>
      </c>
      <c r="M19" s="47">
        <v>1.1308399999999998</v>
      </c>
      <c r="N19" s="47">
        <v>0.90503999999999996</v>
      </c>
      <c r="O19" s="47">
        <v>3.0897399999999999</v>
      </c>
      <c r="P19" s="48">
        <v>15.756039999999995</v>
      </c>
      <c r="Q19" s="68">
        <v>1.3790064308396024</v>
      </c>
    </row>
    <row r="20" spans="1:17" ht="14.45" customHeight="1" x14ac:dyDescent="0.2">
      <c r="A20" s="15" t="s">
        <v>28</v>
      </c>
      <c r="B20" s="46">
        <v>3286.1151367000002</v>
      </c>
      <c r="C20" s="47">
        <v>273.84292805833337</v>
      </c>
      <c r="D20" s="47">
        <v>261.11925000000002</v>
      </c>
      <c r="E20" s="47">
        <v>255.87664999999998</v>
      </c>
      <c r="F20" s="47">
        <v>264.32290999999998</v>
      </c>
      <c r="G20" s="47">
        <v>261.35771</v>
      </c>
      <c r="H20" s="47">
        <v>271.05094000000003</v>
      </c>
      <c r="I20" s="47">
        <v>259.57445000000001</v>
      </c>
      <c r="J20" s="47">
        <v>347.34351000000004</v>
      </c>
      <c r="K20" s="47">
        <v>295.28904999999997</v>
      </c>
      <c r="L20" s="47">
        <v>290.37089000000003</v>
      </c>
      <c r="M20" s="47">
        <v>382.63489000000004</v>
      </c>
      <c r="N20" s="47">
        <v>165.16687999999999</v>
      </c>
      <c r="O20" s="47">
        <v>300.55874999999997</v>
      </c>
      <c r="P20" s="48">
        <v>3354.6658800000005</v>
      </c>
      <c r="Q20" s="68">
        <v>1.020860724730674</v>
      </c>
    </row>
    <row r="21" spans="1:17" ht="14.45" customHeight="1" x14ac:dyDescent="0.2">
      <c r="A21" s="16" t="s">
        <v>29</v>
      </c>
      <c r="B21" s="46">
        <v>30.8664126</v>
      </c>
      <c r="C21" s="47">
        <v>2.5722010499999999</v>
      </c>
      <c r="D21" s="47">
        <v>2.4342700000000002</v>
      </c>
      <c r="E21" s="47">
        <v>2.4342700000000002</v>
      </c>
      <c r="F21" s="47">
        <v>2.4342700000000002</v>
      </c>
      <c r="G21" s="47">
        <v>2.4342700000000002</v>
      </c>
      <c r="H21" s="47">
        <v>2.43418</v>
      </c>
      <c r="I21" s="47">
        <v>3.3881799999999997</v>
      </c>
      <c r="J21" s="47">
        <v>2.43418</v>
      </c>
      <c r="K21" s="47">
        <v>2.43418</v>
      </c>
      <c r="L21" s="47">
        <v>2.43418</v>
      </c>
      <c r="M21" s="47">
        <v>2.43418</v>
      </c>
      <c r="N21" s="47">
        <v>2.4429499999999997</v>
      </c>
      <c r="O21" s="47">
        <v>2.4455200000000001</v>
      </c>
      <c r="P21" s="48">
        <v>30.184630000000006</v>
      </c>
      <c r="Q21" s="68">
        <v>0.97791182898915852</v>
      </c>
    </row>
    <row r="22" spans="1:17" ht="14.45" customHeight="1" x14ac:dyDescent="0.2">
      <c r="A22" s="15" t="s">
        <v>30</v>
      </c>
      <c r="B22" s="46">
        <v>10.495414199999999</v>
      </c>
      <c r="C22" s="47">
        <v>0.87461784999999992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>
        <v>0</v>
      </c>
    </row>
    <row r="23" spans="1:17" ht="14.45" customHeight="1" x14ac:dyDescent="0.2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173</v>
      </c>
    </row>
    <row r="24" spans="1:17" ht="14.45" customHeight="1" x14ac:dyDescent="0.2">
      <c r="A24" s="16" t="s">
        <v>32</v>
      </c>
      <c r="B24" s="46">
        <v>33.394776299999648</v>
      </c>
      <c r="C24" s="47">
        <v>2.7828980249999709</v>
      </c>
      <c r="D24" s="47">
        <v>5.5382999999999356</v>
      </c>
      <c r="E24" s="47">
        <v>0</v>
      </c>
      <c r="F24" s="47">
        <v>1.4247999999999479</v>
      </c>
      <c r="G24" s="47">
        <v>2.970799999999997</v>
      </c>
      <c r="H24" s="47">
        <v>0.61019999999990659</v>
      </c>
      <c r="I24" s="47">
        <v>0.4333000000000311</v>
      </c>
      <c r="J24" s="47">
        <v>3.1239999999999668</v>
      </c>
      <c r="K24" s="47">
        <v>0.57970000000000255</v>
      </c>
      <c r="L24" s="47">
        <v>0</v>
      </c>
      <c r="M24" s="47">
        <v>4.5641999999999143</v>
      </c>
      <c r="N24" s="47">
        <v>0.86769999999998504</v>
      </c>
      <c r="O24" s="47">
        <v>0.7539000000000442</v>
      </c>
      <c r="P24" s="48">
        <v>20.866899999999731</v>
      </c>
      <c r="Q24" s="68">
        <v>0.62485521126248567</v>
      </c>
    </row>
    <row r="25" spans="1:17" ht="14.45" customHeight="1" x14ac:dyDescent="0.2">
      <c r="A25" s="17" t="s">
        <v>33</v>
      </c>
      <c r="B25" s="49">
        <v>3545.1110386999999</v>
      </c>
      <c r="C25" s="50">
        <v>295.42591989166664</v>
      </c>
      <c r="D25" s="50">
        <v>273.96871999999996</v>
      </c>
      <c r="E25" s="50">
        <v>263.42680999999999</v>
      </c>
      <c r="F25" s="50">
        <v>273.37822999999997</v>
      </c>
      <c r="G25" s="50">
        <v>268.59424000000001</v>
      </c>
      <c r="H25" s="50">
        <v>278.59621999999996</v>
      </c>
      <c r="I25" s="50">
        <v>270.76895000000002</v>
      </c>
      <c r="J25" s="50">
        <v>356.24207000000001</v>
      </c>
      <c r="K25" s="50">
        <v>394.83702</v>
      </c>
      <c r="L25" s="50">
        <v>295.00995</v>
      </c>
      <c r="M25" s="50">
        <v>392.76110999999997</v>
      </c>
      <c r="N25" s="50">
        <v>173.20148999999998</v>
      </c>
      <c r="O25" s="50">
        <v>331.16514000000001</v>
      </c>
      <c r="P25" s="51">
        <v>3571.9499500000002</v>
      </c>
      <c r="Q25" s="69">
        <v>1.0075706828381439</v>
      </c>
    </row>
    <row r="26" spans="1:17" ht="14.45" customHeight="1" x14ac:dyDescent="0.2">
      <c r="A26" s="15" t="s">
        <v>34</v>
      </c>
      <c r="B26" s="46">
        <v>0</v>
      </c>
      <c r="C26" s="47">
        <v>0</v>
      </c>
      <c r="D26" s="47">
        <v>6.5487500000000001</v>
      </c>
      <c r="E26" s="47">
        <v>2.9632399999999999</v>
      </c>
      <c r="F26" s="47">
        <v>2.5996999999999999</v>
      </c>
      <c r="G26" s="47">
        <v>2.5133400000000004</v>
      </c>
      <c r="H26" s="47">
        <v>0</v>
      </c>
      <c r="I26" s="47">
        <v>11.00836</v>
      </c>
      <c r="J26" s="47">
        <v>2.9726399999999997</v>
      </c>
      <c r="K26" s="47">
        <v>2.0365799999999998</v>
      </c>
      <c r="L26" s="47">
        <v>4.8698000000000006</v>
      </c>
      <c r="M26" s="47">
        <v>7.7208100000000002</v>
      </c>
      <c r="N26" s="47">
        <v>2.8588899999999997</v>
      </c>
      <c r="O26" s="47">
        <v>3.2548600000000003</v>
      </c>
      <c r="P26" s="48">
        <v>49.346970000000006</v>
      </c>
      <c r="Q26" s="68" t="s">
        <v>173</v>
      </c>
    </row>
    <row r="27" spans="1:17" ht="14.45" customHeight="1" x14ac:dyDescent="0.2">
      <c r="A27" s="18" t="s">
        <v>35</v>
      </c>
      <c r="B27" s="49">
        <v>3545.1110386999999</v>
      </c>
      <c r="C27" s="50">
        <v>295.42591989166664</v>
      </c>
      <c r="D27" s="50">
        <v>280.51746999999995</v>
      </c>
      <c r="E27" s="50">
        <v>266.39004999999997</v>
      </c>
      <c r="F27" s="50">
        <v>275.97792999999996</v>
      </c>
      <c r="G27" s="50">
        <v>271.10758000000004</v>
      </c>
      <c r="H27" s="50">
        <v>278.59621999999996</v>
      </c>
      <c r="I27" s="50">
        <v>281.77731</v>
      </c>
      <c r="J27" s="50">
        <v>359.21471000000003</v>
      </c>
      <c r="K27" s="50">
        <v>396.87360000000001</v>
      </c>
      <c r="L27" s="50">
        <v>299.87975</v>
      </c>
      <c r="M27" s="50">
        <v>400.48191999999995</v>
      </c>
      <c r="N27" s="50">
        <v>176.06037999999998</v>
      </c>
      <c r="O27" s="50">
        <v>334.42</v>
      </c>
      <c r="P27" s="51">
        <v>3621.2969199999998</v>
      </c>
      <c r="Q27" s="69">
        <v>1.021490407625691</v>
      </c>
    </row>
    <row r="28" spans="1:17" ht="14.45" customHeight="1" x14ac:dyDescent="0.2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173</v>
      </c>
    </row>
    <row r="29" spans="1:17" ht="14.45" customHeight="1" x14ac:dyDescent="0.2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173</v>
      </c>
    </row>
    <row r="30" spans="1:17" ht="14.45" customHeight="1" x14ac:dyDescent="0.2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173</v>
      </c>
    </row>
    <row r="31" spans="1:17" ht="14.45" customHeight="1" thickBot="1" x14ac:dyDescent="0.2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173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82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148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72A692DF-1DAA-4E35-AC7A-C9089B0F5FFA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53" t="s">
        <v>41</v>
      </c>
      <c r="B1" s="253"/>
      <c r="C1" s="253"/>
      <c r="D1" s="253"/>
      <c r="E1" s="253"/>
      <c r="F1" s="253"/>
      <c r="G1" s="253"/>
      <c r="H1" s="258"/>
      <c r="I1" s="258"/>
      <c r="J1" s="258"/>
      <c r="K1" s="258"/>
    </row>
    <row r="2" spans="1:13" s="55" customFormat="1" ht="14.45" customHeight="1" thickBot="1" x14ac:dyDescent="0.25">
      <c r="A2" s="169" t="s">
        <v>172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54" t="s">
        <v>42</v>
      </c>
      <c r="C3" s="255"/>
      <c r="D3" s="255"/>
      <c r="E3" s="255"/>
      <c r="F3" s="261" t="s">
        <v>43</v>
      </c>
      <c r="G3" s="255"/>
      <c r="H3" s="255"/>
      <c r="I3" s="255"/>
      <c r="J3" s="255"/>
      <c r="K3" s="262"/>
    </row>
    <row r="4" spans="1:13" ht="14.45" customHeight="1" x14ac:dyDescent="0.2">
      <c r="A4" s="59"/>
      <c r="B4" s="259"/>
      <c r="C4" s="260"/>
      <c r="D4" s="260"/>
      <c r="E4" s="260"/>
      <c r="F4" s="263" t="s">
        <v>166</v>
      </c>
      <c r="G4" s="265" t="s">
        <v>44</v>
      </c>
      <c r="H4" s="106" t="s">
        <v>72</v>
      </c>
      <c r="I4" s="263" t="s">
        <v>45</v>
      </c>
      <c r="J4" s="265" t="s">
        <v>168</v>
      </c>
      <c r="K4" s="266" t="s">
        <v>169</v>
      </c>
    </row>
    <row r="5" spans="1:13" ht="39" thickBot="1" x14ac:dyDescent="0.25">
      <c r="A5" s="60"/>
      <c r="B5" s="24" t="s">
        <v>162</v>
      </c>
      <c r="C5" s="25" t="s">
        <v>163</v>
      </c>
      <c r="D5" s="26" t="s">
        <v>164</v>
      </c>
      <c r="E5" s="26" t="s">
        <v>165</v>
      </c>
      <c r="F5" s="264"/>
      <c r="G5" s="264"/>
      <c r="H5" s="25" t="s">
        <v>167</v>
      </c>
      <c r="I5" s="264"/>
      <c r="J5" s="264"/>
      <c r="K5" s="267"/>
    </row>
    <row r="6" spans="1:13" ht="14.45" customHeight="1" x14ac:dyDescent="0.2">
      <c r="A6" s="321" t="s">
        <v>46</v>
      </c>
      <c r="B6" s="317">
        <v>-3311.9421669999997</v>
      </c>
      <c r="C6" s="318">
        <v>5.8207660913467396E-14</v>
      </c>
      <c r="D6" s="318">
        <v>3311.9421669999997</v>
      </c>
      <c r="E6" s="319">
        <v>-1.7575083735895261E-17</v>
      </c>
      <c r="F6" s="317">
        <v>-3545.1110386999999</v>
      </c>
      <c r="G6" s="318">
        <v>-3545.1110386999999</v>
      </c>
      <c r="H6" s="318">
        <v>2.5465851649642001E-14</v>
      </c>
      <c r="I6" s="318">
        <v>-3.2741809263825395E-14</v>
      </c>
      <c r="J6" s="318">
        <v>3545.1110386999999</v>
      </c>
      <c r="K6" s="320">
        <v>9.2357641005884803E-18</v>
      </c>
      <c r="L6" s="113"/>
      <c r="M6" s="31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21" t="s">
        <v>175</v>
      </c>
      <c r="B7" s="317">
        <v>3311.9421669999997</v>
      </c>
      <c r="C7" s="318">
        <v>3444.5083</v>
      </c>
      <c r="D7" s="318">
        <v>132.56613300000026</v>
      </c>
      <c r="E7" s="319">
        <v>1.0400267052730816</v>
      </c>
      <c r="F7" s="317">
        <v>3545.1110386999999</v>
      </c>
      <c r="G7" s="318">
        <v>3545.1110386999999</v>
      </c>
      <c r="H7" s="318">
        <v>331.16514000000001</v>
      </c>
      <c r="I7" s="318">
        <v>3571.9499500000002</v>
      </c>
      <c r="J7" s="318">
        <v>26.838911300000291</v>
      </c>
      <c r="K7" s="320">
        <v>1.0075706828381439</v>
      </c>
      <c r="L7" s="113"/>
      <c r="M7" s="316" t="str">
        <f t="shared" si="0"/>
        <v/>
      </c>
    </row>
    <row r="8" spans="1:13" ht="14.45" customHeight="1" x14ac:dyDescent="0.2">
      <c r="A8" s="321" t="s">
        <v>176</v>
      </c>
      <c r="B8" s="317">
        <v>159.921761</v>
      </c>
      <c r="C8" s="318">
        <v>144.20132999999998</v>
      </c>
      <c r="D8" s="318">
        <v>-15.720431000000019</v>
      </c>
      <c r="E8" s="319">
        <v>0.90169923779165972</v>
      </c>
      <c r="F8" s="317">
        <v>162.3136733</v>
      </c>
      <c r="G8" s="318">
        <v>162.3136733</v>
      </c>
      <c r="H8" s="318">
        <v>3.8339000000000003</v>
      </c>
      <c r="I8" s="318">
        <v>130.56193999999999</v>
      </c>
      <c r="J8" s="318">
        <v>-31.751733300000012</v>
      </c>
      <c r="K8" s="320">
        <v>0.80438041568245366</v>
      </c>
      <c r="L8" s="113"/>
      <c r="M8" s="316" t="str">
        <f t="shared" si="0"/>
        <v/>
      </c>
    </row>
    <row r="9" spans="1:13" ht="14.45" customHeight="1" x14ac:dyDescent="0.2">
      <c r="A9" s="321" t="s">
        <v>177</v>
      </c>
      <c r="B9" s="317">
        <v>135.96139499999998</v>
      </c>
      <c r="C9" s="318">
        <v>121.19333</v>
      </c>
      <c r="D9" s="318">
        <v>-14.768064999999979</v>
      </c>
      <c r="E9" s="319">
        <v>0.89138045398842825</v>
      </c>
      <c r="F9" s="317">
        <v>138.5506412</v>
      </c>
      <c r="G9" s="318">
        <v>138.5506412</v>
      </c>
      <c r="H9" s="318">
        <v>1.1589</v>
      </c>
      <c r="I9" s="318">
        <v>107.32794</v>
      </c>
      <c r="J9" s="318">
        <v>-31.222701200000003</v>
      </c>
      <c r="K9" s="320">
        <v>0.7746477321968539</v>
      </c>
      <c r="L9" s="113"/>
      <c r="M9" s="316" t="str">
        <f t="shared" si="0"/>
        <v/>
      </c>
    </row>
    <row r="10" spans="1:13" ht="14.45" customHeight="1" x14ac:dyDescent="0.2">
      <c r="A10" s="321" t="s">
        <v>178</v>
      </c>
      <c r="B10" s="317">
        <v>15</v>
      </c>
      <c r="C10" s="318">
        <v>12.780670000000001</v>
      </c>
      <c r="D10" s="318">
        <v>-2.2193299999999994</v>
      </c>
      <c r="E10" s="319">
        <v>0.85204466666666667</v>
      </c>
      <c r="F10" s="317">
        <v>15.187014699999999</v>
      </c>
      <c r="G10" s="318">
        <v>15.187014699999999</v>
      </c>
      <c r="H10" s="318">
        <v>0.55389999999999995</v>
      </c>
      <c r="I10" s="318">
        <v>6.5869</v>
      </c>
      <c r="J10" s="318">
        <v>-8.6001146999999989</v>
      </c>
      <c r="K10" s="320">
        <v>0.43371920881857057</v>
      </c>
      <c r="L10" s="113"/>
      <c r="M10" s="316" t="str">
        <f t="shared" si="0"/>
        <v>X</v>
      </c>
    </row>
    <row r="11" spans="1:13" ht="14.45" customHeight="1" x14ac:dyDescent="0.2">
      <c r="A11" s="321" t="s">
        <v>179</v>
      </c>
      <c r="B11" s="317">
        <v>15</v>
      </c>
      <c r="C11" s="318">
        <v>12.780670000000001</v>
      </c>
      <c r="D11" s="318">
        <v>-2.2193299999999994</v>
      </c>
      <c r="E11" s="319">
        <v>0.85204466666666667</v>
      </c>
      <c r="F11" s="317">
        <v>15.187014699999999</v>
      </c>
      <c r="G11" s="318">
        <v>15.187014699999999</v>
      </c>
      <c r="H11" s="318">
        <v>0.55389999999999995</v>
      </c>
      <c r="I11" s="318">
        <v>6.5869</v>
      </c>
      <c r="J11" s="318">
        <v>-8.6001146999999989</v>
      </c>
      <c r="K11" s="320">
        <v>0.43371920881857057</v>
      </c>
      <c r="L11" s="113"/>
      <c r="M11" s="316" t="str">
        <f t="shared" si="0"/>
        <v/>
      </c>
    </row>
    <row r="12" spans="1:13" ht="14.45" customHeight="1" x14ac:dyDescent="0.2">
      <c r="A12" s="321" t="s">
        <v>180</v>
      </c>
      <c r="B12" s="317">
        <v>105</v>
      </c>
      <c r="C12" s="318">
        <v>92.905100000000004</v>
      </c>
      <c r="D12" s="318">
        <v>-12.094899999999996</v>
      </c>
      <c r="E12" s="319">
        <v>0.88481047619047626</v>
      </c>
      <c r="F12" s="317">
        <v>105</v>
      </c>
      <c r="G12" s="318">
        <v>105</v>
      </c>
      <c r="H12" s="318">
        <v>0</v>
      </c>
      <c r="I12" s="318">
        <v>93.414500000000004</v>
      </c>
      <c r="J12" s="318">
        <v>-11.585499999999996</v>
      </c>
      <c r="K12" s="320">
        <v>0.88966190476190476</v>
      </c>
      <c r="L12" s="113"/>
      <c r="M12" s="316" t="str">
        <f t="shared" si="0"/>
        <v>X</v>
      </c>
    </row>
    <row r="13" spans="1:13" ht="14.45" customHeight="1" x14ac:dyDescent="0.2">
      <c r="A13" s="321" t="s">
        <v>181</v>
      </c>
      <c r="B13" s="317">
        <v>105</v>
      </c>
      <c r="C13" s="318">
        <v>92.905100000000004</v>
      </c>
      <c r="D13" s="318">
        <v>-12.094899999999996</v>
      </c>
      <c r="E13" s="319">
        <v>0.88481047619047626</v>
      </c>
      <c r="F13" s="317">
        <v>105</v>
      </c>
      <c r="G13" s="318">
        <v>105</v>
      </c>
      <c r="H13" s="318">
        <v>0</v>
      </c>
      <c r="I13" s="318">
        <v>93.414500000000004</v>
      </c>
      <c r="J13" s="318">
        <v>-11.585499999999996</v>
      </c>
      <c r="K13" s="320">
        <v>0.88966190476190476</v>
      </c>
      <c r="L13" s="113"/>
      <c r="M13" s="316" t="str">
        <f t="shared" si="0"/>
        <v/>
      </c>
    </row>
    <row r="14" spans="1:13" ht="14.45" customHeight="1" x14ac:dyDescent="0.2">
      <c r="A14" s="321" t="s">
        <v>182</v>
      </c>
      <c r="B14" s="317">
        <v>12.961395</v>
      </c>
      <c r="C14" s="318">
        <v>14.418559999999999</v>
      </c>
      <c r="D14" s="318">
        <v>1.4571649999999998</v>
      </c>
      <c r="E14" s="319">
        <v>1.1124234698502746</v>
      </c>
      <c r="F14" s="317">
        <v>13.288744699999999</v>
      </c>
      <c r="G14" s="318">
        <v>13.288744699999999</v>
      </c>
      <c r="H14" s="318">
        <v>0.60499999999999998</v>
      </c>
      <c r="I14" s="318">
        <v>6.5038100000000005</v>
      </c>
      <c r="J14" s="318">
        <v>-6.7849346999999982</v>
      </c>
      <c r="K14" s="320">
        <v>0.48942245086550584</v>
      </c>
      <c r="L14" s="113"/>
      <c r="M14" s="316" t="str">
        <f t="shared" si="0"/>
        <v>X</v>
      </c>
    </row>
    <row r="15" spans="1:13" ht="14.45" customHeight="1" x14ac:dyDescent="0.2">
      <c r="A15" s="321" t="s">
        <v>183</v>
      </c>
      <c r="B15" s="317">
        <v>1</v>
      </c>
      <c r="C15" s="318">
        <v>0</v>
      </c>
      <c r="D15" s="318">
        <v>-1</v>
      </c>
      <c r="E15" s="319">
        <v>0</v>
      </c>
      <c r="F15" s="317">
        <v>0.99999959999999999</v>
      </c>
      <c r="G15" s="318">
        <v>0.99999959999999999</v>
      </c>
      <c r="H15" s="318">
        <v>0</v>
      </c>
      <c r="I15" s="318">
        <v>0.36881000000000003</v>
      </c>
      <c r="J15" s="318">
        <v>-0.63118959999999991</v>
      </c>
      <c r="K15" s="320">
        <v>0.36881014752405905</v>
      </c>
      <c r="L15" s="113"/>
      <c r="M15" s="316" t="str">
        <f t="shared" si="0"/>
        <v/>
      </c>
    </row>
    <row r="16" spans="1:13" ht="14.45" customHeight="1" x14ac:dyDescent="0.2">
      <c r="A16" s="321" t="s">
        <v>184</v>
      </c>
      <c r="B16" s="317">
        <v>5</v>
      </c>
      <c r="C16" s="318">
        <v>3.5154099999999997</v>
      </c>
      <c r="D16" s="318">
        <v>-1.4845900000000003</v>
      </c>
      <c r="E16" s="319">
        <v>0.70308199999999998</v>
      </c>
      <c r="F16" s="317">
        <v>6.0000001000000003</v>
      </c>
      <c r="G16" s="318">
        <v>6.0000001000000003</v>
      </c>
      <c r="H16" s="318">
        <v>0</v>
      </c>
      <c r="I16" s="318">
        <v>2.6814800000000001</v>
      </c>
      <c r="J16" s="318">
        <v>-3.3185201000000002</v>
      </c>
      <c r="K16" s="320">
        <v>0.44691332588477789</v>
      </c>
      <c r="L16" s="113"/>
      <c r="M16" s="316" t="str">
        <f t="shared" si="0"/>
        <v/>
      </c>
    </row>
    <row r="17" spans="1:13" ht="14.45" customHeight="1" x14ac:dyDescent="0.2">
      <c r="A17" s="321" t="s">
        <v>185</v>
      </c>
      <c r="B17" s="317">
        <v>4.9613959999999997</v>
      </c>
      <c r="C17" s="318">
        <v>3.5061</v>
      </c>
      <c r="D17" s="318">
        <v>-1.4552959999999997</v>
      </c>
      <c r="E17" s="319">
        <v>0.70667610487048405</v>
      </c>
      <c r="F17" s="317">
        <v>3.288745</v>
      </c>
      <c r="G17" s="318">
        <v>3.2887449999999996</v>
      </c>
      <c r="H17" s="318">
        <v>0.60499999999999998</v>
      </c>
      <c r="I17" s="318">
        <v>1.9512499999999999</v>
      </c>
      <c r="J17" s="318">
        <v>-1.3374949999999997</v>
      </c>
      <c r="K17" s="320">
        <v>0.59331143034805067</v>
      </c>
      <c r="L17" s="113"/>
      <c r="M17" s="316" t="str">
        <f t="shared" si="0"/>
        <v/>
      </c>
    </row>
    <row r="18" spans="1:13" ht="14.45" customHeight="1" x14ac:dyDescent="0.2">
      <c r="A18" s="321" t="s">
        <v>186</v>
      </c>
      <c r="B18" s="317">
        <v>0</v>
      </c>
      <c r="C18" s="318">
        <v>5.7503299999999999</v>
      </c>
      <c r="D18" s="318">
        <v>5.7503299999999999</v>
      </c>
      <c r="E18" s="319">
        <v>0</v>
      </c>
      <c r="F18" s="317">
        <v>0</v>
      </c>
      <c r="G18" s="318">
        <v>0</v>
      </c>
      <c r="H18" s="318">
        <v>0</v>
      </c>
      <c r="I18" s="318">
        <v>0</v>
      </c>
      <c r="J18" s="318">
        <v>0</v>
      </c>
      <c r="K18" s="320">
        <v>0</v>
      </c>
      <c r="L18" s="113"/>
      <c r="M18" s="316" t="str">
        <f t="shared" si="0"/>
        <v/>
      </c>
    </row>
    <row r="19" spans="1:13" ht="14.45" customHeight="1" x14ac:dyDescent="0.2">
      <c r="A19" s="321" t="s">
        <v>187</v>
      </c>
      <c r="B19" s="317">
        <v>1.9999990000000001</v>
      </c>
      <c r="C19" s="318">
        <v>1.64672</v>
      </c>
      <c r="D19" s="318">
        <v>-0.35327900000000012</v>
      </c>
      <c r="E19" s="319">
        <v>0.82336041168020579</v>
      </c>
      <c r="F19" s="317">
        <v>3</v>
      </c>
      <c r="G19" s="318">
        <v>3</v>
      </c>
      <c r="H19" s="318">
        <v>0</v>
      </c>
      <c r="I19" s="318">
        <v>1.50227</v>
      </c>
      <c r="J19" s="318">
        <v>-1.49773</v>
      </c>
      <c r="K19" s="320">
        <v>0.50075666666666663</v>
      </c>
      <c r="L19" s="113"/>
      <c r="M19" s="316" t="str">
        <f t="shared" si="0"/>
        <v/>
      </c>
    </row>
    <row r="20" spans="1:13" ht="14.45" customHeight="1" x14ac:dyDescent="0.2">
      <c r="A20" s="321" t="s">
        <v>188</v>
      </c>
      <c r="B20" s="317">
        <v>3</v>
      </c>
      <c r="C20" s="318">
        <v>1.089</v>
      </c>
      <c r="D20" s="318">
        <v>-1.911</v>
      </c>
      <c r="E20" s="319">
        <v>0.36299999999999999</v>
      </c>
      <c r="F20" s="317">
        <v>5.0748818</v>
      </c>
      <c r="G20" s="318">
        <v>5.0748818</v>
      </c>
      <c r="H20" s="318">
        <v>0</v>
      </c>
      <c r="I20" s="318">
        <v>0.12576999999999999</v>
      </c>
      <c r="J20" s="318">
        <v>-4.9491117999999998</v>
      </c>
      <c r="K20" s="320">
        <v>2.4782843218141552E-2</v>
      </c>
      <c r="L20" s="113"/>
      <c r="M20" s="316" t="str">
        <f t="shared" si="0"/>
        <v>X</v>
      </c>
    </row>
    <row r="21" spans="1:13" ht="14.45" customHeight="1" x14ac:dyDescent="0.2">
      <c r="A21" s="321" t="s">
        <v>189</v>
      </c>
      <c r="B21" s="317">
        <v>0</v>
      </c>
      <c r="C21" s="318">
        <v>1.089</v>
      </c>
      <c r="D21" s="318">
        <v>1.089</v>
      </c>
      <c r="E21" s="319">
        <v>0</v>
      </c>
      <c r="F21" s="317">
        <v>5.0748818</v>
      </c>
      <c r="G21" s="318">
        <v>5.0748818</v>
      </c>
      <c r="H21" s="318">
        <v>0</v>
      </c>
      <c r="I21" s="318">
        <v>0</v>
      </c>
      <c r="J21" s="318">
        <v>-5.0748818</v>
      </c>
      <c r="K21" s="320">
        <v>0</v>
      </c>
      <c r="L21" s="113"/>
      <c r="M21" s="316" t="str">
        <f t="shared" si="0"/>
        <v/>
      </c>
    </row>
    <row r="22" spans="1:13" ht="14.45" customHeight="1" x14ac:dyDescent="0.2">
      <c r="A22" s="321" t="s">
        <v>190</v>
      </c>
      <c r="B22" s="317">
        <v>3</v>
      </c>
      <c r="C22" s="318">
        <v>0</v>
      </c>
      <c r="D22" s="318">
        <v>-3</v>
      </c>
      <c r="E22" s="319">
        <v>0</v>
      </c>
      <c r="F22" s="317">
        <v>0</v>
      </c>
      <c r="G22" s="318">
        <v>0</v>
      </c>
      <c r="H22" s="318">
        <v>0</v>
      </c>
      <c r="I22" s="318">
        <v>0.12576999999999999</v>
      </c>
      <c r="J22" s="318">
        <v>0.12576999999999999</v>
      </c>
      <c r="K22" s="320">
        <v>0</v>
      </c>
      <c r="L22" s="113"/>
      <c r="M22" s="316" t="str">
        <f t="shared" si="0"/>
        <v/>
      </c>
    </row>
    <row r="23" spans="1:13" ht="14.45" customHeight="1" x14ac:dyDescent="0.2">
      <c r="A23" s="321" t="s">
        <v>191</v>
      </c>
      <c r="B23" s="317">
        <v>0</v>
      </c>
      <c r="C23" s="318">
        <v>0</v>
      </c>
      <c r="D23" s="318">
        <v>0</v>
      </c>
      <c r="E23" s="319">
        <v>0</v>
      </c>
      <c r="F23" s="317">
        <v>0</v>
      </c>
      <c r="G23" s="318">
        <v>0</v>
      </c>
      <c r="H23" s="318">
        <v>0</v>
      </c>
      <c r="I23" s="318">
        <v>0.69696000000000002</v>
      </c>
      <c r="J23" s="318">
        <v>0.69696000000000002</v>
      </c>
      <c r="K23" s="320">
        <v>0</v>
      </c>
      <c r="L23" s="113"/>
      <c r="M23" s="316" t="str">
        <f t="shared" si="0"/>
        <v>X</v>
      </c>
    </row>
    <row r="24" spans="1:13" ht="14.45" customHeight="1" x14ac:dyDescent="0.2">
      <c r="A24" s="321" t="s">
        <v>192</v>
      </c>
      <c r="B24" s="317">
        <v>0</v>
      </c>
      <c r="C24" s="318">
        <v>0</v>
      </c>
      <c r="D24" s="318">
        <v>0</v>
      </c>
      <c r="E24" s="319">
        <v>0</v>
      </c>
      <c r="F24" s="317">
        <v>0</v>
      </c>
      <c r="G24" s="318">
        <v>0</v>
      </c>
      <c r="H24" s="318">
        <v>0</v>
      </c>
      <c r="I24" s="318">
        <v>0.62436000000000003</v>
      </c>
      <c r="J24" s="318">
        <v>0.62436000000000003</v>
      </c>
      <c r="K24" s="320">
        <v>0</v>
      </c>
      <c r="L24" s="113"/>
      <c r="M24" s="316" t="str">
        <f t="shared" si="0"/>
        <v/>
      </c>
    </row>
    <row r="25" spans="1:13" ht="14.45" customHeight="1" x14ac:dyDescent="0.2">
      <c r="A25" s="321" t="s">
        <v>193</v>
      </c>
      <c r="B25" s="317">
        <v>0</v>
      </c>
      <c r="C25" s="318">
        <v>0</v>
      </c>
      <c r="D25" s="318">
        <v>0</v>
      </c>
      <c r="E25" s="319">
        <v>0</v>
      </c>
      <c r="F25" s="317">
        <v>0</v>
      </c>
      <c r="G25" s="318">
        <v>0</v>
      </c>
      <c r="H25" s="318">
        <v>0</v>
      </c>
      <c r="I25" s="318">
        <v>7.2599999999999998E-2</v>
      </c>
      <c r="J25" s="318">
        <v>7.2599999999999998E-2</v>
      </c>
      <c r="K25" s="320">
        <v>0</v>
      </c>
      <c r="L25" s="113"/>
      <c r="M25" s="316" t="str">
        <f t="shared" si="0"/>
        <v/>
      </c>
    </row>
    <row r="26" spans="1:13" ht="14.45" customHeight="1" x14ac:dyDescent="0.2">
      <c r="A26" s="321" t="s">
        <v>194</v>
      </c>
      <c r="B26" s="317">
        <v>23.960366</v>
      </c>
      <c r="C26" s="318">
        <v>23.007999999999999</v>
      </c>
      <c r="D26" s="318">
        <v>-0.95236600000000138</v>
      </c>
      <c r="E26" s="319">
        <v>0.96025244355616268</v>
      </c>
      <c r="F26" s="317">
        <v>23.7630321</v>
      </c>
      <c r="G26" s="318">
        <v>23.7630321</v>
      </c>
      <c r="H26" s="318">
        <v>2.6749999999999998</v>
      </c>
      <c r="I26" s="318">
        <v>23.234000000000002</v>
      </c>
      <c r="J26" s="318">
        <v>-0.52903209999999845</v>
      </c>
      <c r="K26" s="320">
        <v>0.97773718026497136</v>
      </c>
      <c r="L26" s="113"/>
      <c r="M26" s="316" t="str">
        <f t="shared" si="0"/>
        <v/>
      </c>
    </row>
    <row r="27" spans="1:13" ht="14.45" customHeight="1" x14ac:dyDescent="0.2">
      <c r="A27" s="321" t="s">
        <v>195</v>
      </c>
      <c r="B27" s="317">
        <v>23.960366</v>
      </c>
      <c r="C27" s="318">
        <v>23.007999999999999</v>
      </c>
      <c r="D27" s="318">
        <v>-0.95236600000000138</v>
      </c>
      <c r="E27" s="319">
        <v>0.96025244355616268</v>
      </c>
      <c r="F27" s="317">
        <v>23.7630321</v>
      </c>
      <c r="G27" s="318">
        <v>23.7630321</v>
      </c>
      <c r="H27" s="318">
        <v>2.6749999999999998</v>
      </c>
      <c r="I27" s="318">
        <v>23.234000000000002</v>
      </c>
      <c r="J27" s="318">
        <v>-0.52903209999999845</v>
      </c>
      <c r="K27" s="320">
        <v>0.97773718026497136</v>
      </c>
      <c r="L27" s="113"/>
      <c r="M27" s="316" t="str">
        <f t="shared" si="0"/>
        <v>X</v>
      </c>
    </row>
    <row r="28" spans="1:13" ht="14.45" customHeight="1" x14ac:dyDescent="0.2">
      <c r="A28" s="321" t="s">
        <v>196</v>
      </c>
      <c r="B28" s="317">
        <v>5.2544399999999998</v>
      </c>
      <c r="C28" s="318">
        <v>4.9989999999999997</v>
      </c>
      <c r="D28" s="318">
        <v>-0.25544000000000011</v>
      </c>
      <c r="E28" s="319">
        <v>0.95138587556428467</v>
      </c>
      <c r="F28" s="317">
        <v>5.4433622999999995</v>
      </c>
      <c r="G28" s="318">
        <v>5.4433622999999995</v>
      </c>
      <c r="H28" s="318">
        <v>0.28799999999999998</v>
      </c>
      <c r="I28" s="318">
        <v>4.8129999999999997</v>
      </c>
      <c r="J28" s="318">
        <v>-0.63036229999999982</v>
      </c>
      <c r="K28" s="320">
        <v>0.88419615207314051</v>
      </c>
      <c r="L28" s="113"/>
      <c r="M28" s="316" t="str">
        <f t="shared" si="0"/>
        <v/>
      </c>
    </row>
    <row r="29" spans="1:13" ht="14.45" customHeight="1" x14ac:dyDescent="0.2">
      <c r="A29" s="321" t="s">
        <v>197</v>
      </c>
      <c r="B29" s="317">
        <v>18.705925999999998</v>
      </c>
      <c r="C29" s="318">
        <v>18.009</v>
      </c>
      <c r="D29" s="318">
        <v>-0.69692599999999771</v>
      </c>
      <c r="E29" s="319">
        <v>0.96274303661844929</v>
      </c>
      <c r="F29" s="317">
        <v>18.3196698</v>
      </c>
      <c r="G29" s="318">
        <v>18.3196698</v>
      </c>
      <c r="H29" s="318">
        <v>2.387</v>
      </c>
      <c r="I29" s="318">
        <v>18.420999999999999</v>
      </c>
      <c r="J29" s="318">
        <v>0.10133019999999959</v>
      </c>
      <c r="K29" s="320">
        <v>1.0055312241490291</v>
      </c>
      <c r="L29" s="113"/>
      <c r="M29" s="316" t="str">
        <f t="shared" si="0"/>
        <v/>
      </c>
    </row>
    <row r="30" spans="1:13" ht="14.45" customHeight="1" x14ac:dyDescent="0.2">
      <c r="A30" s="321" t="s">
        <v>198</v>
      </c>
      <c r="B30" s="317">
        <v>32.441532000000002</v>
      </c>
      <c r="C30" s="318">
        <v>49.487780000000001</v>
      </c>
      <c r="D30" s="318">
        <v>17.046247999999999</v>
      </c>
      <c r="E30" s="319">
        <v>1.5254452225005897</v>
      </c>
      <c r="F30" s="317">
        <v>37.112640300000002</v>
      </c>
      <c r="G30" s="318">
        <v>37.112640300000002</v>
      </c>
      <c r="H30" s="318">
        <v>24.12697</v>
      </c>
      <c r="I30" s="318">
        <v>42.2575</v>
      </c>
      <c r="J30" s="318">
        <v>5.1448596999999978</v>
      </c>
      <c r="K30" s="320">
        <v>1.1386282317402245</v>
      </c>
      <c r="L30" s="113"/>
      <c r="M30" s="316" t="str">
        <f t="shared" si="0"/>
        <v/>
      </c>
    </row>
    <row r="31" spans="1:13" ht="14.45" customHeight="1" x14ac:dyDescent="0.2">
      <c r="A31" s="321" t="s">
        <v>199</v>
      </c>
      <c r="B31" s="317">
        <v>20.461500000000001</v>
      </c>
      <c r="C31" s="318">
        <v>26.014939999999999</v>
      </c>
      <c r="D31" s="318">
        <v>5.5534399999999984</v>
      </c>
      <c r="E31" s="319">
        <v>1.2714092319722405</v>
      </c>
      <c r="F31" s="317">
        <v>25.6869938</v>
      </c>
      <c r="G31" s="318">
        <v>25.686993799999996</v>
      </c>
      <c r="H31" s="318">
        <v>21.037230000000001</v>
      </c>
      <c r="I31" s="318">
        <v>25.864459999999998</v>
      </c>
      <c r="J31" s="318">
        <v>0.17746620000000135</v>
      </c>
      <c r="K31" s="320">
        <v>1.0069087959993199</v>
      </c>
      <c r="L31" s="113"/>
      <c r="M31" s="316" t="str">
        <f t="shared" si="0"/>
        <v/>
      </c>
    </row>
    <row r="32" spans="1:13" ht="14.45" customHeight="1" x14ac:dyDescent="0.2">
      <c r="A32" s="321" t="s">
        <v>200</v>
      </c>
      <c r="B32" s="317">
        <v>20.461500000000001</v>
      </c>
      <c r="C32" s="318">
        <v>26.014939999999999</v>
      </c>
      <c r="D32" s="318">
        <v>5.5534399999999984</v>
      </c>
      <c r="E32" s="319">
        <v>1.2714092319722405</v>
      </c>
      <c r="F32" s="317">
        <v>25.6869938</v>
      </c>
      <c r="G32" s="318">
        <v>25.686993799999996</v>
      </c>
      <c r="H32" s="318">
        <v>21.037230000000001</v>
      </c>
      <c r="I32" s="318">
        <v>25.864459999999998</v>
      </c>
      <c r="J32" s="318">
        <v>0.17746620000000135</v>
      </c>
      <c r="K32" s="320">
        <v>1.0069087959993199</v>
      </c>
      <c r="L32" s="113"/>
      <c r="M32" s="316" t="str">
        <f t="shared" si="0"/>
        <v>X</v>
      </c>
    </row>
    <row r="33" spans="1:13" ht="14.45" customHeight="1" x14ac:dyDescent="0.2">
      <c r="A33" s="321" t="s">
        <v>201</v>
      </c>
      <c r="B33" s="317">
        <v>0</v>
      </c>
      <c r="C33" s="318">
        <v>0</v>
      </c>
      <c r="D33" s="318">
        <v>0</v>
      </c>
      <c r="E33" s="319">
        <v>0</v>
      </c>
      <c r="F33" s="317">
        <v>0</v>
      </c>
      <c r="G33" s="318">
        <v>0</v>
      </c>
      <c r="H33" s="318">
        <v>0</v>
      </c>
      <c r="I33" s="318">
        <v>3.7047800000000004</v>
      </c>
      <c r="J33" s="318">
        <v>3.7047800000000004</v>
      </c>
      <c r="K33" s="320">
        <v>0</v>
      </c>
      <c r="L33" s="113"/>
      <c r="M33" s="316" t="str">
        <f t="shared" si="0"/>
        <v/>
      </c>
    </row>
    <row r="34" spans="1:13" ht="14.45" customHeight="1" x14ac:dyDescent="0.2">
      <c r="A34" s="321" t="s">
        <v>202</v>
      </c>
      <c r="B34" s="317">
        <v>0.46149599999999996</v>
      </c>
      <c r="C34" s="318">
        <v>0.67403999999999997</v>
      </c>
      <c r="D34" s="318">
        <v>0.21254400000000001</v>
      </c>
      <c r="E34" s="319">
        <v>1.4605543710021323</v>
      </c>
      <c r="F34" s="317">
        <v>0.60071209999999997</v>
      </c>
      <c r="G34" s="318">
        <v>0.60071209999999997</v>
      </c>
      <c r="H34" s="318">
        <v>0</v>
      </c>
      <c r="I34" s="318">
        <v>0.94255</v>
      </c>
      <c r="J34" s="318">
        <v>0.34183790000000003</v>
      </c>
      <c r="K34" s="320">
        <v>1.569054460531093</v>
      </c>
      <c r="L34" s="113"/>
      <c r="M34" s="316" t="str">
        <f t="shared" si="0"/>
        <v/>
      </c>
    </row>
    <row r="35" spans="1:13" ht="14.45" customHeight="1" x14ac:dyDescent="0.2">
      <c r="A35" s="321" t="s">
        <v>203</v>
      </c>
      <c r="B35" s="317">
        <v>20.000004000000001</v>
      </c>
      <c r="C35" s="318">
        <v>25.340900000000001</v>
      </c>
      <c r="D35" s="318">
        <v>5.3408960000000008</v>
      </c>
      <c r="E35" s="319">
        <v>1.2670447465910508</v>
      </c>
      <c r="F35" s="317">
        <v>25.086281700000001</v>
      </c>
      <c r="G35" s="318">
        <v>25.086281700000001</v>
      </c>
      <c r="H35" s="318">
        <v>21.037230000000001</v>
      </c>
      <c r="I35" s="318">
        <v>21.217130000000001</v>
      </c>
      <c r="J35" s="318">
        <v>-3.8691516999999997</v>
      </c>
      <c r="K35" s="320">
        <v>0.84576623406090512</v>
      </c>
      <c r="L35" s="113"/>
      <c r="M35" s="316" t="str">
        <f t="shared" si="0"/>
        <v/>
      </c>
    </row>
    <row r="36" spans="1:13" ht="14.45" customHeight="1" x14ac:dyDescent="0.2">
      <c r="A36" s="321" t="s">
        <v>204</v>
      </c>
      <c r="B36" s="317">
        <v>0</v>
      </c>
      <c r="C36" s="318">
        <v>13.311</v>
      </c>
      <c r="D36" s="318">
        <v>13.311</v>
      </c>
      <c r="E36" s="319">
        <v>0</v>
      </c>
      <c r="F36" s="317">
        <v>0</v>
      </c>
      <c r="G36" s="318">
        <v>0</v>
      </c>
      <c r="H36" s="318">
        <v>0</v>
      </c>
      <c r="I36" s="318">
        <v>0.63700000000000001</v>
      </c>
      <c r="J36" s="318">
        <v>0.63700000000000001</v>
      </c>
      <c r="K36" s="320">
        <v>0</v>
      </c>
      <c r="L36" s="113"/>
      <c r="M36" s="316" t="str">
        <f t="shared" si="0"/>
        <v/>
      </c>
    </row>
    <row r="37" spans="1:13" ht="14.45" customHeight="1" x14ac:dyDescent="0.2">
      <c r="A37" s="321" t="s">
        <v>205</v>
      </c>
      <c r="B37" s="317">
        <v>0</v>
      </c>
      <c r="C37" s="318">
        <v>13.311</v>
      </c>
      <c r="D37" s="318">
        <v>13.311</v>
      </c>
      <c r="E37" s="319">
        <v>0</v>
      </c>
      <c r="F37" s="317">
        <v>0</v>
      </c>
      <c r="G37" s="318">
        <v>0</v>
      </c>
      <c r="H37" s="318">
        <v>0</v>
      </c>
      <c r="I37" s="318">
        <v>0.63700000000000001</v>
      </c>
      <c r="J37" s="318">
        <v>0.63700000000000001</v>
      </c>
      <c r="K37" s="320">
        <v>0</v>
      </c>
      <c r="L37" s="113"/>
      <c r="M37" s="316" t="str">
        <f t="shared" si="0"/>
        <v>X</v>
      </c>
    </row>
    <row r="38" spans="1:13" ht="14.45" customHeight="1" x14ac:dyDescent="0.2">
      <c r="A38" s="321" t="s">
        <v>206</v>
      </c>
      <c r="B38" s="317">
        <v>0</v>
      </c>
      <c r="C38" s="318">
        <v>13.311</v>
      </c>
      <c r="D38" s="318">
        <v>13.311</v>
      </c>
      <c r="E38" s="319">
        <v>0</v>
      </c>
      <c r="F38" s="317">
        <v>0</v>
      </c>
      <c r="G38" s="318">
        <v>0</v>
      </c>
      <c r="H38" s="318">
        <v>0</v>
      </c>
      <c r="I38" s="318">
        <v>0.63700000000000001</v>
      </c>
      <c r="J38" s="318">
        <v>0.63700000000000001</v>
      </c>
      <c r="K38" s="320">
        <v>0</v>
      </c>
      <c r="L38" s="113"/>
      <c r="M38" s="316" t="str">
        <f t="shared" si="0"/>
        <v/>
      </c>
    </row>
    <row r="39" spans="1:13" ht="14.45" customHeight="1" x14ac:dyDescent="0.2">
      <c r="A39" s="321" t="s">
        <v>207</v>
      </c>
      <c r="B39" s="317">
        <v>11.980032</v>
      </c>
      <c r="C39" s="318">
        <v>10.16184</v>
      </c>
      <c r="D39" s="318">
        <v>-1.8181919999999998</v>
      </c>
      <c r="E39" s="319">
        <v>0.84823145714468873</v>
      </c>
      <c r="F39" s="317">
        <v>11.425646500000001</v>
      </c>
      <c r="G39" s="318">
        <v>11.425646500000001</v>
      </c>
      <c r="H39" s="318">
        <v>3.0897399999999999</v>
      </c>
      <c r="I39" s="318">
        <v>15.75604</v>
      </c>
      <c r="J39" s="318">
        <v>4.3303934999999996</v>
      </c>
      <c r="K39" s="320">
        <v>1.3790064308396028</v>
      </c>
      <c r="L39" s="113"/>
      <c r="M39" s="316" t="str">
        <f t="shared" si="0"/>
        <v/>
      </c>
    </row>
    <row r="40" spans="1:13" ht="14.45" customHeight="1" x14ac:dyDescent="0.2">
      <c r="A40" s="321" t="s">
        <v>208</v>
      </c>
      <c r="B40" s="317">
        <v>1.4792609999999999</v>
      </c>
      <c r="C40" s="318">
        <v>3.2404000000000002</v>
      </c>
      <c r="D40" s="318">
        <v>1.7611390000000002</v>
      </c>
      <c r="E40" s="319">
        <v>2.1905532559839003</v>
      </c>
      <c r="F40" s="317">
        <v>3.4555021000000004</v>
      </c>
      <c r="G40" s="318">
        <v>3.4555021000000004</v>
      </c>
      <c r="H40" s="318">
        <v>0.58689000000000002</v>
      </c>
      <c r="I40" s="318">
        <v>4.0389900000000001</v>
      </c>
      <c r="J40" s="318">
        <v>0.58348789999999973</v>
      </c>
      <c r="K40" s="320">
        <v>1.1688576314278609</v>
      </c>
      <c r="L40" s="113"/>
      <c r="M40" s="316" t="str">
        <f t="shared" si="0"/>
        <v>X</v>
      </c>
    </row>
    <row r="41" spans="1:13" ht="14.45" customHeight="1" x14ac:dyDescent="0.2">
      <c r="A41" s="321" t="s">
        <v>209</v>
      </c>
      <c r="B41" s="317">
        <v>0</v>
      </c>
      <c r="C41" s="318">
        <v>0.78100000000000003</v>
      </c>
      <c r="D41" s="318">
        <v>0.78100000000000003</v>
      </c>
      <c r="E41" s="319">
        <v>0</v>
      </c>
      <c r="F41" s="317">
        <v>0.79167759999999998</v>
      </c>
      <c r="G41" s="318">
        <v>0.79167760000000009</v>
      </c>
      <c r="H41" s="318">
        <v>0.39779999999999999</v>
      </c>
      <c r="I41" s="318">
        <v>1.7775999999999998</v>
      </c>
      <c r="J41" s="318">
        <v>0.98592239999999975</v>
      </c>
      <c r="K41" s="320">
        <v>2.2453584641020536</v>
      </c>
      <c r="L41" s="113"/>
      <c r="M41" s="316" t="str">
        <f t="shared" si="0"/>
        <v/>
      </c>
    </row>
    <row r="42" spans="1:13" ht="14.45" customHeight="1" x14ac:dyDescent="0.2">
      <c r="A42" s="321" t="s">
        <v>210</v>
      </c>
      <c r="B42" s="317">
        <v>1.4792609999999999</v>
      </c>
      <c r="C42" s="318">
        <v>2.4594</v>
      </c>
      <c r="D42" s="318">
        <v>0.98013900000000009</v>
      </c>
      <c r="E42" s="319">
        <v>1.662586926850637</v>
      </c>
      <c r="F42" s="317">
        <v>2.6638245</v>
      </c>
      <c r="G42" s="318">
        <v>2.6638245</v>
      </c>
      <c r="H42" s="318">
        <v>0.18909000000000001</v>
      </c>
      <c r="I42" s="318">
        <v>2.26139</v>
      </c>
      <c r="J42" s="318">
        <v>-0.40243450000000003</v>
      </c>
      <c r="K42" s="320">
        <v>0.84892604599139321</v>
      </c>
      <c r="L42" s="113"/>
      <c r="M42" s="316" t="str">
        <f t="shared" si="0"/>
        <v/>
      </c>
    </row>
    <row r="43" spans="1:13" ht="14.45" customHeight="1" x14ac:dyDescent="0.2">
      <c r="A43" s="321" t="s">
        <v>211</v>
      </c>
      <c r="B43" s="317">
        <v>4.5007709999999994</v>
      </c>
      <c r="C43" s="318">
        <v>4.3223599999999998</v>
      </c>
      <c r="D43" s="318">
        <v>-0.17841099999999965</v>
      </c>
      <c r="E43" s="319">
        <v>0.96035990278110139</v>
      </c>
      <c r="F43" s="317">
        <v>4.7183472000000002</v>
      </c>
      <c r="G43" s="318">
        <v>4.7183472000000002</v>
      </c>
      <c r="H43" s="318">
        <v>0.39626</v>
      </c>
      <c r="I43" s="318">
        <v>6.6603699999999995</v>
      </c>
      <c r="J43" s="318">
        <v>1.9420227999999993</v>
      </c>
      <c r="K43" s="320">
        <v>1.4115896346076438</v>
      </c>
      <c r="L43" s="113"/>
      <c r="M43" s="316" t="str">
        <f t="shared" si="0"/>
        <v>X</v>
      </c>
    </row>
    <row r="44" spans="1:13" ht="14.45" customHeight="1" x14ac:dyDescent="0.2">
      <c r="A44" s="321" t="s">
        <v>212</v>
      </c>
      <c r="B44" s="317">
        <v>4.3252839999999999</v>
      </c>
      <c r="C44" s="318">
        <v>4.3223599999999998</v>
      </c>
      <c r="D44" s="318">
        <v>-2.9240000000001487E-3</v>
      </c>
      <c r="E44" s="319">
        <v>0.99932397502684212</v>
      </c>
      <c r="F44" s="317">
        <v>4.7183472000000002</v>
      </c>
      <c r="G44" s="318">
        <v>4.7183472000000002</v>
      </c>
      <c r="H44" s="318">
        <v>0.39626</v>
      </c>
      <c r="I44" s="318">
        <v>4.7239100000000001</v>
      </c>
      <c r="J44" s="318">
        <v>5.5627999999998679E-3</v>
      </c>
      <c r="K44" s="320">
        <v>1.0011789721621165</v>
      </c>
      <c r="L44" s="113"/>
      <c r="M44" s="316" t="str">
        <f t="shared" si="0"/>
        <v/>
      </c>
    </row>
    <row r="45" spans="1:13" ht="14.45" customHeight="1" x14ac:dyDescent="0.2">
      <c r="A45" s="321" t="s">
        <v>213</v>
      </c>
      <c r="B45" s="317">
        <v>0</v>
      </c>
      <c r="C45" s="318">
        <v>0</v>
      </c>
      <c r="D45" s="318">
        <v>0</v>
      </c>
      <c r="E45" s="319">
        <v>0</v>
      </c>
      <c r="F45" s="317">
        <v>0</v>
      </c>
      <c r="G45" s="318">
        <v>0</v>
      </c>
      <c r="H45" s="318">
        <v>0</v>
      </c>
      <c r="I45" s="318">
        <v>1.9364600000000001</v>
      </c>
      <c r="J45" s="318">
        <v>1.9364600000000001</v>
      </c>
      <c r="K45" s="320">
        <v>0</v>
      </c>
      <c r="L45" s="113"/>
      <c r="M45" s="316" t="str">
        <f t="shared" si="0"/>
        <v/>
      </c>
    </row>
    <row r="46" spans="1:13" ht="14.45" customHeight="1" x14ac:dyDescent="0.2">
      <c r="A46" s="321" t="s">
        <v>214</v>
      </c>
      <c r="B46" s="317">
        <v>0.175487</v>
      </c>
      <c r="C46" s="318">
        <v>0</v>
      </c>
      <c r="D46" s="318">
        <v>-0.175487</v>
      </c>
      <c r="E46" s="319">
        <v>0</v>
      </c>
      <c r="F46" s="317">
        <v>0</v>
      </c>
      <c r="G46" s="318">
        <v>0</v>
      </c>
      <c r="H46" s="318">
        <v>0</v>
      </c>
      <c r="I46" s="318">
        <v>0</v>
      </c>
      <c r="J46" s="318">
        <v>0</v>
      </c>
      <c r="K46" s="320">
        <v>0</v>
      </c>
      <c r="L46" s="113"/>
      <c r="M46" s="316" t="str">
        <f t="shared" si="0"/>
        <v/>
      </c>
    </row>
    <row r="47" spans="1:13" ht="14.45" customHeight="1" x14ac:dyDescent="0.2">
      <c r="A47" s="321" t="s">
        <v>215</v>
      </c>
      <c r="B47" s="317">
        <v>6</v>
      </c>
      <c r="C47" s="318">
        <v>2.5990799999999998</v>
      </c>
      <c r="D47" s="318">
        <v>-3.4009200000000002</v>
      </c>
      <c r="E47" s="319">
        <v>0.43317999999999995</v>
      </c>
      <c r="F47" s="317">
        <v>3.2517971999999999</v>
      </c>
      <c r="G47" s="318">
        <v>3.2517971999999995</v>
      </c>
      <c r="H47" s="318">
        <v>2.1065900000000002</v>
      </c>
      <c r="I47" s="318">
        <v>5.0566800000000001</v>
      </c>
      <c r="J47" s="318">
        <v>1.8048828000000006</v>
      </c>
      <c r="K47" s="320">
        <v>1.5550416243669809</v>
      </c>
      <c r="L47" s="113"/>
      <c r="M47" s="316" t="str">
        <f t="shared" si="0"/>
        <v>X</v>
      </c>
    </row>
    <row r="48" spans="1:13" ht="14.45" customHeight="1" x14ac:dyDescent="0.2">
      <c r="A48" s="321" t="s">
        <v>216</v>
      </c>
      <c r="B48" s="317">
        <v>6</v>
      </c>
      <c r="C48" s="318">
        <v>2.5990799999999998</v>
      </c>
      <c r="D48" s="318">
        <v>-3.4009200000000002</v>
      </c>
      <c r="E48" s="319">
        <v>0.43317999999999995</v>
      </c>
      <c r="F48" s="317">
        <v>3.2517971999999999</v>
      </c>
      <c r="G48" s="318">
        <v>3.2517971999999995</v>
      </c>
      <c r="H48" s="318">
        <v>2.1065900000000002</v>
      </c>
      <c r="I48" s="318">
        <v>4.4890799999999995</v>
      </c>
      <c r="J48" s="318">
        <v>1.2372828</v>
      </c>
      <c r="K48" s="320">
        <v>1.3804919937811619</v>
      </c>
      <c r="L48" s="113"/>
      <c r="M48" s="316" t="str">
        <f t="shared" si="0"/>
        <v/>
      </c>
    </row>
    <row r="49" spans="1:13" ht="14.45" customHeight="1" x14ac:dyDescent="0.2">
      <c r="A49" s="321" t="s">
        <v>217</v>
      </c>
      <c r="B49" s="317">
        <v>0</v>
      </c>
      <c r="C49" s="318">
        <v>0</v>
      </c>
      <c r="D49" s="318">
        <v>0</v>
      </c>
      <c r="E49" s="319">
        <v>0</v>
      </c>
      <c r="F49" s="317">
        <v>0</v>
      </c>
      <c r="G49" s="318">
        <v>0</v>
      </c>
      <c r="H49" s="318">
        <v>0</v>
      </c>
      <c r="I49" s="318">
        <v>0.56759999999999999</v>
      </c>
      <c r="J49" s="318">
        <v>0.56759999999999999</v>
      </c>
      <c r="K49" s="320">
        <v>0</v>
      </c>
      <c r="L49" s="113"/>
      <c r="M49" s="316" t="str">
        <f t="shared" si="0"/>
        <v/>
      </c>
    </row>
    <row r="50" spans="1:13" ht="14.45" customHeight="1" x14ac:dyDescent="0.2">
      <c r="A50" s="321" t="s">
        <v>218</v>
      </c>
      <c r="B50" s="317">
        <v>3078.8040619999997</v>
      </c>
      <c r="C50" s="318">
        <v>3194.2447999999999</v>
      </c>
      <c r="D50" s="318">
        <v>115.44073800000024</v>
      </c>
      <c r="E50" s="319">
        <v>1.0374953182064499</v>
      </c>
      <c r="F50" s="317">
        <v>3286.1151367000002</v>
      </c>
      <c r="G50" s="318">
        <v>3286.1151367000002</v>
      </c>
      <c r="H50" s="318">
        <v>300.55874999999997</v>
      </c>
      <c r="I50" s="318">
        <v>3354.66588</v>
      </c>
      <c r="J50" s="318">
        <v>68.550743299999795</v>
      </c>
      <c r="K50" s="320">
        <v>1.020860724730674</v>
      </c>
      <c r="L50" s="113"/>
      <c r="M50" s="316" t="str">
        <f t="shared" si="0"/>
        <v/>
      </c>
    </row>
    <row r="51" spans="1:13" ht="14.45" customHeight="1" x14ac:dyDescent="0.2">
      <c r="A51" s="321" t="s">
        <v>219</v>
      </c>
      <c r="B51" s="317">
        <v>2267.5</v>
      </c>
      <c r="C51" s="318">
        <v>2362.355</v>
      </c>
      <c r="D51" s="318">
        <v>94.855000000000018</v>
      </c>
      <c r="E51" s="319">
        <v>1.041832414553473</v>
      </c>
      <c r="F51" s="317">
        <v>2413.9401072000001</v>
      </c>
      <c r="G51" s="318">
        <v>2413.9401072000001</v>
      </c>
      <c r="H51" s="318">
        <v>222.066</v>
      </c>
      <c r="I51" s="318">
        <v>2483.9630000000002</v>
      </c>
      <c r="J51" s="318">
        <v>70.022892800000136</v>
      </c>
      <c r="K51" s="320">
        <v>1.0290077175449153</v>
      </c>
      <c r="L51" s="113"/>
      <c r="M51" s="316" t="str">
        <f t="shared" si="0"/>
        <v/>
      </c>
    </row>
    <row r="52" spans="1:13" ht="14.45" customHeight="1" x14ac:dyDescent="0.2">
      <c r="A52" s="321" t="s">
        <v>220</v>
      </c>
      <c r="B52" s="317">
        <v>1802.02</v>
      </c>
      <c r="C52" s="318">
        <v>1868.7280000000001</v>
      </c>
      <c r="D52" s="318">
        <v>66.708000000000084</v>
      </c>
      <c r="E52" s="319">
        <v>1.0370184570648495</v>
      </c>
      <c r="F52" s="317">
        <v>1930.4633796000001</v>
      </c>
      <c r="G52" s="318">
        <v>1930.4633796000003</v>
      </c>
      <c r="H52" s="318">
        <v>176.84100000000001</v>
      </c>
      <c r="I52" s="318">
        <v>1835.04</v>
      </c>
      <c r="J52" s="318">
        <v>-95.423379600000317</v>
      </c>
      <c r="K52" s="320">
        <v>0.95056970227543391</v>
      </c>
      <c r="L52" s="113"/>
      <c r="M52" s="316" t="str">
        <f t="shared" si="0"/>
        <v>X</v>
      </c>
    </row>
    <row r="53" spans="1:13" ht="14.45" customHeight="1" x14ac:dyDescent="0.2">
      <c r="A53" s="321" t="s">
        <v>221</v>
      </c>
      <c r="B53" s="317">
        <v>1802.02</v>
      </c>
      <c r="C53" s="318">
        <v>1868.7280000000001</v>
      </c>
      <c r="D53" s="318">
        <v>66.708000000000084</v>
      </c>
      <c r="E53" s="319">
        <v>1.0370184570648495</v>
      </c>
      <c r="F53" s="317">
        <v>1930.4633796000001</v>
      </c>
      <c r="G53" s="318">
        <v>1930.4633796000003</v>
      </c>
      <c r="H53" s="318">
        <v>176.84100000000001</v>
      </c>
      <c r="I53" s="318">
        <v>1835.04</v>
      </c>
      <c r="J53" s="318">
        <v>-95.423379600000317</v>
      </c>
      <c r="K53" s="320">
        <v>0.95056970227543391</v>
      </c>
      <c r="L53" s="113"/>
      <c r="M53" s="316" t="str">
        <f t="shared" si="0"/>
        <v/>
      </c>
    </row>
    <row r="54" spans="1:13" ht="14.45" customHeight="1" x14ac:dyDescent="0.2">
      <c r="A54" s="321" t="s">
        <v>222</v>
      </c>
      <c r="B54" s="317">
        <v>450.48</v>
      </c>
      <c r="C54" s="318">
        <v>493.62700000000001</v>
      </c>
      <c r="D54" s="318">
        <v>43.146999999999991</v>
      </c>
      <c r="E54" s="319">
        <v>1.0957800568282721</v>
      </c>
      <c r="F54" s="317">
        <v>483.4767276</v>
      </c>
      <c r="G54" s="318">
        <v>483.4767276</v>
      </c>
      <c r="H54" s="318">
        <v>45.225000000000001</v>
      </c>
      <c r="I54" s="318">
        <v>549.83299999999997</v>
      </c>
      <c r="J54" s="318">
        <v>66.356272399999966</v>
      </c>
      <c r="K54" s="320">
        <v>1.1372481209786363</v>
      </c>
      <c r="L54" s="113"/>
      <c r="M54" s="316" t="str">
        <f t="shared" si="0"/>
        <v>X</v>
      </c>
    </row>
    <row r="55" spans="1:13" ht="14.45" customHeight="1" x14ac:dyDescent="0.2">
      <c r="A55" s="321" t="s">
        <v>223</v>
      </c>
      <c r="B55" s="317">
        <v>450.48</v>
      </c>
      <c r="C55" s="318">
        <v>493.62700000000001</v>
      </c>
      <c r="D55" s="318">
        <v>43.146999999999991</v>
      </c>
      <c r="E55" s="319">
        <v>1.0957800568282721</v>
      </c>
      <c r="F55" s="317">
        <v>483.4767276</v>
      </c>
      <c r="G55" s="318">
        <v>483.4767276</v>
      </c>
      <c r="H55" s="318">
        <v>45.225000000000001</v>
      </c>
      <c r="I55" s="318">
        <v>549.83299999999997</v>
      </c>
      <c r="J55" s="318">
        <v>66.356272399999966</v>
      </c>
      <c r="K55" s="320">
        <v>1.1372481209786363</v>
      </c>
      <c r="L55" s="113"/>
      <c r="M55" s="316" t="str">
        <f t="shared" si="0"/>
        <v/>
      </c>
    </row>
    <row r="56" spans="1:13" ht="14.45" customHeight="1" x14ac:dyDescent="0.2">
      <c r="A56" s="321" t="s">
        <v>224</v>
      </c>
      <c r="B56" s="317">
        <v>15</v>
      </c>
      <c r="C56" s="318">
        <v>0</v>
      </c>
      <c r="D56" s="318">
        <v>-15</v>
      </c>
      <c r="E56" s="319">
        <v>0</v>
      </c>
      <c r="F56" s="317">
        <v>0</v>
      </c>
      <c r="G56" s="318">
        <v>0</v>
      </c>
      <c r="H56" s="318">
        <v>0</v>
      </c>
      <c r="I56" s="318">
        <v>0</v>
      </c>
      <c r="J56" s="318">
        <v>0</v>
      </c>
      <c r="K56" s="320">
        <v>0</v>
      </c>
      <c r="L56" s="113"/>
      <c r="M56" s="316" t="str">
        <f t="shared" si="0"/>
        <v>X</v>
      </c>
    </row>
    <row r="57" spans="1:13" ht="14.45" customHeight="1" x14ac:dyDescent="0.2">
      <c r="A57" s="321" t="s">
        <v>225</v>
      </c>
      <c r="B57" s="317">
        <v>15</v>
      </c>
      <c r="C57" s="318">
        <v>0</v>
      </c>
      <c r="D57" s="318">
        <v>-15</v>
      </c>
      <c r="E57" s="319">
        <v>0</v>
      </c>
      <c r="F57" s="317">
        <v>0</v>
      </c>
      <c r="G57" s="318">
        <v>0</v>
      </c>
      <c r="H57" s="318">
        <v>0</v>
      </c>
      <c r="I57" s="318">
        <v>0</v>
      </c>
      <c r="J57" s="318">
        <v>0</v>
      </c>
      <c r="K57" s="320">
        <v>0</v>
      </c>
      <c r="L57" s="113"/>
      <c r="M57" s="316" t="str">
        <f t="shared" si="0"/>
        <v/>
      </c>
    </row>
    <row r="58" spans="1:13" ht="14.45" customHeight="1" x14ac:dyDescent="0.2">
      <c r="A58" s="321" t="s">
        <v>226</v>
      </c>
      <c r="B58" s="317">
        <v>0</v>
      </c>
      <c r="C58" s="318">
        <v>0</v>
      </c>
      <c r="D58" s="318">
        <v>0</v>
      </c>
      <c r="E58" s="319">
        <v>0</v>
      </c>
      <c r="F58" s="317">
        <v>0</v>
      </c>
      <c r="G58" s="318">
        <v>0</v>
      </c>
      <c r="H58" s="318">
        <v>0</v>
      </c>
      <c r="I58" s="318">
        <v>99.09</v>
      </c>
      <c r="J58" s="318">
        <v>99.09</v>
      </c>
      <c r="K58" s="320">
        <v>0</v>
      </c>
      <c r="L58" s="113"/>
      <c r="M58" s="316" t="str">
        <f t="shared" si="0"/>
        <v>X</v>
      </c>
    </row>
    <row r="59" spans="1:13" ht="14.45" customHeight="1" x14ac:dyDescent="0.2">
      <c r="A59" s="321" t="s">
        <v>227</v>
      </c>
      <c r="B59" s="317">
        <v>0</v>
      </c>
      <c r="C59" s="318">
        <v>0</v>
      </c>
      <c r="D59" s="318">
        <v>0</v>
      </c>
      <c r="E59" s="319">
        <v>0</v>
      </c>
      <c r="F59" s="317">
        <v>0</v>
      </c>
      <c r="G59" s="318">
        <v>0</v>
      </c>
      <c r="H59" s="318">
        <v>0</v>
      </c>
      <c r="I59" s="318">
        <v>99.09</v>
      </c>
      <c r="J59" s="318">
        <v>99.09</v>
      </c>
      <c r="K59" s="320">
        <v>0</v>
      </c>
      <c r="L59" s="113"/>
      <c r="M59" s="316" t="str">
        <f t="shared" si="0"/>
        <v/>
      </c>
    </row>
    <row r="60" spans="1:13" ht="14.45" customHeight="1" x14ac:dyDescent="0.2">
      <c r="A60" s="321" t="s">
        <v>228</v>
      </c>
      <c r="B60" s="317">
        <v>757.04</v>
      </c>
      <c r="C60" s="318">
        <v>794.51131999999996</v>
      </c>
      <c r="D60" s="318">
        <v>37.471319999999992</v>
      </c>
      <c r="E60" s="319">
        <v>1.0494971467822043</v>
      </c>
      <c r="F60" s="317">
        <v>815.91175600000008</v>
      </c>
      <c r="G60" s="318">
        <v>815.91175600000008</v>
      </c>
      <c r="H60" s="318">
        <v>74.954789999999988</v>
      </c>
      <c r="I60" s="318">
        <v>833.99657999999999</v>
      </c>
      <c r="J60" s="318">
        <v>18.084823999999912</v>
      </c>
      <c r="K60" s="320">
        <v>1.022165171499257</v>
      </c>
      <c r="L60" s="113"/>
      <c r="M60" s="316" t="str">
        <f t="shared" si="0"/>
        <v/>
      </c>
    </row>
    <row r="61" spans="1:13" ht="14.45" customHeight="1" x14ac:dyDescent="0.2">
      <c r="A61" s="321" t="s">
        <v>229</v>
      </c>
      <c r="B61" s="317">
        <v>201.2</v>
      </c>
      <c r="C61" s="318">
        <v>210.95140000000001</v>
      </c>
      <c r="D61" s="318">
        <v>9.7514000000000181</v>
      </c>
      <c r="E61" s="319">
        <v>1.0484662027833003</v>
      </c>
      <c r="F61" s="317">
        <v>217.25460999999999</v>
      </c>
      <c r="G61" s="318">
        <v>217.25460999999996</v>
      </c>
      <c r="H61" s="318">
        <v>19.984599999999997</v>
      </c>
      <c r="I61" s="318">
        <v>213.17565999999999</v>
      </c>
      <c r="J61" s="318">
        <v>-4.0789499999999634</v>
      </c>
      <c r="K61" s="320">
        <v>0.98122502440799764</v>
      </c>
      <c r="L61" s="113"/>
      <c r="M61" s="316" t="str">
        <f t="shared" si="0"/>
        <v>X</v>
      </c>
    </row>
    <row r="62" spans="1:13" ht="14.45" customHeight="1" x14ac:dyDescent="0.2">
      <c r="A62" s="321" t="s">
        <v>230</v>
      </c>
      <c r="B62" s="317">
        <v>201.2</v>
      </c>
      <c r="C62" s="318">
        <v>210.95140000000001</v>
      </c>
      <c r="D62" s="318">
        <v>9.7514000000000181</v>
      </c>
      <c r="E62" s="319">
        <v>1.0484662027833003</v>
      </c>
      <c r="F62" s="317">
        <v>217.25460999999999</v>
      </c>
      <c r="G62" s="318">
        <v>217.25460999999996</v>
      </c>
      <c r="H62" s="318">
        <v>19.984599999999997</v>
      </c>
      <c r="I62" s="318">
        <v>213.17565999999999</v>
      </c>
      <c r="J62" s="318">
        <v>-4.0789499999999634</v>
      </c>
      <c r="K62" s="320">
        <v>0.98122502440799764</v>
      </c>
      <c r="L62" s="113"/>
      <c r="M62" s="316" t="str">
        <f t="shared" si="0"/>
        <v/>
      </c>
    </row>
    <row r="63" spans="1:13" ht="14.45" customHeight="1" x14ac:dyDescent="0.2">
      <c r="A63" s="321" t="s">
        <v>231</v>
      </c>
      <c r="B63" s="317">
        <v>555.84</v>
      </c>
      <c r="C63" s="318">
        <v>583.55992000000003</v>
      </c>
      <c r="D63" s="318">
        <v>27.719920000000002</v>
      </c>
      <c r="E63" s="319">
        <v>1.0498703223949337</v>
      </c>
      <c r="F63" s="317">
        <v>598.6571459999999</v>
      </c>
      <c r="G63" s="318">
        <v>598.6571459999999</v>
      </c>
      <c r="H63" s="318">
        <v>54.970190000000002</v>
      </c>
      <c r="I63" s="318">
        <v>587.32866000000001</v>
      </c>
      <c r="J63" s="318">
        <v>-11.328485999999884</v>
      </c>
      <c r="K63" s="320">
        <v>0.98107683826094361</v>
      </c>
      <c r="L63" s="113"/>
      <c r="M63" s="316" t="str">
        <f t="shared" si="0"/>
        <v>X</v>
      </c>
    </row>
    <row r="64" spans="1:13" ht="14.45" customHeight="1" x14ac:dyDescent="0.2">
      <c r="A64" s="321" t="s">
        <v>232</v>
      </c>
      <c r="B64" s="317">
        <v>555.84</v>
      </c>
      <c r="C64" s="318">
        <v>583.55992000000003</v>
      </c>
      <c r="D64" s="318">
        <v>27.719920000000002</v>
      </c>
      <c r="E64" s="319">
        <v>1.0498703223949337</v>
      </c>
      <c r="F64" s="317">
        <v>598.6571459999999</v>
      </c>
      <c r="G64" s="318">
        <v>598.6571459999999</v>
      </c>
      <c r="H64" s="318">
        <v>54.970190000000002</v>
      </c>
      <c r="I64" s="318">
        <v>587.32866000000001</v>
      </c>
      <c r="J64" s="318">
        <v>-11.328485999999884</v>
      </c>
      <c r="K64" s="320">
        <v>0.98107683826094361</v>
      </c>
      <c r="L64" s="113"/>
      <c r="M64" s="316" t="str">
        <f t="shared" si="0"/>
        <v/>
      </c>
    </row>
    <row r="65" spans="1:13" ht="14.45" customHeight="1" x14ac:dyDescent="0.2">
      <c r="A65" s="321" t="s">
        <v>233</v>
      </c>
      <c r="B65" s="317">
        <v>0</v>
      </c>
      <c r="C65" s="318">
        <v>0</v>
      </c>
      <c r="D65" s="318">
        <v>0</v>
      </c>
      <c r="E65" s="319">
        <v>0</v>
      </c>
      <c r="F65" s="317">
        <v>0</v>
      </c>
      <c r="G65" s="318">
        <v>0</v>
      </c>
      <c r="H65" s="318">
        <v>0</v>
      </c>
      <c r="I65" s="318">
        <v>8.9179399999999998</v>
      </c>
      <c r="J65" s="318">
        <v>8.9179399999999998</v>
      </c>
      <c r="K65" s="320">
        <v>0</v>
      </c>
      <c r="L65" s="113"/>
      <c r="M65" s="316" t="str">
        <f t="shared" si="0"/>
        <v>X</v>
      </c>
    </row>
    <row r="66" spans="1:13" ht="14.45" customHeight="1" x14ac:dyDescent="0.2">
      <c r="A66" s="321" t="s">
        <v>234</v>
      </c>
      <c r="B66" s="317">
        <v>0</v>
      </c>
      <c r="C66" s="318">
        <v>0</v>
      </c>
      <c r="D66" s="318">
        <v>0</v>
      </c>
      <c r="E66" s="319">
        <v>0</v>
      </c>
      <c r="F66" s="317">
        <v>0</v>
      </c>
      <c r="G66" s="318">
        <v>0</v>
      </c>
      <c r="H66" s="318">
        <v>0</v>
      </c>
      <c r="I66" s="318">
        <v>8.9179399999999998</v>
      </c>
      <c r="J66" s="318">
        <v>8.9179399999999998</v>
      </c>
      <c r="K66" s="320">
        <v>0</v>
      </c>
      <c r="L66" s="113"/>
      <c r="M66" s="316" t="str">
        <f t="shared" si="0"/>
        <v/>
      </c>
    </row>
    <row r="67" spans="1:13" ht="14.45" customHeight="1" x14ac:dyDescent="0.2">
      <c r="A67" s="321" t="s">
        <v>235</v>
      </c>
      <c r="B67" s="317">
        <v>0</v>
      </c>
      <c r="C67" s="318">
        <v>0</v>
      </c>
      <c r="D67" s="318">
        <v>0</v>
      </c>
      <c r="E67" s="319">
        <v>0</v>
      </c>
      <c r="F67" s="317">
        <v>0</v>
      </c>
      <c r="G67" s="318">
        <v>0</v>
      </c>
      <c r="H67" s="318">
        <v>0</v>
      </c>
      <c r="I67" s="318">
        <v>24.57432</v>
      </c>
      <c r="J67" s="318">
        <v>24.57432</v>
      </c>
      <c r="K67" s="320">
        <v>0</v>
      </c>
      <c r="L67" s="113"/>
      <c r="M67" s="316" t="str">
        <f t="shared" si="0"/>
        <v>X</v>
      </c>
    </row>
    <row r="68" spans="1:13" ht="14.45" customHeight="1" x14ac:dyDescent="0.2">
      <c r="A68" s="321" t="s">
        <v>236</v>
      </c>
      <c r="B68" s="317">
        <v>0</v>
      </c>
      <c r="C68" s="318">
        <v>0</v>
      </c>
      <c r="D68" s="318">
        <v>0</v>
      </c>
      <c r="E68" s="319">
        <v>0</v>
      </c>
      <c r="F68" s="317">
        <v>0</v>
      </c>
      <c r="G68" s="318">
        <v>0</v>
      </c>
      <c r="H68" s="318">
        <v>0</v>
      </c>
      <c r="I68" s="318">
        <v>24.57432</v>
      </c>
      <c r="J68" s="318">
        <v>24.57432</v>
      </c>
      <c r="K68" s="320">
        <v>0</v>
      </c>
      <c r="L68" s="113"/>
      <c r="M68" s="316" t="str">
        <f t="shared" si="0"/>
        <v/>
      </c>
    </row>
    <row r="69" spans="1:13" ht="14.45" customHeight="1" x14ac:dyDescent="0.2">
      <c r="A69" s="321" t="s">
        <v>237</v>
      </c>
      <c r="B69" s="317">
        <v>7.8040620000000001</v>
      </c>
      <c r="C69" s="318">
        <v>0</v>
      </c>
      <c r="D69" s="318">
        <v>-7.8040620000000001</v>
      </c>
      <c r="E69" s="319">
        <v>0</v>
      </c>
      <c r="F69" s="317">
        <v>7.9844719</v>
      </c>
      <c r="G69" s="318">
        <v>7.9844719000000008</v>
      </c>
      <c r="H69" s="318">
        <v>0</v>
      </c>
      <c r="I69" s="318">
        <v>0</v>
      </c>
      <c r="J69" s="318">
        <v>-7.9844719000000008</v>
      </c>
      <c r="K69" s="320">
        <v>0</v>
      </c>
      <c r="L69" s="113"/>
      <c r="M69" s="316" t="str">
        <f t="shared" si="0"/>
        <v/>
      </c>
    </row>
    <row r="70" spans="1:13" ht="14.45" customHeight="1" x14ac:dyDescent="0.2">
      <c r="A70" s="321" t="s">
        <v>238</v>
      </c>
      <c r="B70" s="317">
        <v>7.8040620000000001</v>
      </c>
      <c r="C70" s="318">
        <v>0</v>
      </c>
      <c r="D70" s="318">
        <v>-7.8040620000000001</v>
      </c>
      <c r="E70" s="319">
        <v>0</v>
      </c>
      <c r="F70" s="317">
        <v>7.9844719</v>
      </c>
      <c r="G70" s="318">
        <v>7.9844719000000008</v>
      </c>
      <c r="H70" s="318">
        <v>0</v>
      </c>
      <c r="I70" s="318">
        <v>0</v>
      </c>
      <c r="J70" s="318">
        <v>-7.9844719000000008</v>
      </c>
      <c r="K70" s="320">
        <v>0</v>
      </c>
      <c r="L70" s="113"/>
      <c r="M70" s="316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321" t="s">
        <v>239</v>
      </c>
      <c r="B71" s="317">
        <v>7.8040620000000001</v>
      </c>
      <c r="C71" s="318">
        <v>0</v>
      </c>
      <c r="D71" s="318">
        <v>-7.8040620000000001</v>
      </c>
      <c r="E71" s="319">
        <v>0</v>
      </c>
      <c r="F71" s="317">
        <v>7.9844719</v>
      </c>
      <c r="G71" s="318">
        <v>7.9844719000000008</v>
      </c>
      <c r="H71" s="318">
        <v>0</v>
      </c>
      <c r="I71" s="318">
        <v>0</v>
      </c>
      <c r="J71" s="318">
        <v>-7.9844719000000008</v>
      </c>
      <c r="K71" s="320">
        <v>0</v>
      </c>
      <c r="L71" s="113"/>
      <c r="M71" s="316" t="str">
        <f t="shared" si="1"/>
        <v/>
      </c>
    </row>
    <row r="72" spans="1:13" ht="14.45" customHeight="1" x14ac:dyDescent="0.2">
      <c r="A72" s="321" t="s">
        <v>240</v>
      </c>
      <c r="B72" s="317">
        <v>46.46</v>
      </c>
      <c r="C72" s="318">
        <v>37.378480000000003</v>
      </c>
      <c r="D72" s="318">
        <v>-9.0815199999999976</v>
      </c>
      <c r="E72" s="319">
        <v>0.80453034868704265</v>
      </c>
      <c r="F72" s="317">
        <v>48.278801600000001</v>
      </c>
      <c r="G72" s="318">
        <v>48.278801599999994</v>
      </c>
      <c r="H72" s="318">
        <v>3.53796</v>
      </c>
      <c r="I72" s="318">
        <v>36.706300000000006</v>
      </c>
      <c r="J72" s="318">
        <v>-11.572501599999988</v>
      </c>
      <c r="K72" s="320">
        <v>0.76029849092194546</v>
      </c>
      <c r="L72" s="113"/>
      <c r="M72" s="316" t="str">
        <f t="shared" si="1"/>
        <v/>
      </c>
    </row>
    <row r="73" spans="1:13" ht="14.45" customHeight="1" x14ac:dyDescent="0.2">
      <c r="A73" s="321" t="s">
        <v>241</v>
      </c>
      <c r="B73" s="317">
        <v>46.46</v>
      </c>
      <c r="C73" s="318">
        <v>37.378480000000003</v>
      </c>
      <c r="D73" s="318">
        <v>-9.0815199999999976</v>
      </c>
      <c r="E73" s="319">
        <v>0.80453034868704265</v>
      </c>
      <c r="F73" s="317">
        <v>48.278801600000001</v>
      </c>
      <c r="G73" s="318">
        <v>48.278801599999994</v>
      </c>
      <c r="H73" s="318">
        <v>3.53796</v>
      </c>
      <c r="I73" s="318">
        <v>36.706300000000006</v>
      </c>
      <c r="J73" s="318">
        <v>-11.572501599999988</v>
      </c>
      <c r="K73" s="320">
        <v>0.76029849092194546</v>
      </c>
      <c r="L73" s="113"/>
      <c r="M73" s="316" t="str">
        <f t="shared" si="1"/>
        <v>X</v>
      </c>
    </row>
    <row r="74" spans="1:13" ht="14.45" customHeight="1" x14ac:dyDescent="0.2">
      <c r="A74" s="321" t="s">
        <v>242</v>
      </c>
      <c r="B74" s="317">
        <v>46.46</v>
      </c>
      <c r="C74" s="318">
        <v>37.378480000000003</v>
      </c>
      <c r="D74" s="318">
        <v>-9.0815199999999976</v>
      </c>
      <c r="E74" s="319">
        <v>0.80453034868704265</v>
      </c>
      <c r="F74" s="317">
        <v>48.278801600000001</v>
      </c>
      <c r="G74" s="318">
        <v>48.278801599999994</v>
      </c>
      <c r="H74" s="318">
        <v>3.53796</v>
      </c>
      <c r="I74" s="318">
        <v>36.706300000000006</v>
      </c>
      <c r="J74" s="318">
        <v>-11.572501599999988</v>
      </c>
      <c r="K74" s="320">
        <v>0.76029849092194546</v>
      </c>
      <c r="L74" s="113"/>
      <c r="M74" s="316" t="str">
        <f t="shared" si="1"/>
        <v/>
      </c>
    </row>
    <row r="75" spans="1:13" ht="14.45" customHeight="1" x14ac:dyDescent="0.2">
      <c r="A75" s="321" t="s">
        <v>243</v>
      </c>
      <c r="B75" s="317">
        <v>3.7748159999999999</v>
      </c>
      <c r="C75" s="318">
        <v>3.3</v>
      </c>
      <c r="D75" s="318">
        <v>-0.47481600000000013</v>
      </c>
      <c r="E75" s="319">
        <v>0.87421479616489917</v>
      </c>
      <c r="F75" s="317">
        <v>4.2273504000000006</v>
      </c>
      <c r="G75" s="318">
        <v>4.2273504000000006</v>
      </c>
      <c r="H75" s="318">
        <v>0.2</v>
      </c>
      <c r="I75" s="318">
        <v>3.3</v>
      </c>
      <c r="J75" s="318">
        <v>-0.9273504000000008</v>
      </c>
      <c r="K75" s="320">
        <v>0.78063081782858579</v>
      </c>
      <c r="L75" s="113"/>
      <c r="M75" s="316" t="str">
        <f t="shared" si="1"/>
        <v/>
      </c>
    </row>
    <row r="76" spans="1:13" ht="14.45" customHeight="1" x14ac:dyDescent="0.2">
      <c r="A76" s="321" t="s">
        <v>244</v>
      </c>
      <c r="B76" s="317">
        <v>1.7748119999999998</v>
      </c>
      <c r="C76" s="318">
        <v>1.8</v>
      </c>
      <c r="D76" s="318">
        <v>2.518800000000021E-2</v>
      </c>
      <c r="E76" s="319">
        <v>1.0141919256800158</v>
      </c>
      <c r="F76" s="317">
        <v>2.1589560000000003</v>
      </c>
      <c r="G76" s="318">
        <v>2.1589560000000003</v>
      </c>
      <c r="H76" s="318">
        <v>0.2</v>
      </c>
      <c r="I76" s="318">
        <v>1.8</v>
      </c>
      <c r="J76" s="318">
        <v>-0.35895600000000027</v>
      </c>
      <c r="K76" s="320">
        <v>0.83373630588117575</v>
      </c>
      <c r="L76" s="113"/>
      <c r="M76" s="316" t="str">
        <f t="shared" si="1"/>
        <v/>
      </c>
    </row>
    <row r="77" spans="1:13" ht="14.45" customHeight="1" x14ac:dyDescent="0.2">
      <c r="A77" s="321" t="s">
        <v>245</v>
      </c>
      <c r="B77" s="317">
        <v>1.7748119999999998</v>
      </c>
      <c r="C77" s="318">
        <v>1.8</v>
      </c>
      <c r="D77" s="318">
        <v>2.518800000000021E-2</v>
      </c>
      <c r="E77" s="319">
        <v>1.0141919256800158</v>
      </c>
      <c r="F77" s="317">
        <v>2.1589560000000003</v>
      </c>
      <c r="G77" s="318">
        <v>2.1589560000000003</v>
      </c>
      <c r="H77" s="318">
        <v>0.2</v>
      </c>
      <c r="I77" s="318">
        <v>1.8</v>
      </c>
      <c r="J77" s="318">
        <v>-0.35895600000000027</v>
      </c>
      <c r="K77" s="320">
        <v>0.83373630588117575</v>
      </c>
      <c r="L77" s="113"/>
      <c r="M77" s="316" t="str">
        <f t="shared" si="1"/>
        <v>X</v>
      </c>
    </row>
    <row r="78" spans="1:13" ht="14.45" customHeight="1" x14ac:dyDescent="0.2">
      <c r="A78" s="321" t="s">
        <v>246</v>
      </c>
      <c r="B78" s="317">
        <v>1.7748119999999998</v>
      </c>
      <c r="C78" s="318">
        <v>1.8</v>
      </c>
      <c r="D78" s="318">
        <v>2.518800000000021E-2</v>
      </c>
      <c r="E78" s="319">
        <v>1.0141919256800158</v>
      </c>
      <c r="F78" s="317">
        <v>2.1589560000000003</v>
      </c>
      <c r="G78" s="318">
        <v>2.1589560000000003</v>
      </c>
      <c r="H78" s="318">
        <v>0.2</v>
      </c>
      <c r="I78" s="318">
        <v>1.8</v>
      </c>
      <c r="J78" s="318">
        <v>-0.35895600000000027</v>
      </c>
      <c r="K78" s="320">
        <v>0.83373630588117575</v>
      </c>
      <c r="L78" s="113"/>
      <c r="M78" s="316" t="str">
        <f t="shared" si="1"/>
        <v/>
      </c>
    </row>
    <row r="79" spans="1:13" ht="14.45" customHeight="1" x14ac:dyDescent="0.2">
      <c r="A79" s="321" t="s">
        <v>247</v>
      </c>
      <c r="B79" s="317">
        <v>2.0000040000000001</v>
      </c>
      <c r="C79" s="318">
        <v>1.5</v>
      </c>
      <c r="D79" s="318">
        <v>-0.50000400000000012</v>
      </c>
      <c r="E79" s="319">
        <v>0.74999850000299995</v>
      </c>
      <c r="F79" s="317">
        <v>2.0683944000000003</v>
      </c>
      <c r="G79" s="318">
        <v>2.0683944000000003</v>
      </c>
      <c r="H79" s="318">
        <v>0</v>
      </c>
      <c r="I79" s="318">
        <v>1.5</v>
      </c>
      <c r="J79" s="318">
        <v>-0.5683944000000003</v>
      </c>
      <c r="K79" s="320">
        <v>0.72520018425886268</v>
      </c>
      <c r="L79" s="113"/>
      <c r="M79" s="316" t="str">
        <f t="shared" si="1"/>
        <v/>
      </c>
    </row>
    <row r="80" spans="1:13" ht="14.45" customHeight="1" x14ac:dyDescent="0.2">
      <c r="A80" s="321" t="s">
        <v>248</v>
      </c>
      <c r="B80" s="317">
        <v>2.0000040000000001</v>
      </c>
      <c r="C80" s="318">
        <v>1.5</v>
      </c>
      <c r="D80" s="318">
        <v>-0.50000400000000012</v>
      </c>
      <c r="E80" s="319">
        <v>0.74999850000299995</v>
      </c>
      <c r="F80" s="317">
        <v>2.0683944000000003</v>
      </c>
      <c r="G80" s="318">
        <v>2.0683944000000003</v>
      </c>
      <c r="H80" s="318">
        <v>0</v>
      </c>
      <c r="I80" s="318">
        <v>1.5</v>
      </c>
      <c r="J80" s="318">
        <v>-0.5683944000000003</v>
      </c>
      <c r="K80" s="320">
        <v>0.72520018425886268</v>
      </c>
      <c r="L80" s="113"/>
      <c r="M80" s="316" t="str">
        <f t="shared" si="1"/>
        <v>X</v>
      </c>
    </row>
    <row r="81" spans="1:13" ht="14.45" customHeight="1" x14ac:dyDescent="0.2">
      <c r="A81" s="321" t="s">
        <v>249</v>
      </c>
      <c r="B81" s="317">
        <v>2.0000040000000001</v>
      </c>
      <c r="C81" s="318">
        <v>1.5</v>
      </c>
      <c r="D81" s="318">
        <v>-0.50000400000000012</v>
      </c>
      <c r="E81" s="319">
        <v>0.74999850000299995</v>
      </c>
      <c r="F81" s="317">
        <v>2.0683944000000003</v>
      </c>
      <c r="G81" s="318">
        <v>2.0683944000000003</v>
      </c>
      <c r="H81" s="318">
        <v>0</v>
      </c>
      <c r="I81" s="318">
        <v>1.5</v>
      </c>
      <c r="J81" s="318">
        <v>-0.5683944000000003</v>
      </c>
      <c r="K81" s="320">
        <v>0.72520018425886268</v>
      </c>
      <c r="L81" s="113"/>
      <c r="M81" s="316" t="str">
        <f t="shared" si="1"/>
        <v/>
      </c>
    </row>
    <row r="82" spans="1:13" ht="14.45" customHeight="1" x14ac:dyDescent="0.2">
      <c r="A82" s="321" t="s">
        <v>250</v>
      </c>
      <c r="B82" s="317">
        <v>12</v>
      </c>
      <c r="C82" s="318">
        <v>13.984999999999999</v>
      </c>
      <c r="D82" s="318">
        <v>1.9849999999999994</v>
      </c>
      <c r="E82" s="319">
        <v>1.1654166666666665</v>
      </c>
      <c r="F82" s="317">
        <v>13.980411200000001</v>
      </c>
      <c r="G82" s="318">
        <v>13.980411199999999</v>
      </c>
      <c r="H82" s="318">
        <v>0</v>
      </c>
      <c r="I82" s="318">
        <v>10.98</v>
      </c>
      <c r="J82" s="318">
        <v>-3.0004111999999985</v>
      </c>
      <c r="K82" s="320">
        <v>0.78538462445224788</v>
      </c>
      <c r="L82" s="113"/>
      <c r="M82" s="316" t="str">
        <f t="shared" si="1"/>
        <v/>
      </c>
    </row>
    <row r="83" spans="1:13" ht="14.45" customHeight="1" x14ac:dyDescent="0.2">
      <c r="A83" s="321" t="s">
        <v>251</v>
      </c>
      <c r="B83" s="317">
        <v>0</v>
      </c>
      <c r="C83" s="318">
        <v>0.8</v>
      </c>
      <c r="D83" s="318">
        <v>0.8</v>
      </c>
      <c r="E83" s="319">
        <v>0</v>
      </c>
      <c r="F83" s="317">
        <v>0</v>
      </c>
      <c r="G83" s="318">
        <v>0</v>
      </c>
      <c r="H83" s="318">
        <v>0</v>
      </c>
      <c r="I83" s="318">
        <v>0</v>
      </c>
      <c r="J83" s="318">
        <v>0</v>
      </c>
      <c r="K83" s="320">
        <v>0</v>
      </c>
      <c r="L83" s="113"/>
      <c r="M83" s="316" t="str">
        <f t="shared" si="1"/>
        <v/>
      </c>
    </row>
    <row r="84" spans="1:13" ht="14.45" customHeight="1" x14ac:dyDescent="0.2">
      <c r="A84" s="321" t="s">
        <v>252</v>
      </c>
      <c r="B84" s="317">
        <v>0</v>
      </c>
      <c r="C84" s="318">
        <v>0.8</v>
      </c>
      <c r="D84" s="318">
        <v>0.8</v>
      </c>
      <c r="E84" s="319">
        <v>0</v>
      </c>
      <c r="F84" s="317">
        <v>0</v>
      </c>
      <c r="G84" s="318">
        <v>0</v>
      </c>
      <c r="H84" s="318">
        <v>0</v>
      </c>
      <c r="I84" s="318">
        <v>0</v>
      </c>
      <c r="J84" s="318">
        <v>0</v>
      </c>
      <c r="K84" s="320">
        <v>0</v>
      </c>
      <c r="L84" s="113"/>
      <c r="M84" s="316" t="str">
        <f t="shared" si="1"/>
        <v>X</v>
      </c>
    </row>
    <row r="85" spans="1:13" ht="14.45" customHeight="1" x14ac:dyDescent="0.2">
      <c r="A85" s="321" t="s">
        <v>253</v>
      </c>
      <c r="B85" s="317">
        <v>0</v>
      </c>
      <c r="C85" s="318">
        <v>0.8</v>
      </c>
      <c r="D85" s="318">
        <v>0.8</v>
      </c>
      <c r="E85" s="319">
        <v>0</v>
      </c>
      <c r="F85" s="317">
        <v>0</v>
      </c>
      <c r="G85" s="318">
        <v>0</v>
      </c>
      <c r="H85" s="318">
        <v>0</v>
      </c>
      <c r="I85" s="318">
        <v>0</v>
      </c>
      <c r="J85" s="318">
        <v>0</v>
      </c>
      <c r="K85" s="320">
        <v>0</v>
      </c>
      <c r="L85" s="113"/>
      <c r="M85" s="316" t="str">
        <f t="shared" si="1"/>
        <v/>
      </c>
    </row>
    <row r="86" spans="1:13" ht="14.45" customHeight="1" x14ac:dyDescent="0.2">
      <c r="A86" s="321" t="s">
        <v>254</v>
      </c>
      <c r="B86" s="317">
        <v>12</v>
      </c>
      <c r="C86" s="318">
        <v>13.185</v>
      </c>
      <c r="D86" s="318">
        <v>1.1850000000000005</v>
      </c>
      <c r="E86" s="319">
        <v>1.0987500000000001</v>
      </c>
      <c r="F86" s="317">
        <v>13.980411200000001</v>
      </c>
      <c r="G86" s="318">
        <v>13.980411199999999</v>
      </c>
      <c r="H86" s="318">
        <v>0</v>
      </c>
      <c r="I86" s="318">
        <v>10.98</v>
      </c>
      <c r="J86" s="318">
        <v>-3.0004111999999985</v>
      </c>
      <c r="K86" s="320">
        <v>0.78538462445224788</v>
      </c>
      <c r="L86" s="113"/>
      <c r="M86" s="316" t="str">
        <f t="shared" si="1"/>
        <v/>
      </c>
    </row>
    <row r="87" spans="1:13" ht="14.45" customHeight="1" x14ac:dyDescent="0.2">
      <c r="A87" s="321" t="s">
        <v>255</v>
      </c>
      <c r="B87" s="317">
        <v>0</v>
      </c>
      <c r="C87" s="318">
        <v>0.60499999999999998</v>
      </c>
      <c r="D87" s="318">
        <v>0.60499999999999998</v>
      </c>
      <c r="E87" s="319">
        <v>0</v>
      </c>
      <c r="F87" s="317">
        <v>0.67154160000000007</v>
      </c>
      <c r="G87" s="318">
        <v>0.67154160000000007</v>
      </c>
      <c r="H87" s="318">
        <v>0</v>
      </c>
      <c r="I87" s="318">
        <v>0</v>
      </c>
      <c r="J87" s="318">
        <v>-0.67154160000000007</v>
      </c>
      <c r="K87" s="320">
        <v>0</v>
      </c>
      <c r="L87" s="113"/>
      <c r="M87" s="316" t="str">
        <f t="shared" si="1"/>
        <v>X</v>
      </c>
    </row>
    <row r="88" spans="1:13" ht="14.45" customHeight="1" x14ac:dyDescent="0.2">
      <c r="A88" s="321" t="s">
        <v>256</v>
      </c>
      <c r="B88" s="317">
        <v>0</v>
      </c>
      <c r="C88" s="318">
        <v>0.60499999999999998</v>
      </c>
      <c r="D88" s="318">
        <v>0.60499999999999998</v>
      </c>
      <c r="E88" s="319">
        <v>0</v>
      </c>
      <c r="F88" s="317">
        <v>0.67154160000000007</v>
      </c>
      <c r="G88" s="318">
        <v>0.67154160000000007</v>
      </c>
      <c r="H88" s="318">
        <v>0</v>
      </c>
      <c r="I88" s="318">
        <v>0</v>
      </c>
      <c r="J88" s="318">
        <v>-0.67154160000000007</v>
      </c>
      <c r="K88" s="320">
        <v>0</v>
      </c>
      <c r="L88" s="113"/>
      <c r="M88" s="316" t="str">
        <f t="shared" si="1"/>
        <v/>
      </c>
    </row>
    <row r="89" spans="1:13" ht="14.45" customHeight="1" x14ac:dyDescent="0.2">
      <c r="A89" s="321" t="s">
        <v>257</v>
      </c>
      <c r="B89" s="317">
        <v>12</v>
      </c>
      <c r="C89" s="318">
        <v>10.98</v>
      </c>
      <c r="D89" s="318">
        <v>-1.0199999999999996</v>
      </c>
      <c r="E89" s="319">
        <v>0.91500000000000004</v>
      </c>
      <c r="F89" s="317">
        <v>12.6660644</v>
      </c>
      <c r="G89" s="318">
        <v>12.6660644</v>
      </c>
      <c r="H89" s="318">
        <v>0</v>
      </c>
      <c r="I89" s="318">
        <v>10.98</v>
      </c>
      <c r="J89" s="318">
        <v>-1.6860643999999994</v>
      </c>
      <c r="K89" s="320">
        <v>0.86688332328390816</v>
      </c>
      <c r="L89" s="113"/>
      <c r="M89" s="316" t="str">
        <f t="shared" si="1"/>
        <v>X</v>
      </c>
    </row>
    <row r="90" spans="1:13" ht="14.45" customHeight="1" x14ac:dyDescent="0.2">
      <c r="A90" s="321" t="s">
        <v>258</v>
      </c>
      <c r="B90" s="317">
        <v>12</v>
      </c>
      <c r="C90" s="318">
        <v>10.98</v>
      </c>
      <c r="D90" s="318">
        <v>-1.0199999999999996</v>
      </c>
      <c r="E90" s="319">
        <v>0.91500000000000004</v>
      </c>
      <c r="F90" s="317">
        <v>12.6660644</v>
      </c>
      <c r="G90" s="318">
        <v>12.6660644</v>
      </c>
      <c r="H90" s="318">
        <v>0</v>
      </c>
      <c r="I90" s="318">
        <v>10.98</v>
      </c>
      <c r="J90" s="318">
        <v>-1.6860643999999994</v>
      </c>
      <c r="K90" s="320">
        <v>0.86688332328390816</v>
      </c>
      <c r="L90" s="113"/>
      <c r="M90" s="316" t="str">
        <f t="shared" si="1"/>
        <v/>
      </c>
    </row>
    <row r="91" spans="1:13" ht="14.45" customHeight="1" x14ac:dyDescent="0.2">
      <c r="A91" s="321" t="s">
        <v>259</v>
      </c>
      <c r="B91" s="317">
        <v>0</v>
      </c>
      <c r="C91" s="318">
        <v>1.6</v>
      </c>
      <c r="D91" s="318">
        <v>1.6</v>
      </c>
      <c r="E91" s="319">
        <v>0</v>
      </c>
      <c r="F91" s="317">
        <v>0.64280519999999997</v>
      </c>
      <c r="G91" s="318">
        <v>0.64280519999999997</v>
      </c>
      <c r="H91" s="318">
        <v>0</v>
      </c>
      <c r="I91" s="318">
        <v>0</v>
      </c>
      <c r="J91" s="318">
        <v>-0.64280519999999997</v>
      </c>
      <c r="K91" s="320">
        <v>0</v>
      </c>
      <c r="L91" s="113"/>
      <c r="M91" s="316" t="str">
        <f t="shared" si="1"/>
        <v>X</v>
      </c>
    </row>
    <row r="92" spans="1:13" ht="14.45" customHeight="1" x14ac:dyDescent="0.2">
      <c r="A92" s="321" t="s">
        <v>260</v>
      </c>
      <c r="B92" s="317">
        <v>0</v>
      </c>
      <c r="C92" s="318">
        <v>1.6</v>
      </c>
      <c r="D92" s="318">
        <v>1.6</v>
      </c>
      <c r="E92" s="319">
        <v>0</v>
      </c>
      <c r="F92" s="317">
        <v>0.64280519999999997</v>
      </c>
      <c r="G92" s="318">
        <v>0.64280519999999997</v>
      </c>
      <c r="H92" s="318">
        <v>0</v>
      </c>
      <c r="I92" s="318">
        <v>0</v>
      </c>
      <c r="J92" s="318">
        <v>-0.64280519999999997</v>
      </c>
      <c r="K92" s="320">
        <v>0</v>
      </c>
      <c r="L92" s="113"/>
      <c r="M92" s="316" t="str">
        <f t="shared" si="1"/>
        <v/>
      </c>
    </row>
    <row r="93" spans="1:13" ht="14.45" customHeight="1" x14ac:dyDescent="0.2">
      <c r="A93" s="321" t="s">
        <v>261</v>
      </c>
      <c r="B93" s="317">
        <v>24.999995999999999</v>
      </c>
      <c r="C93" s="318">
        <v>39.289389999999997</v>
      </c>
      <c r="D93" s="318">
        <v>14.289393999999998</v>
      </c>
      <c r="E93" s="319">
        <v>1.5715758514521361</v>
      </c>
      <c r="F93" s="317">
        <v>41.361826800000003</v>
      </c>
      <c r="G93" s="318">
        <v>41.361826800000003</v>
      </c>
      <c r="H93" s="318">
        <v>2.4455200000000001</v>
      </c>
      <c r="I93" s="318">
        <v>30.184630000000002</v>
      </c>
      <c r="J93" s="318">
        <v>-11.177196800000001</v>
      </c>
      <c r="K93" s="320">
        <v>0.72977023345593628</v>
      </c>
      <c r="L93" s="113"/>
      <c r="M93" s="316" t="str">
        <f t="shared" si="1"/>
        <v/>
      </c>
    </row>
    <row r="94" spans="1:13" ht="14.45" customHeight="1" x14ac:dyDescent="0.2">
      <c r="A94" s="321" t="s">
        <v>262</v>
      </c>
      <c r="B94" s="317">
        <v>24.999995999999999</v>
      </c>
      <c r="C94" s="318">
        <v>29.004390000000001</v>
      </c>
      <c r="D94" s="318">
        <v>4.0043940000000013</v>
      </c>
      <c r="E94" s="319">
        <v>1.1601757856281258</v>
      </c>
      <c r="F94" s="317">
        <v>30.8664126</v>
      </c>
      <c r="G94" s="318">
        <v>30.866412599999997</v>
      </c>
      <c r="H94" s="318">
        <v>2.4455200000000001</v>
      </c>
      <c r="I94" s="318">
        <v>30.184630000000002</v>
      </c>
      <c r="J94" s="318">
        <v>-0.68178259999999469</v>
      </c>
      <c r="K94" s="320">
        <v>0.97791182898915829</v>
      </c>
      <c r="L94" s="113"/>
      <c r="M94" s="316" t="str">
        <f t="shared" si="1"/>
        <v/>
      </c>
    </row>
    <row r="95" spans="1:13" ht="14.45" customHeight="1" x14ac:dyDescent="0.2">
      <c r="A95" s="321" t="s">
        <v>263</v>
      </c>
      <c r="B95" s="317">
        <v>24.999995999999999</v>
      </c>
      <c r="C95" s="318">
        <v>29.004390000000001</v>
      </c>
      <c r="D95" s="318">
        <v>4.0043940000000013</v>
      </c>
      <c r="E95" s="319">
        <v>1.1601757856281258</v>
      </c>
      <c r="F95" s="317">
        <v>30.8664126</v>
      </c>
      <c r="G95" s="318">
        <v>30.866412599999997</v>
      </c>
      <c r="H95" s="318">
        <v>2.4455200000000001</v>
      </c>
      <c r="I95" s="318">
        <v>29.230630000000001</v>
      </c>
      <c r="J95" s="318">
        <v>-1.6357825999999953</v>
      </c>
      <c r="K95" s="320">
        <v>0.94700444715755538</v>
      </c>
      <c r="L95" s="113"/>
      <c r="M95" s="316" t="str">
        <f t="shared" si="1"/>
        <v>X</v>
      </c>
    </row>
    <row r="96" spans="1:13" ht="14.45" customHeight="1" x14ac:dyDescent="0.2">
      <c r="A96" s="321" t="s">
        <v>264</v>
      </c>
      <c r="B96" s="317">
        <v>3</v>
      </c>
      <c r="C96" s="318">
        <v>3.5739299999999998</v>
      </c>
      <c r="D96" s="318">
        <v>0.57392999999999983</v>
      </c>
      <c r="E96" s="319">
        <v>1.1913099999999999</v>
      </c>
      <c r="F96" s="317">
        <v>4.6170726000000002</v>
      </c>
      <c r="G96" s="318">
        <v>4.6170726000000002</v>
      </c>
      <c r="H96" s="318">
        <v>0.32833999999999997</v>
      </c>
      <c r="I96" s="318">
        <v>3.8244699999999998</v>
      </c>
      <c r="J96" s="318">
        <v>-0.79260260000000038</v>
      </c>
      <c r="K96" s="320">
        <v>0.82833222072358137</v>
      </c>
      <c r="L96" s="113"/>
      <c r="M96" s="316" t="str">
        <f t="shared" si="1"/>
        <v/>
      </c>
    </row>
    <row r="97" spans="1:13" ht="14.45" customHeight="1" x14ac:dyDescent="0.2">
      <c r="A97" s="321" t="s">
        <v>265</v>
      </c>
      <c r="B97" s="317">
        <v>21.999995999999999</v>
      </c>
      <c r="C97" s="318">
        <v>25.43046</v>
      </c>
      <c r="D97" s="318">
        <v>3.4304640000000006</v>
      </c>
      <c r="E97" s="319">
        <v>1.1559302101691291</v>
      </c>
      <c r="F97" s="317">
        <v>26.24934</v>
      </c>
      <c r="G97" s="318">
        <v>26.249339999999997</v>
      </c>
      <c r="H97" s="318">
        <v>2.1171799999999998</v>
      </c>
      <c r="I97" s="318">
        <v>25.40616</v>
      </c>
      <c r="J97" s="318">
        <v>-0.84317999999999671</v>
      </c>
      <c r="K97" s="320">
        <v>0.9678780495052447</v>
      </c>
      <c r="L97" s="113"/>
      <c r="M97" s="316" t="str">
        <f t="shared" si="1"/>
        <v/>
      </c>
    </row>
    <row r="98" spans="1:13" ht="14.45" customHeight="1" x14ac:dyDescent="0.2">
      <c r="A98" s="321" t="s">
        <v>266</v>
      </c>
      <c r="B98" s="317">
        <v>0</v>
      </c>
      <c r="C98" s="318">
        <v>0</v>
      </c>
      <c r="D98" s="318">
        <v>0</v>
      </c>
      <c r="E98" s="319">
        <v>0</v>
      </c>
      <c r="F98" s="317">
        <v>0</v>
      </c>
      <c r="G98" s="318">
        <v>0</v>
      </c>
      <c r="H98" s="318">
        <v>0</v>
      </c>
      <c r="I98" s="318">
        <v>0.95399999999999996</v>
      </c>
      <c r="J98" s="318">
        <v>0.95399999999999996</v>
      </c>
      <c r="K98" s="320">
        <v>0</v>
      </c>
      <c r="L98" s="113"/>
      <c r="M98" s="316" t="str">
        <f t="shared" si="1"/>
        <v>X</v>
      </c>
    </row>
    <row r="99" spans="1:13" ht="14.45" customHeight="1" x14ac:dyDescent="0.2">
      <c r="A99" s="321" t="s">
        <v>267</v>
      </c>
      <c r="B99" s="317">
        <v>0</v>
      </c>
      <c r="C99" s="318">
        <v>0</v>
      </c>
      <c r="D99" s="318">
        <v>0</v>
      </c>
      <c r="E99" s="319">
        <v>0</v>
      </c>
      <c r="F99" s="317">
        <v>0</v>
      </c>
      <c r="G99" s="318">
        <v>0</v>
      </c>
      <c r="H99" s="318">
        <v>0</v>
      </c>
      <c r="I99" s="318">
        <v>0.95399999999999996</v>
      </c>
      <c r="J99" s="318">
        <v>0.95399999999999996</v>
      </c>
      <c r="K99" s="320">
        <v>0</v>
      </c>
      <c r="L99" s="113"/>
      <c r="M99" s="316" t="str">
        <f t="shared" si="1"/>
        <v/>
      </c>
    </row>
    <row r="100" spans="1:13" ht="14.45" customHeight="1" x14ac:dyDescent="0.2">
      <c r="A100" s="321" t="s">
        <v>268</v>
      </c>
      <c r="B100" s="317">
        <v>0</v>
      </c>
      <c r="C100" s="318">
        <v>10.285</v>
      </c>
      <c r="D100" s="318">
        <v>10.285</v>
      </c>
      <c r="E100" s="319">
        <v>0</v>
      </c>
      <c r="F100" s="317">
        <v>10.495414199999999</v>
      </c>
      <c r="G100" s="318">
        <v>10.495414199999999</v>
      </c>
      <c r="H100" s="318">
        <v>0</v>
      </c>
      <c r="I100" s="318">
        <v>0</v>
      </c>
      <c r="J100" s="318">
        <v>-10.495414199999999</v>
      </c>
      <c r="K100" s="320">
        <v>0</v>
      </c>
      <c r="L100" s="113"/>
      <c r="M100" s="316" t="str">
        <f t="shared" si="1"/>
        <v/>
      </c>
    </row>
    <row r="101" spans="1:13" ht="14.45" customHeight="1" x14ac:dyDescent="0.2">
      <c r="A101" s="321" t="s">
        <v>269</v>
      </c>
      <c r="B101" s="317">
        <v>0</v>
      </c>
      <c r="C101" s="318">
        <v>4.4770000000000003</v>
      </c>
      <c r="D101" s="318">
        <v>4.4770000000000003</v>
      </c>
      <c r="E101" s="319">
        <v>0</v>
      </c>
      <c r="F101" s="317">
        <v>10.495414199999999</v>
      </c>
      <c r="G101" s="318">
        <v>10.495414199999999</v>
      </c>
      <c r="H101" s="318">
        <v>0</v>
      </c>
      <c r="I101" s="318">
        <v>0</v>
      </c>
      <c r="J101" s="318">
        <v>-10.495414199999999</v>
      </c>
      <c r="K101" s="320">
        <v>0</v>
      </c>
      <c r="L101" s="113"/>
      <c r="M101" s="316" t="str">
        <f t="shared" si="1"/>
        <v>X</v>
      </c>
    </row>
    <row r="102" spans="1:13" ht="14.45" customHeight="1" x14ac:dyDescent="0.2">
      <c r="A102" s="321" t="s">
        <v>270</v>
      </c>
      <c r="B102" s="317">
        <v>0</v>
      </c>
      <c r="C102" s="318">
        <v>4.4770000000000003</v>
      </c>
      <c r="D102" s="318">
        <v>4.4770000000000003</v>
      </c>
      <c r="E102" s="319">
        <v>0</v>
      </c>
      <c r="F102" s="317">
        <v>10.495414199999999</v>
      </c>
      <c r="G102" s="318">
        <v>10.495414199999999</v>
      </c>
      <c r="H102" s="318">
        <v>0</v>
      </c>
      <c r="I102" s="318">
        <v>0</v>
      </c>
      <c r="J102" s="318">
        <v>-10.495414199999999</v>
      </c>
      <c r="K102" s="320">
        <v>0</v>
      </c>
      <c r="L102" s="113"/>
      <c r="M102" s="316" t="str">
        <f t="shared" si="1"/>
        <v/>
      </c>
    </row>
    <row r="103" spans="1:13" ht="14.45" customHeight="1" x14ac:dyDescent="0.2">
      <c r="A103" s="321" t="s">
        <v>271</v>
      </c>
      <c r="B103" s="317">
        <v>0</v>
      </c>
      <c r="C103" s="318">
        <v>5.8079999999999998</v>
      </c>
      <c r="D103" s="318">
        <v>5.8079999999999998</v>
      </c>
      <c r="E103" s="319">
        <v>0</v>
      </c>
      <c r="F103" s="317">
        <v>0</v>
      </c>
      <c r="G103" s="318">
        <v>0</v>
      </c>
      <c r="H103" s="318">
        <v>0</v>
      </c>
      <c r="I103" s="318">
        <v>0</v>
      </c>
      <c r="J103" s="318">
        <v>0</v>
      </c>
      <c r="K103" s="320">
        <v>0</v>
      </c>
      <c r="L103" s="113"/>
      <c r="M103" s="316" t="str">
        <f t="shared" si="1"/>
        <v>X</v>
      </c>
    </row>
    <row r="104" spans="1:13" ht="14.45" customHeight="1" x14ac:dyDescent="0.2">
      <c r="A104" s="321" t="s">
        <v>272</v>
      </c>
      <c r="B104" s="317">
        <v>0</v>
      </c>
      <c r="C104" s="318">
        <v>5.8079999999999998</v>
      </c>
      <c r="D104" s="318">
        <v>5.8079999999999998</v>
      </c>
      <c r="E104" s="319">
        <v>0</v>
      </c>
      <c r="F104" s="317">
        <v>0</v>
      </c>
      <c r="G104" s="318">
        <v>0</v>
      </c>
      <c r="H104" s="318">
        <v>0</v>
      </c>
      <c r="I104" s="318">
        <v>0</v>
      </c>
      <c r="J104" s="318">
        <v>0</v>
      </c>
      <c r="K104" s="320">
        <v>0</v>
      </c>
      <c r="L104" s="113"/>
      <c r="M104" s="316" t="str">
        <f t="shared" si="1"/>
        <v/>
      </c>
    </row>
    <row r="105" spans="1:13" ht="14.45" customHeight="1" x14ac:dyDescent="0.2">
      <c r="A105" s="321" t="s">
        <v>273</v>
      </c>
      <c r="B105" s="317">
        <v>0</v>
      </c>
      <c r="C105" s="318">
        <v>0</v>
      </c>
      <c r="D105" s="318">
        <v>0</v>
      </c>
      <c r="E105" s="319">
        <v>0</v>
      </c>
      <c r="F105" s="317">
        <v>0</v>
      </c>
      <c r="G105" s="318">
        <v>0</v>
      </c>
      <c r="H105" s="318">
        <v>12.269159999999999</v>
      </c>
      <c r="I105" s="318">
        <v>132.58226000000002</v>
      </c>
      <c r="J105" s="318">
        <v>132.58226000000002</v>
      </c>
      <c r="K105" s="320">
        <v>0</v>
      </c>
      <c r="L105" s="113"/>
      <c r="M105" s="316" t="str">
        <f t="shared" si="1"/>
        <v/>
      </c>
    </row>
    <row r="106" spans="1:13" ht="14.45" customHeight="1" x14ac:dyDescent="0.2">
      <c r="A106" s="321" t="s">
        <v>274</v>
      </c>
      <c r="B106" s="317">
        <v>0</v>
      </c>
      <c r="C106" s="318">
        <v>0</v>
      </c>
      <c r="D106" s="318">
        <v>0</v>
      </c>
      <c r="E106" s="319">
        <v>0</v>
      </c>
      <c r="F106" s="317">
        <v>0</v>
      </c>
      <c r="G106" s="318">
        <v>0</v>
      </c>
      <c r="H106" s="318">
        <v>12.269159999999999</v>
      </c>
      <c r="I106" s="318">
        <v>132.58226000000002</v>
      </c>
      <c r="J106" s="318">
        <v>132.58226000000002</v>
      </c>
      <c r="K106" s="320">
        <v>0</v>
      </c>
      <c r="L106" s="113"/>
      <c r="M106" s="316" t="str">
        <f t="shared" si="1"/>
        <v/>
      </c>
    </row>
    <row r="107" spans="1:13" ht="14.45" customHeight="1" x14ac:dyDescent="0.2">
      <c r="A107" s="321" t="s">
        <v>275</v>
      </c>
      <c r="B107" s="317">
        <v>0</v>
      </c>
      <c r="C107" s="318">
        <v>0</v>
      </c>
      <c r="D107" s="318">
        <v>0</v>
      </c>
      <c r="E107" s="319">
        <v>0</v>
      </c>
      <c r="F107" s="317">
        <v>0</v>
      </c>
      <c r="G107" s="318">
        <v>0</v>
      </c>
      <c r="H107" s="318">
        <v>12.269159999999999</v>
      </c>
      <c r="I107" s="318">
        <v>132.58226000000002</v>
      </c>
      <c r="J107" s="318">
        <v>132.58226000000002</v>
      </c>
      <c r="K107" s="320">
        <v>0</v>
      </c>
      <c r="L107" s="113"/>
      <c r="M107" s="316" t="str">
        <f t="shared" si="1"/>
        <v/>
      </c>
    </row>
    <row r="108" spans="1:13" ht="14.45" customHeight="1" x14ac:dyDescent="0.2">
      <c r="A108" s="321" t="s">
        <v>276</v>
      </c>
      <c r="B108" s="317">
        <v>0</v>
      </c>
      <c r="C108" s="318">
        <v>0</v>
      </c>
      <c r="D108" s="318">
        <v>0</v>
      </c>
      <c r="E108" s="319">
        <v>0</v>
      </c>
      <c r="F108" s="317">
        <v>0</v>
      </c>
      <c r="G108" s="318">
        <v>0</v>
      </c>
      <c r="H108" s="318">
        <v>12.269159999999999</v>
      </c>
      <c r="I108" s="318">
        <v>132.58226000000002</v>
      </c>
      <c r="J108" s="318">
        <v>132.58226000000002</v>
      </c>
      <c r="K108" s="320">
        <v>0</v>
      </c>
      <c r="L108" s="113"/>
      <c r="M108" s="316" t="str">
        <f t="shared" si="1"/>
        <v>X</v>
      </c>
    </row>
    <row r="109" spans="1:13" ht="14.45" customHeight="1" x14ac:dyDescent="0.2">
      <c r="A109" s="321" t="s">
        <v>277</v>
      </c>
      <c r="B109" s="317">
        <v>0</v>
      </c>
      <c r="C109" s="318">
        <v>0</v>
      </c>
      <c r="D109" s="318">
        <v>0</v>
      </c>
      <c r="E109" s="319">
        <v>0</v>
      </c>
      <c r="F109" s="317">
        <v>0</v>
      </c>
      <c r="G109" s="318">
        <v>0</v>
      </c>
      <c r="H109" s="318">
        <v>12.269159999999999</v>
      </c>
      <c r="I109" s="318">
        <v>132.58226000000002</v>
      </c>
      <c r="J109" s="318">
        <v>132.58226000000002</v>
      </c>
      <c r="K109" s="320">
        <v>0</v>
      </c>
      <c r="L109" s="113"/>
      <c r="M109" s="316" t="str">
        <f t="shared" si="1"/>
        <v/>
      </c>
    </row>
    <row r="110" spans="1:13" ht="14.45" customHeight="1" x14ac:dyDescent="0.2">
      <c r="A110" s="321" t="s">
        <v>278</v>
      </c>
      <c r="B110" s="317">
        <v>0</v>
      </c>
      <c r="C110" s="318">
        <v>61.002510000000001</v>
      </c>
      <c r="D110" s="318">
        <v>61.002510000000001</v>
      </c>
      <c r="E110" s="319">
        <v>0</v>
      </c>
      <c r="F110" s="317">
        <v>0</v>
      </c>
      <c r="G110" s="318">
        <v>0</v>
      </c>
      <c r="H110" s="318">
        <v>3.2548600000000003</v>
      </c>
      <c r="I110" s="318">
        <v>49.346969999999999</v>
      </c>
      <c r="J110" s="318">
        <v>49.346969999999999</v>
      </c>
      <c r="K110" s="320">
        <v>0</v>
      </c>
      <c r="L110" s="113"/>
      <c r="M110" s="316" t="str">
        <f t="shared" si="1"/>
        <v/>
      </c>
    </row>
    <row r="111" spans="1:13" ht="14.45" customHeight="1" x14ac:dyDescent="0.2">
      <c r="A111" s="321" t="s">
        <v>279</v>
      </c>
      <c r="B111" s="317">
        <v>0</v>
      </c>
      <c r="C111" s="318">
        <v>61.002510000000001</v>
      </c>
      <c r="D111" s="318">
        <v>61.002510000000001</v>
      </c>
      <c r="E111" s="319">
        <v>0</v>
      </c>
      <c r="F111" s="317">
        <v>0</v>
      </c>
      <c r="G111" s="318">
        <v>0</v>
      </c>
      <c r="H111" s="318">
        <v>3.2548600000000003</v>
      </c>
      <c r="I111" s="318">
        <v>49.346969999999999</v>
      </c>
      <c r="J111" s="318">
        <v>49.346969999999999</v>
      </c>
      <c r="K111" s="320">
        <v>0</v>
      </c>
      <c r="L111" s="113"/>
      <c r="M111" s="316" t="str">
        <f t="shared" si="1"/>
        <v/>
      </c>
    </row>
    <row r="112" spans="1:13" ht="14.45" customHeight="1" x14ac:dyDescent="0.2">
      <c r="A112" s="321" t="s">
        <v>280</v>
      </c>
      <c r="B112" s="317">
        <v>0</v>
      </c>
      <c r="C112" s="318">
        <v>61.002510000000001</v>
      </c>
      <c r="D112" s="318">
        <v>61.002510000000001</v>
      </c>
      <c r="E112" s="319">
        <v>0</v>
      </c>
      <c r="F112" s="317">
        <v>0</v>
      </c>
      <c r="G112" s="318">
        <v>0</v>
      </c>
      <c r="H112" s="318">
        <v>3.2548600000000003</v>
      </c>
      <c r="I112" s="318">
        <v>49.346969999999999</v>
      </c>
      <c r="J112" s="318">
        <v>49.346969999999999</v>
      </c>
      <c r="K112" s="320">
        <v>0</v>
      </c>
      <c r="L112" s="113"/>
      <c r="M112" s="316" t="str">
        <f t="shared" si="1"/>
        <v/>
      </c>
    </row>
    <row r="113" spans="1:13" ht="14.45" customHeight="1" x14ac:dyDescent="0.2">
      <c r="A113" s="321" t="s">
        <v>281</v>
      </c>
      <c r="B113" s="317">
        <v>0</v>
      </c>
      <c r="C113" s="318">
        <v>1.5799000000000001</v>
      </c>
      <c r="D113" s="318">
        <v>1.5799000000000001</v>
      </c>
      <c r="E113" s="319">
        <v>0</v>
      </c>
      <c r="F113" s="317">
        <v>0</v>
      </c>
      <c r="G113" s="318">
        <v>0</v>
      </c>
      <c r="H113" s="318">
        <v>0</v>
      </c>
      <c r="I113" s="318">
        <v>0</v>
      </c>
      <c r="J113" s="318">
        <v>0</v>
      </c>
      <c r="K113" s="320">
        <v>0</v>
      </c>
      <c r="L113" s="113"/>
      <c r="M113" s="316" t="str">
        <f t="shared" si="1"/>
        <v>X</v>
      </c>
    </row>
    <row r="114" spans="1:13" ht="14.45" customHeight="1" x14ac:dyDescent="0.2">
      <c r="A114" s="321" t="s">
        <v>282</v>
      </c>
      <c r="B114" s="317">
        <v>0</v>
      </c>
      <c r="C114" s="318">
        <v>1.5799000000000001</v>
      </c>
      <c r="D114" s="318">
        <v>1.5799000000000001</v>
      </c>
      <c r="E114" s="319">
        <v>0</v>
      </c>
      <c r="F114" s="317">
        <v>0</v>
      </c>
      <c r="G114" s="318">
        <v>0</v>
      </c>
      <c r="H114" s="318">
        <v>0</v>
      </c>
      <c r="I114" s="318">
        <v>0</v>
      </c>
      <c r="J114" s="318">
        <v>0</v>
      </c>
      <c r="K114" s="320">
        <v>0</v>
      </c>
      <c r="L114" s="113"/>
      <c r="M114" s="316" t="str">
        <f t="shared" si="1"/>
        <v/>
      </c>
    </row>
    <row r="115" spans="1:13" ht="14.45" customHeight="1" x14ac:dyDescent="0.2">
      <c r="A115" s="321" t="s">
        <v>283</v>
      </c>
      <c r="B115" s="317">
        <v>0</v>
      </c>
      <c r="C115" s="318">
        <v>59.422609999999999</v>
      </c>
      <c r="D115" s="318">
        <v>59.422609999999999</v>
      </c>
      <c r="E115" s="319">
        <v>0</v>
      </c>
      <c r="F115" s="317">
        <v>0</v>
      </c>
      <c r="G115" s="318">
        <v>0</v>
      </c>
      <c r="H115" s="318">
        <v>3.2548600000000003</v>
      </c>
      <c r="I115" s="318">
        <v>49.346969999999999</v>
      </c>
      <c r="J115" s="318">
        <v>49.346969999999999</v>
      </c>
      <c r="K115" s="320">
        <v>0</v>
      </c>
      <c r="L115" s="113"/>
      <c r="M115" s="316" t="str">
        <f t="shared" si="1"/>
        <v>X</v>
      </c>
    </row>
    <row r="116" spans="1:13" ht="14.45" customHeight="1" x14ac:dyDescent="0.2">
      <c r="A116" s="321" t="s">
        <v>284</v>
      </c>
      <c r="B116" s="317">
        <v>0</v>
      </c>
      <c r="C116" s="318">
        <v>59.422609999999999</v>
      </c>
      <c r="D116" s="318">
        <v>59.422609999999999</v>
      </c>
      <c r="E116" s="319">
        <v>0</v>
      </c>
      <c r="F116" s="317">
        <v>0</v>
      </c>
      <c r="G116" s="318">
        <v>0</v>
      </c>
      <c r="H116" s="318">
        <v>3.2548600000000003</v>
      </c>
      <c r="I116" s="318">
        <v>49.346969999999999</v>
      </c>
      <c r="J116" s="318">
        <v>49.346969999999999</v>
      </c>
      <c r="K116" s="320">
        <v>0</v>
      </c>
      <c r="L116" s="113"/>
      <c r="M116" s="316" t="str">
        <f t="shared" si="1"/>
        <v/>
      </c>
    </row>
    <row r="117" spans="1:13" ht="14.45" customHeight="1" x14ac:dyDescent="0.2">
      <c r="A117" s="321" t="s">
        <v>285</v>
      </c>
      <c r="B117" s="317">
        <v>0</v>
      </c>
      <c r="C117" s="318">
        <v>3505.5108100000002</v>
      </c>
      <c r="D117" s="318">
        <v>3505.5108100000002</v>
      </c>
      <c r="E117" s="319">
        <v>0</v>
      </c>
      <c r="F117" s="317">
        <v>0</v>
      </c>
      <c r="G117" s="318">
        <v>0</v>
      </c>
      <c r="H117" s="318">
        <v>322.15084000000002</v>
      </c>
      <c r="I117" s="318">
        <v>3488.7146600000001</v>
      </c>
      <c r="J117" s="318">
        <v>3488.7146600000001</v>
      </c>
      <c r="K117" s="320">
        <v>0</v>
      </c>
      <c r="L117" s="113"/>
      <c r="M117" s="316" t="str">
        <f t="shared" si="1"/>
        <v/>
      </c>
    </row>
    <row r="118" spans="1:13" ht="14.45" customHeight="1" x14ac:dyDescent="0.2">
      <c r="A118" s="321" t="s">
        <v>286</v>
      </c>
      <c r="B118" s="317">
        <v>0</v>
      </c>
      <c r="C118" s="318">
        <v>3505.5108100000002</v>
      </c>
      <c r="D118" s="318">
        <v>3505.5108100000002</v>
      </c>
      <c r="E118" s="319">
        <v>0</v>
      </c>
      <c r="F118" s="317">
        <v>0</v>
      </c>
      <c r="G118" s="318">
        <v>0</v>
      </c>
      <c r="H118" s="318">
        <v>322.15084000000002</v>
      </c>
      <c r="I118" s="318">
        <v>3488.7146600000001</v>
      </c>
      <c r="J118" s="318">
        <v>3488.7146600000001</v>
      </c>
      <c r="K118" s="320">
        <v>0</v>
      </c>
      <c r="L118" s="113"/>
      <c r="M118" s="316" t="str">
        <f t="shared" si="1"/>
        <v/>
      </c>
    </row>
    <row r="119" spans="1:13" ht="14.45" customHeight="1" x14ac:dyDescent="0.2">
      <c r="A119" s="321" t="s">
        <v>287</v>
      </c>
      <c r="B119" s="317">
        <v>0</v>
      </c>
      <c r="C119" s="318">
        <v>3505.5108100000002</v>
      </c>
      <c r="D119" s="318">
        <v>3505.5108100000002</v>
      </c>
      <c r="E119" s="319">
        <v>0</v>
      </c>
      <c r="F119" s="317">
        <v>0</v>
      </c>
      <c r="G119" s="318">
        <v>0</v>
      </c>
      <c r="H119" s="318">
        <v>322.15084000000002</v>
      </c>
      <c r="I119" s="318">
        <v>3488.7146600000001</v>
      </c>
      <c r="J119" s="318">
        <v>3488.7146600000001</v>
      </c>
      <c r="K119" s="320">
        <v>0</v>
      </c>
      <c r="L119" s="113"/>
      <c r="M119" s="316" t="str">
        <f t="shared" si="1"/>
        <v/>
      </c>
    </row>
    <row r="120" spans="1:13" ht="14.45" customHeight="1" x14ac:dyDescent="0.2">
      <c r="A120" s="321" t="s">
        <v>288</v>
      </c>
      <c r="B120" s="317">
        <v>0</v>
      </c>
      <c r="C120" s="318">
        <v>3505.5108100000002</v>
      </c>
      <c r="D120" s="318">
        <v>3505.5108100000002</v>
      </c>
      <c r="E120" s="319">
        <v>0</v>
      </c>
      <c r="F120" s="317">
        <v>0</v>
      </c>
      <c r="G120" s="318">
        <v>0</v>
      </c>
      <c r="H120" s="318">
        <v>322.15084000000002</v>
      </c>
      <c r="I120" s="318">
        <v>3488.7146600000001</v>
      </c>
      <c r="J120" s="318">
        <v>3488.7146600000001</v>
      </c>
      <c r="K120" s="320">
        <v>0</v>
      </c>
      <c r="L120" s="113"/>
      <c r="M120" s="316" t="str">
        <f t="shared" si="1"/>
        <v>X</v>
      </c>
    </row>
    <row r="121" spans="1:13" ht="14.45" customHeight="1" x14ac:dyDescent="0.2">
      <c r="A121" s="321" t="s">
        <v>289</v>
      </c>
      <c r="B121" s="317">
        <v>0</v>
      </c>
      <c r="C121" s="318">
        <v>3505.5108100000002</v>
      </c>
      <c r="D121" s="318">
        <v>3505.5108100000002</v>
      </c>
      <c r="E121" s="319">
        <v>0</v>
      </c>
      <c r="F121" s="317">
        <v>0</v>
      </c>
      <c r="G121" s="318">
        <v>0</v>
      </c>
      <c r="H121" s="318">
        <v>322.15084000000002</v>
      </c>
      <c r="I121" s="318">
        <v>3488.7146600000001</v>
      </c>
      <c r="J121" s="318">
        <v>3488.7146600000001</v>
      </c>
      <c r="K121" s="320">
        <v>0</v>
      </c>
      <c r="L121" s="113"/>
      <c r="M121" s="316" t="str">
        <f t="shared" si="1"/>
        <v/>
      </c>
    </row>
    <row r="122" spans="1:13" ht="14.45" customHeight="1" x14ac:dyDescent="0.2">
      <c r="A122" s="321"/>
      <c r="B122" s="317"/>
      <c r="C122" s="318"/>
      <c r="D122" s="318"/>
      <c r="E122" s="319"/>
      <c r="F122" s="317"/>
      <c r="G122" s="318"/>
      <c r="H122" s="318"/>
      <c r="I122" s="318"/>
      <c r="J122" s="318"/>
      <c r="K122" s="320"/>
      <c r="L122" s="113"/>
      <c r="M122" s="316" t="str">
        <f t="shared" si="1"/>
        <v/>
      </c>
    </row>
    <row r="123" spans="1:13" ht="14.45" customHeight="1" x14ac:dyDescent="0.2">
      <c r="A123" s="321"/>
      <c r="B123" s="317"/>
      <c r="C123" s="318"/>
      <c r="D123" s="318"/>
      <c r="E123" s="319"/>
      <c r="F123" s="317"/>
      <c r="G123" s="318"/>
      <c r="H123" s="318"/>
      <c r="I123" s="318"/>
      <c r="J123" s="318"/>
      <c r="K123" s="320"/>
      <c r="L123" s="113"/>
      <c r="M123" s="316" t="str">
        <f t="shared" si="1"/>
        <v/>
      </c>
    </row>
    <row r="124" spans="1:13" ht="14.45" customHeight="1" x14ac:dyDescent="0.2">
      <c r="A124" s="321"/>
      <c r="B124" s="317"/>
      <c r="C124" s="318"/>
      <c r="D124" s="318"/>
      <c r="E124" s="319"/>
      <c r="F124" s="317"/>
      <c r="G124" s="318"/>
      <c r="H124" s="318"/>
      <c r="I124" s="318"/>
      <c r="J124" s="318"/>
      <c r="K124" s="320"/>
      <c r="L124" s="113"/>
      <c r="M124" s="316" t="str">
        <f t="shared" si="1"/>
        <v/>
      </c>
    </row>
    <row r="125" spans="1:13" ht="14.45" customHeight="1" x14ac:dyDescent="0.2">
      <c r="A125" s="321"/>
      <c r="B125" s="317"/>
      <c r="C125" s="318"/>
      <c r="D125" s="318"/>
      <c r="E125" s="319"/>
      <c r="F125" s="317"/>
      <c r="G125" s="318"/>
      <c r="H125" s="318"/>
      <c r="I125" s="318"/>
      <c r="J125" s="318"/>
      <c r="K125" s="320"/>
      <c r="L125" s="113"/>
      <c r="M125" s="316" t="str">
        <f t="shared" si="1"/>
        <v/>
      </c>
    </row>
    <row r="126" spans="1:13" ht="14.45" customHeight="1" x14ac:dyDescent="0.2">
      <c r="A126" s="321"/>
      <c r="B126" s="317"/>
      <c r="C126" s="318"/>
      <c r="D126" s="318"/>
      <c r="E126" s="319"/>
      <c r="F126" s="317"/>
      <c r="G126" s="318"/>
      <c r="H126" s="318"/>
      <c r="I126" s="318"/>
      <c r="J126" s="318"/>
      <c r="K126" s="320"/>
      <c r="L126" s="113"/>
      <c r="M126" s="316" t="str">
        <f t="shared" si="1"/>
        <v/>
      </c>
    </row>
    <row r="127" spans="1:13" ht="14.45" customHeight="1" x14ac:dyDescent="0.2">
      <c r="A127" s="321"/>
      <c r="B127" s="317"/>
      <c r="C127" s="318"/>
      <c r="D127" s="318"/>
      <c r="E127" s="319"/>
      <c r="F127" s="317"/>
      <c r="G127" s="318"/>
      <c r="H127" s="318"/>
      <c r="I127" s="318"/>
      <c r="J127" s="318"/>
      <c r="K127" s="320"/>
      <c r="L127" s="113"/>
      <c r="M127" s="316" t="str">
        <f t="shared" si="1"/>
        <v/>
      </c>
    </row>
    <row r="128" spans="1:13" ht="14.45" customHeight="1" x14ac:dyDescent="0.2">
      <c r="A128" s="321"/>
      <c r="B128" s="317"/>
      <c r="C128" s="318"/>
      <c r="D128" s="318"/>
      <c r="E128" s="319"/>
      <c r="F128" s="317"/>
      <c r="G128" s="318"/>
      <c r="H128" s="318"/>
      <c r="I128" s="318"/>
      <c r="J128" s="318"/>
      <c r="K128" s="320"/>
      <c r="L128" s="113"/>
      <c r="M128" s="316" t="str">
        <f t="shared" si="1"/>
        <v/>
      </c>
    </row>
    <row r="129" spans="1:13" ht="14.45" customHeight="1" x14ac:dyDescent="0.2">
      <c r="A129" s="321"/>
      <c r="B129" s="317"/>
      <c r="C129" s="318"/>
      <c r="D129" s="318"/>
      <c r="E129" s="319"/>
      <c r="F129" s="317"/>
      <c r="G129" s="318"/>
      <c r="H129" s="318"/>
      <c r="I129" s="318"/>
      <c r="J129" s="318"/>
      <c r="K129" s="320"/>
      <c r="L129" s="113"/>
      <c r="M129" s="316" t="str">
        <f t="shared" si="1"/>
        <v/>
      </c>
    </row>
    <row r="130" spans="1:13" ht="14.45" customHeight="1" x14ac:dyDescent="0.2">
      <c r="A130" s="321"/>
      <c r="B130" s="317"/>
      <c r="C130" s="318"/>
      <c r="D130" s="318"/>
      <c r="E130" s="319"/>
      <c r="F130" s="317"/>
      <c r="G130" s="318"/>
      <c r="H130" s="318"/>
      <c r="I130" s="318"/>
      <c r="J130" s="318"/>
      <c r="K130" s="320"/>
      <c r="L130" s="113"/>
      <c r="M130" s="316" t="str">
        <f t="shared" si="1"/>
        <v/>
      </c>
    </row>
    <row r="131" spans="1:13" ht="14.45" customHeight="1" x14ac:dyDescent="0.2">
      <c r="A131" s="321"/>
      <c r="B131" s="317"/>
      <c r="C131" s="318"/>
      <c r="D131" s="318"/>
      <c r="E131" s="319"/>
      <c r="F131" s="317"/>
      <c r="G131" s="318"/>
      <c r="H131" s="318"/>
      <c r="I131" s="318"/>
      <c r="J131" s="318"/>
      <c r="K131" s="320"/>
      <c r="L131" s="113"/>
      <c r="M131" s="316" t="str">
        <f t="shared" si="1"/>
        <v/>
      </c>
    </row>
    <row r="132" spans="1:13" ht="14.45" customHeight="1" x14ac:dyDescent="0.2">
      <c r="A132" s="321"/>
      <c r="B132" s="317"/>
      <c r="C132" s="318"/>
      <c r="D132" s="318"/>
      <c r="E132" s="319"/>
      <c r="F132" s="317"/>
      <c r="G132" s="318"/>
      <c r="H132" s="318"/>
      <c r="I132" s="318"/>
      <c r="J132" s="318"/>
      <c r="K132" s="320"/>
      <c r="L132" s="113"/>
      <c r="M132" s="316" t="str">
        <f t="shared" si="1"/>
        <v/>
      </c>
    </row>
    <row r="133" spans="1:13" ht="14.45" customHeight="1" x14ac:dyDescent="0.2">
      <c r="A133" s="321"/>
      <c r="B133" s="317"/>
      <c r="C133" s="318"/>
      <c r="D133" s="318"/>
      <c r="E133" s="319"/>
      <c r="F133" s="317"/>
      <c r="G133" s="318"/>
      <c r="H133" s="318"/>
      <c r="I133" s="318"/>
      <c r="J133" s="318"/>
      <c r="K133" s="320"/>
      <c r="L133" s="113"/>
      <c r="M133" s="316" t="str">
        <f t="shared" si="1"/>
        <v/>
      </c>
    </row>
    <row r="134" spans="1:13" ht="14.45" customHeight="1" x14ac:dyDescent="0.2">
      <c r="A134" s="321"/>
      <c r="B134" s="317"/>
      <c r="C134" s="318"/>
      <c r="D134" s="318"/>
      <c r="E134" s="319"/>
      <c r="F134" s="317"/>
      <c r="G134" s="318"/>
      <c r="H134" s="318"/>
      <c r="I134" s="318"/>
      <c r="J134" s="318"/>
      <c r="K134" s="320"/>
      <c r="L134" s="113"/>
      <c r="M134" s="316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21"/>
      <c r="B135" s="317"/>
      <c r="C135" s="318"/>
      <c r="D135" s="318"/>
      <c r="E135" s="319"/>
      <c r="F135" s="317"/>
      <c r="G135" s="318"/>
      <c r="H135" s="318"/>
      <c r="I135" s="318"/>
      <c r="J135" s="318"/>
      <c r="K135" s="320"/>
      <c r="L135" s="113"/>
      <c r="M135" s="316" t="str">
        <f t="shared" si="2"/>
        <v/>
      </c>
    </row>
    <row r="136" spans="1:13" ht="14.45" customHeight="1" x14ac:dyDescent="0.2">
      <c r="A136" s="321"/>
      <c r="B136" s="317"/>
      <c r="C136" s="318"/>
      <c r="D136" s="318"/>
      <c r="E136" s="319"/>
      <c r="F136" s="317"/>
      <c r="G136" s="318"/>
      <c r="H136" s="318"/>
      <c r="I136" s="318"/>
      <c r="J136" s="318"/>
      <c r="K136" s="320"/>
      <c r="L136" s="113"/>
      <c r="M136" s="316" t="str">
        <f t="shared" si="2"/>
        <v/>
      </c>
    </row>
    <row r="137" spans="1:13" ht="14.45" customHeight="1" x14ac:dyDescent="0.2">
      <c r="A137" s="321"/>
      <c r="B137" s="317"/>
      <c r="C137" s="318"/>
      <c r="D137" s="318"/>
      <c r="E137" s="319"/>
      <c r="F137" s="317"/>
      <c r="G137" s="318"/>
      <c r="H137" s="318"/>
      <c r="I137" s="318"/>
      <c r="J137" s="318"/>
      <c r="K137" s="320"/>
      <c r="L137" s="113"/>
      <c r="M137" s="316" t="str">
        <f t="shared" si="2"/>
        <v/>
      </c>
    </row>
    <row r="138" spans="1:13" ht="14.45" customHeight="1" x14ac:dyDescent="0.2">
      <c r="A138" s="321"/>
      <c r="B138" s="317"/>
      <c r="C138" s="318"/>
      <c r="D138" s="318"/>
      <c r="E138" s="319"/>
      <c r="F138" s="317"/>
      <c r="G138" s="318"/>
      <c r="H138" s="318"/>
      <c r="I138" s="318"/>
      <c r="J138" s="318"/>
      <c r="K138" s="320"/>
      <c r="L138" s="113"/>
      <c r="M138" s="316" t="str">
        <f t="shared" si="2"/>
        <v/>
      </c>
    </row>
    <row r="139" spans="1:13" ht="14.45" customHeight="1" x14ac:dyDescent="0.2">
      <c r="A139" s="321"/>
      <c r="B139" s="317"/>
      <c r="C139" s="318"/>
      <c r="D139" s="318"/>
      <c r="E139" s="319"/>
      <c r="F139" s="317"/>
      <c r="G139" s="318"/>
      <c r="H139" s="318"/>
      <c r="I139" s="318"/>
      <c r="J139" s="318"/>
      <c r="K139" s="320"/>
      <c r="L139" s="113"/>
      <c r="M139" s="316" t="str">
        <f t="shared" si="2"/>
        <v/>
      </c>
    </row>
    <row r="140" spans="1:13" ht="14.45" customHeight="1" x14ac:dyDescent="0.2">
      <c r="A140" s="321"/>
      <c r="B140" s="317"/>
      <c r="C140" s="318"/>
      <c r="D140" s="318"/>
      <c r="E140" s="319"/>
      <c r="F140" s="317"/>
      <c r="G140" s="318"/>
      <c r="H140" s="318"/>
      <c r="I140" s="318"/>
      <c r="J140" s="318"/>
      <c r="K140" s="320"/>
      <c r="L140" s="113"/>
      <c r="M140" s="316" t="str">
        <f t="shared" si="2"/>
        <v/>
      </c>
    </row>
    <row r="141" spans="1:13" ht="14.45" customHeight="1" x14ac:dyDescent="0.2">
      <c r="A141" s="321"/>
      <c r="B141" s="317"/>
      <c r="C141" s="318"/>
      <c r="D141" s="318"/>
      <c r="E141" s="319"/>
      <c r="F141" s="317"/>
      <c r="G141" s="318"/>
      <c r="H141" s="318"/>
      <c r="I141" s="318"/>
      <c r="J141" s="318"/>
      <c r="K141" s="320"/>
      <c r="L141" s="113"/>
      <c r="M141" s="316" t="str">
        <f t="shared" si="2"/>
        <v/>
      </c>
    </row>
    <row r="142" spans="1:13" ht="14.45" customHeight="1" x14ac:dyDescent="0.2">
      <c r="A142" s="321"/>
      <c r="B142" s="317"/>
      <c r="C142" s="318"/>
      <c r="D142" s="318"/>
      <c r="E142" s="319"/>
      <c r="F142" s="317"/>
      <c r="G142" s="318"/>
      <c r="H142" s="318"/>
      <c r="I142" s="318"/>
      <c r="J142" s="318"/>
      <c r="K142" s="320"/>
      <c r="L142" s="113"/>
      <c r="M142" s="316" t="str">
        <f t="shared" si="2"/>
        <v/>
      </c>
    </row>
    <row r="143" spans="1:13" ht="14.45" customHeight="1" x14ac:dyDescent="0.2">
      <c r="A143" s="321"/>
      <c r="B143" s="317"/>
      <c r="C143" s="318"/>
      <c r="D143" s="318"/>
      <c r="E143" s="319"/>
      <c r="F143" s="317"/>
      <c r="G143" s="318"/>
      <c r="H143" s="318"/>
      <c r="I143" s="318"/>
      <c r="J143" s="318"/>
      <c r="K143" s="320"/>
      <c r="L143" s="113"/>
      <c r="M143" s="316" t="str">
        <f t="shared" si="2"/>
        <v/>
      </c>
    </row>
    <row r="144" spans="1:13" ht="14.45" customHeight="1" x14ac:dyDescent="0.2">
      <c r="A144" s="321"/>
      <c r="B144" s="317"/>
      <c r="C144" s="318"/>
      <c r="D144" s="318"/>
      <c r="E144" s="319"/>
      <c r="F144" s="317"/>
      <c r="G144" s="318"/>
      <c r="H144" s="318"/>
      <c r="I144" s="318"/>
      <c r="J144" s="318"/>
      <c r="K144" s="320"/>
      <c r="L144" s="113"/>
      <c r="M144" s="316" t="str">
        <f t="shared" si="2"/>
        <v/>
      </c>
    </row>
    <row r="145" spans="1:13" ht="14.45" customHeight="1" x14ac:dyDescent="0.2">
      <c r="A145" s="321"/>
      <c r="B145" s="317"/>
      <c r="C145" s="318"/>
      <c r="D145" s="318"/>
      <c r="E145" s="319"/>
      <c r="F145" s="317"/>
      <c r="G145" s="318"/>
      <c r="H145" s="318"/>
      <c r="I145" s="318"/>
      <c r="J145" s="318"/>
      <c r="K145" s="320"/>
      <c r="L145" s="113"/>
      <c r="M145" s="316" t="str">
        <f t="shared" si="2"/>
        <v/>
      </c>
    </row>
    <row r="146" spans="1:13" ht="14.45" customHeight="1" x14ac:dyDescent="0.2">
      <c r="A146" s="321"/>
      <c r="B146" s="317"/>
      <c r="C146" s="318"/>
      <c r="D146" s="318"/>
      <c r="E146" s="319"/>
      <c r="F146" s="317"/>
      <c r="G146" s="318"/>
      <c r="H146" s="318"/>
      <c r="I146" s="318"/>
      <c r="J146" s="318"/>
      <c r="K146" s="320"/>
      <c r="L146" s="113"/>
      <c r="M146" s="316" t="str">
        <f t="shared" si="2"/>
        <v/>
      </c>
    </row>
    <row r="147" spans="1:13" ht="14.45" customHeight="1" x14ac:dyDescent="0.2">
      <c r="A147" s="321"/>
      <c r="B147" s="317"/>
      <c r="C147" s="318"/>
      <c r="D147" s="318"/>
      <c r="E147" s="319"/>
      <c r="F147" s="317"/>
      <c r="G147" s="318"/>
      <c r="H147" s="318"/>
      <c r="I147" s="318"/>
      <c r="J147" s="318"/>
      <c r="K147" s="320"/>
      <c r="L147" s="113"/>
      <c r="M147" s="316" t="str">
        <f t="shared" si="2"/>
        <v/>
      </c>
    </row>
    <row r="148" spans="1:13" ht="14.45" customHeight="1" x14ac:dyDescent="0.2">
      <c r="A148" s="321"/>
      <c r="B148" s="317"/>
      <c r="C148" s="318"/>
      <c r="D148" s="318"/>
      <c r="E148" s="319"/>
      <c r="F148" s="317"/>
      <c r="G148" s="318"/>
      <c r="H148" s="318"/>
      <c r="I148" s="318"/>
      <c r="J148" s="318"/>
      <c r="K148" s="320"/>
      <c r="L148" s="113"/>
      <c r="M148" s="316" t="str">
        <f t="shared" si="2"/>
        <v/>
      </c>
    </row>
    <row r="149" spans="1:13" ht="14.45" customHeight="1" x14ac:dyDescent="0.2">
      <c r="A149" s="321"/>
      <c r="B149" s="317"/>
      <c r="C149" s="318"/>
      <c r="D149" s="318"/>
      <c r="E149" s="319"/>
      <c r="F149" s="317"/>
      <c r="G149" s="318"/>
      <c r="H149" s="318"/>
      <c r="I149" s="318"/>
      <c r="J149" s="318"/>
      <c r="K149" s="320"/>
      <c r="L149" s="113"/>
      <c r="M149" s="316" t="str">
        <f t="shared" si="2"/>
        <v/>
      </c>
    </row>
    <row r="150" spans="1:13" ht="14.45" customHeight="1" x14ac:dyDescent="0.2">
      <c r="A150" s="321"/>
      <c r="B150" s="317"/>
      <c r="C150" s="318"/>
      <c r="D150" s="318"/>
      <c r="E150" s="319"/>
      <c r="F150" s="317"/>
      <c r="G150" s="318"/>
      <c r="H150" s="318"/>
      <c r="I150" s="318"/>
      <c r="J150" s="318"/>
      <c r="K150" s="320"/>
      <c r="L150" s="113"/>
      <c r="M150" s="316" t="str">
        <f t="shared" si="2"/>
        <v/>
      </c>
    </row>
    <row r="151" spans="1:13" ht="14.45" customHeight="1" x14ac:dyDescent="0.2">
      <c r="A151" s="321"/>
      <c r="B151" s="317"/>
      <c r="C151" s="318"/>
      <c r="D151" s="318"/>
      <c r="E151" s="319"/>
      <c r="F151" s="317"/>
      <c r="G151" s="318"/>
      <c r="H151" s="318"/>
      <c r="I151" s="318"/>
      <c r="J151" s="318"/>
      <c r="K151" s="320"/>
      <c r="L151" s="113"/>
      <c r="M151" s="316" t="str">
        <f t="shared" si="2"/>
        <v/>
      </c>
    </row>
    <row r="152" spans="1:13" ht="14.45" customHeight="1" x14ac:dyDescent="0.2">
      <c r="A152" s="321"/>
      <c r="B152" s="317"/>
      <c r="C152" s="318"/>
      <c r="D152" s="318"/>
      <c r="E152" s="319"/>
      <c r="F152" s="317"/>
      <c r="G152" s="318"/>
      <c r="H152" s="318"/>
      <c r="I152" s="318"/>
      <c r="J152" s="318"/>
      <c r="K152" s="320"/>
      <c r="L152" s="113"/>
      <c r="M152" s="316" t="str">
        <f t="shared" si="2"/>
        <v/>
      </c>
    </row>
    <row r="153" spans="1:13" ht="14.45" customHeight="1" x14ac:dyDescent="0.2">
      <c r="A153" s="321"/>
      <c r="B153" s="317"/>
      <c r="C153" s="318"/>
      <c r="D153" s="318"/>
      <c r="E153" s="319"/>
      <c r="F153" s="317"/>
      <c r="G153" s="318"/>
      <c r="H153" s="318"/>
      <c r="I153" s="318"/>
      <c r="J153" s="318"/>
      <c r="K153" s="320"/>
      <c r="L153" s="113"/>
      <c r="M153" s="316" t="str">
        <f t="shared" si="2"/>
        <v/>
      </c>
    </row>
    <row r="154" spans="1:13" ht="14.45" customHeight="1" x14ac:dyDescent="0.2">
      <c r="A154" s="321"/>
      <c r="B154" s="317"/>
      <c r="C154" s="318"/>
      <c r="D154" s="318"/>
      <c r="E154" s="319"/>
      <c r="F154" s="317"/>
      <c r="G154" s="318"/>
      <c r="H154" s="318"/>
      <c r="I154" s="318"/>
      <c r="J154" s="318"/>
      <c r="K154" s="320"/>
      <c r="L154" s="113"/>
      <c r="M154" s="316" t="str">
        <f t="shared" si="2"/>
        <v/>
      </c>
    </row>
    <row r="155" spans="1:13" ht="14.45" customHeight="1" x14ac:dyDescent="0.2">
      <c r="A155" s="321"/>
      <c r="B155" s="317"/>
      <c r="C155" s="318"/>
      <c r="D155" s="318"/>
      <c r="E155" s="319"/>
      <c r="F155" s="317"/>
      <c r="G155" s="318"/>
      <c r="H155" s="318"/>
      <c r="I155" s="318"/>
      <c r="J155" s="318"/>
      <c r="K155" s="320"/>
      <c r="L155" s="113"/>
      <c r="M155" s="316" t="str">
        <f t="shared" si="2"/>
        <v/>
      </c>
    </row>
    <row r="156" spans="1:13" ht="14.45" customHeight="1" x14ac:dyDescent="0.2">
      <c r="A156" s="321"/>
      <c r="B156" s="317"/>
      <c r="C156" s="318"/>
      <c r="D156" s="318"/>
      <c r="E156" s="319"/>
      <c r="F156" s="317"/>
      <c r="G156" s="318"/>
      <c r="H156" s="318"/>
      <c r="I156" s="318"/>
      <c r="J156" s="318"/>
      <c r="K156" s="320"/>
      <c r="L156" s="113"/>
      <c r="M156" s="316" t="str">
        <f t="shared" si="2"/>
        <v/>
      </c>
    </row>
    <row r="157" spans="1:13" ht="14.45" customHeight="1" x14ac:dyDescent="0.2">
      <c r="A157" s="321"/>
      <c r="B157" s="317"/>
      <c r="C157" s="318"/>
      <c r="D157" s="318"/>
      <c r="E157" s="319"/>
      <c r="F157" s="317"/>
      <c r="G157" s="318"/>
      <c r="H157" s="318"/>
      <c r="I157" s="318"/>
      <c r="J157" s="318"/>
      <c r="K157" s="320"/>
      <c r="L157" s="113"/>
      <c r="M157" s="316" t="str">
        <f t="shared" si="2"/>
        <v/>
      </c>
    </row>
    <row r="158" spans="1:13" ht="14.45" customHeight="1" x14ac:dyDescent="0.2">
      <c r="A158" s="321"/>
      <c r="B158" s="317"/>
      <c r="C158" s="318"/>
      <c r="D158" s="318"/>
      <c r="E158" s="319"/>
      <c r="F158" s="317"/>
      <c r="G158" s="318"/>
      <c r="H158" s="318"/>
      <c r="I158" s="318"/>
      <c r="J158" s="318"/>
      <c r="K158" s="320"/>
      <c r="L158" s="113"/>
      <c r="M158" s="316" t="str">
        <f t="shared" si="2"/>
        <v/>
      </c>
    </row>
    <row r="159" spans="1:13" ht="14.45" customHeight="1" x14ac:dyDescent="0.2">
      <c r="A159" s="321"/>
      <c r="B159" s="317"/>
      <c r="C159" s="318"/>
      <c r="D159" s="318"/>
      <c r="E159" s="319"/>
      <c r="F159" s="317"/>
      <c r="G159" s="318"/>
      <c r="H159" s="318"/>
      <c r="I159" s="318"/>
      <c r="J159" s="318"/>
      <c r="K159" s="320"/>
      <c r="L159" s="113"/>
      <c r="M159" s="316" t="str">
        <f t="shared" si="2"/>
        <v/>
      </c>
    </row>
    <row r="160" spans="1:13" ht="14.45" customHeight="1" x14ac:dyDescent="0.2">
      <c r="A160" s="321"/>
      <c r="B160" s="317"/>
      <c r="C160" s="318"/>
      <c r="D160" s="318"/>
      <c r="E160" s="319"/>
      <c r="F160" s="317"/>
      <c r="G160" s="318"/>
      <c r="H160" s="318"/>
      <c r="I160" s="318"/>
      <c r="J160" s="318"/>
      <c r="K160" s="320"/>
      <c r="L160" s="113"/>
      <c r="M160" s="316" t="str">
        <f t="shared" si="2"/>
        <v/>
      </c>
    </row>
    <row r="161" spans="1:13" ht="14.45" customHeight="1" x14ac:dyDescent="0.2">
      <c r="A161" s="321"/>
      <c r="B161" s="317"/>
      <c r="C161" s="318"/>
      <c r="D161" s="318"/>
      <c r="E161" s="319"/>
      <c r="F161" s="317"/>
      <c r="G161" s="318"/>
      <c r="H161" s="318"/>
      <c r="I161" s="318"/>
      <c r="J161" s="318"/>
      <c r="K161" s="320"/>
      <c r="L161" s="113"/>
      <c r="M161" s="316" t="str">
        <f t="shared" si="2"/>
        <v/>
      </c>
    </row>
    <row r="162" spans="1:13" ht="14.45" customHeight="1" x14ac:dyDescent="0.2">
      <c r="A162" s="321"/>
      <c r="B162" s="317"/>
      <c r="C162" s="318"/>
      <c r="D162" s="318"/>
      <c r="E162" s="319"/>
      <c r="F162" s="317"/>
      <c r="G162" s="318"/>
      <c r="H162" s="318"/>
      <c r="I162" s="318"/>
      <c r="J162" s="318"/>
      <c r="K162" s="320"/>
      <c r="L162" s="113"/>
      <c r="M162" s="316" t="str">
        <f t="shared" si="2"/>
        <v/>
      </c>
    </row>
    <row r="163" spans="1:13" ht="14.45" customHeight="1" x14ac:dyDescent="0.2">
      <c r="A163" s="321"/>
      <c r="B163" s="317"/>
      <c r="C163" s="318"/>
      <c r="D163" s="318"/>
      <c r="E163" s="319"/>
      <c r="F163" s="317"/>
      <c r="G163" s="318"/>
      <c r="H163" s="318"/>
      <c r="I163" s="318"/>
      <c r="J163" s="318"/>
      <c r="K163" s="320"/>
      <c r="L163" s="113"/>
      <c r="M163" s="316" t="str">
        <f t="shared" si="2"/>
        <v/>
      </c>
    </row>
    <row r="164" spans="1:13" ht="14.45" customHeight="1" x14ac:dyDescent="0.2">
      <c r="A164" s="321"/>
      <c r="B164" s="317"/>
      <c r="C164" s="318"/>
      <c r="D164" s="318"/>
      <c r="E164" s="319"/>
      <c r="F164" s="317"/>
      <c r="G164" s="318"/>
      <c r="H164" s="318"/>
      <c r="I164" s="318"/>
      <c r="J164" s="318"/>
      <c r="K164" s="320"/>
      <c r="L164" s="113"/>
      <c r="M164" s="316" t="str">
        <f t="shared" si="2"/>
        <v/>
      </c>
    </row>
    <row r="165" spans="1:13" ht="14.45" customHeight="1" x14ac:dyDescent="0.2">
      <c r="A165" s="321"/>
      <c r="B165" s="317"/>
      <c r="C165" s="318"/>
      <c r="D165" s="318"/>
      <c r="E165" s="319"/>
      <c r="F165" s="317"/>
      <c r="G165" s="318"/>
      <c r="H165" s="318"/>
      <c r="I165" s="318"/>
      <c r="J165" s="318"/>
      <c r="K165" s="320"/>
      <c r="L165" s="113"/>
      <c r="M165" s="316" t="str">
        <f t="shared" si="2"/>
        <v/>
      </c>
    </row>
    <row r="166" spans="1:13" ht="14.45" customHeight="1" x14ac:dyDescent="0.2">
      <c r="A166" s="321"/>
      <c r="B166" s="317"/>
      <c r="C166" s="318"/>
      <c r="D166" s="318"/>
      <c r="E166" s="319"/>
      <c r="F166" s="317"/>
      <c r="G166" s="318"/>
      <c r="H166" s="318"/>
      <c r="I166" s="318"/>
      <c r="J166" s="318"/>
      <c r="K166" s="320"/>
      <c r="L166" s="113"/>
      <c r="M166" s="316" t="str">
        <f t="shared" si="2"/>
        <v/>
      </c>
    </row>
    <row r="167" spans="1:13" ht="14.45" customHeight="1" x14ac:dyDescent="0.2">
      <c r="A167" s="321"/>
      <c r="B167" s="317"/>
      <c r="C167" s="318"/>
      <c r="D167" s="318"/>
      <c r="E167" s="319"/>
      <c r="F167" s="317"/>
      <c r="G167" s="318"/>
      <c r="H167" s="318"/>
      <c r="I167" s="318"/>
      <c r="J167" s="318"/>
      <c r="K167" s="320"/>
      <c r="L167" s="113"/>
      <c r="M167" s="316" t="str">
        <f t="shared" si="2"/>
        <v/>
      </c>
    </row>
    <row r="168" spans="1:13" ht="14.45" customHeight="1" x14ac:dyDescent="0.2">
      <c r="A168" s="321"/>
      <c r="B168" s="317"/>
      <c r="C168" s="318"/>
      <c r="D168" s="318"/>
      <c r="E168" s="319"/>
      <c r="F168" s="317"/>
      <c r="G168" s="318"/>
      <c r="H168" s="318"/>
      <c r="I168" s="318"/>
      <c r="J168" s="318"/>
      <c r="K168" s="320"/>
      <c r="L168" s="113"/>
      <c r="M168" s="316" t="str">
        <f t="shared" si="2"/>
        <v/>
      </c>
    </row>
    <row r="169" spans="1:13" ht="14.45" customHeight="1" x14ac:dyDescent="0.2">
      <c r="A169" s="321"/>
      <c r="B169" s="317"/>
      <c r="C169" s="318"/>
      <c r="D169" s="318"/>
      <c r="E169" s="319"/>
      <c r="F169" s="317"/>
      <c r="G169" s="318"/>
      <c r="H169" s="318"/>
      <c r="I169" s="318"/>
      <c r="J169" s="318"/>
      <c r="K169" s="320"/>
      <c r="L169" s="113"/>
      <c r="M169" s="316" t="str">
        <f t="shared" si="2"/>
        <v/>
      </c>
    </row>
    <row r="170" spans="1:13" ht="14.45" customHeight="1" x14ac:dyDescent="0.2">
      <c r="A170" s="321"/>
      <c r="B170" s="317"/>
      <c r="C170" s="318"/>
      <c r="D170" s="318"/>
      <c r="E170" s="319"/>
      <c r="F170" s="317"/>
      <c r="G170" s="318"/>
      <c r="H170" s="318"/>
      <c r="I170" s="318"/>
      <c r="J170" s="318"/>
      <c r="K170" s="320"/>
      <c r="L170" s="113"/>
      <c r="M170" s="316" t="str">
        <f t="shared" si="2"/>
        <v/>
      </c>
    </row>
    <row r="171" spans="1:13" ht="14.45" customHeight="1" x14ac:dyDescent="0.2">
      <c r="A171" s="321"/>
      <c r="B171" s="317"/>
      <c r="C171" s="318"/>
      <c r="D171" s="318"/>
      <c r="E171" s="319"/>
      <c r="F171" s="317"/>
      <c r="G171" s="318"/>
      <c r="H171" s="318"/>
      <c r="I171" s="318"/>
      <c r="J171" s="318"/>
      <c r="K171" s="320"/>
      <c r="L171" s="113"/>
      <c r="M171" s="316" t="str">
        <f t="shared" si="2"/>
        <v/>
      </c>
    </row>
    <row r="172" spans="1:13" ht="14.45" customHeight="1" x14ac:dyDescent="0.2">
      <c r="A172" s="321"/>
      <c r="B172" s="317"/>
      <c r="C172" s="318"/>
      <c r="D172" s="318"/>
      <c r="E172" s="319"/>
      <c r="F172" s="317"/>
      <c r="G172" s="318"/>
      <c r="H172" s="318"/>
      <c r="I172" s="318"/>
      <c r="J172" s="318"/>
      <c r="K172" s="320"/>
      <c r="L172" s="113"/>
      <c r="M172" s="316" t="str">
        <f t="shared" si="2"/>
        <v/>
      </c>
    </row>
    <row r="173" spans="1:13" ht="14.45" customHeight="1" x14ac:dyDescent="0.2">
      <c r="A173" s="321"/>
      <c r="B173" s="317"/>
      <c r="C173" s="318"/>
      <c r="D173" s="318"/>
      <c r="E173" s="319"/>
      <c r="F173" s="317"/>
      <c r="G173" s="318"/>
      <c r="H173" s="318"/>
      <c r="I173" s="318"/>
      <c r="J173" s="318"/>
      <c r="K173" s="320"/>
      <c r="L173" s="113"/>
      <c r="M173" s="316" t="str">
        <f t="shared" si="2"/>
        <v/>
      </c>
    </row>
    <row r="174" spans="1:13" ht="14.45" customHeight="1" x14ac:dyDescent="0.2">
      <c r="A174" s="321"/>
      <c r="B174" s="317"/>
      <c r="C174" s="318"/>
      <c r="D174" s="318"/>
      <c r="E174" s="319"/>
      <c r="F174" s="317"/>
      <c r="G174" s="318"/>
      <c r="H174" s="318"/>
      <c r="I174" s="318"/>
      <c r="J174" s="318"/>
      <c r="K174" s="320"/>
      <c r="L174" s="113"/>
      <c r="M174" s="316" t="str">
        <f t="shared" si="2"/>
        <v/>
      </c>
    </row>
    <row r="175" spans="1:13" ht="14.45" customHeight="1" x14ac:dyDescent="0.2">
      <c r="A175" s="321"/>
      <c r="B175" s="317"/>
      <c r="C175" s="318"/>
      <c r="D175" s="318"/>
      <c r="E175" s="319"/>
      <c r="F175" s="317"/>
      <c r="G175" s="318"/>
      <c r="H175" s="318"/>
      <c r="I175" s="318"/>
      <c r="J175" s="318"/>
      <c r="K175" s="320"/>
      <c r="L175" s="113"/>
      <c r="M175" s="316" t="str">
        <f t="shared" si="2"/>
        <v/>
      </c>
    </row>
    <row r="176" spans="1:13" ht="14.45" customHeight="1" x14ac:dyDescent="0.2">
      <c r="A176" s="321"/>
      <c r="B176" s="317"/>
      <c r="C176" s="318"/>
      <c r="D176" s="318"/>
      <c r="E176" s="319"/>
      <c r="F176" s="317"/>
      <c r="G176" s="318"/>
      <c r="H176" s="318"/>
      <c r="I176" s="318"/>
      <c r="J176" s="318"/>
      <c r="K176" s="320"/>
      <c r="L176" s="113"/>
      <c r="M176" s="316" t="str">
        <f t="shared" si="2"/>
        <v/>
      </c>
    </row>
    <row r="177" spans="1:13" ht="14.45" customHeight="1" x14ac:dyDescent="0.2">
      <c r="A177" s="321"/>
      <c r="B177" s="317"/>
      <c r="C177" s="318"/>
      <c r="D177" s="318"/>
      <c r="E177" s="319"/>
      <c r="F177" s="317"/>
      <c r="G177" s="318"/>
      <c r="H177" s="318"/>
      <c r="I177" s="318"/>
      <c r="J177" s="318"/>
      <c r="K177" s="320"/>
      <c r="L177" s="113"/>
      <c r="M177" s="316" t="str">
        <f t="shared" si="2"/>
        <v/>
      </c>
    </row>
    <row r="178" spans="1:13" ht="14.45" customHeight="1" x14ac:dyDescent="0.2">
      <c r="A178" s="321"/>
      <c r="B178" s="317"/>
      <c r="C178" s="318"/>
      <c r="D178" s="318"/>
      <c r="E178" s="319"/>
      <c r="F178" s="317"/>
      <c r="G178" s="318"/>
      <c r="H178" s="318"/>
      <c r="I178" s="318"/>
      <c r="J178" s="318"/>
      <c r="K178" s="320"/>
      <c r="L178" s="113"/>
      <c r="M178" s="316" t="str">
        <f t="shared" si="2"/>
        <v/>
      </c>
    </row>
    <row r="179" spans="1:13" ht="14.45" customHeight="1" x14ac:dyDescent="0.2">
      <c r="A179" s="321"/>
      <c r="B179" s="317"/>
      <c r="C179" s="318"/>
      <c r="D179" s="318"/>
      <c r="E179" s="319"/>
      <c r="F179" s="317"/>
      <c r="G179" s="318"/>
      <c r="H179" s="318"/>
      <c r="I179" s="318"/>
      <c r="J179" s="318"/>
      <c r="K179" s="320"/>
      <c r="L179" s="113"/>
      <c r="M179" s="316" t="str">
        <f t="shared" si="2"/>
        <v/>
      </c>
    </row>
    <row r="180" spans="1:13" ht="14.45" customHeight="1" x14ac:dyDescent="0.2">
      <c r="A180" s="321"/>
      <c r="B180" s="317"/>
      <c r="C180" s="318"/>
      <c r="D180" s="318"/>
      <c r="E180" s="319"/>
      <c r="F180" s="317"/>
      <c r="G180" s="318"/>
      <c r="H180" s="318"/>
      <c r="I180" s="318"/>
      <c r="J180" s="318"/>
      <c r="K180" s="320"/>
      <c r="L180" s="113"/>
      <c r="M180" s="316" t="str">
        <f t="shared" si="2"/>
        <v/>
      </c>
    </row>
    <row r="181" spans="1:13" ht="14.45" customHeight="1" x14ac:dyDescent="0.2">
      <c r="A181" s="321"/>
      <c r="B181" s="317"/>
      <c r="C181" s="318"/>
      <c r="D181" s="318"/>
      <c r="E181" s="319"/>
      <c r="F181" s="317"/>
      <c r="G181" s="318"/>
      <c r="H181" s="318"/>
      <c r="I181" s="318"/>
      <c r="J181" s="318"/>
      <c r="K181" s="320"/>
      <c r="L181" s="113"/>
      <c r="M181" s="316" t="str">
        <f t="shared" si="2"/>
        <v/>
      </c>
    </row>
    <row r="182" spans="1:13" ht="14.45" customHeight="1" x14ac:dyDescent="0.2">
      <c r="A182" s="321"/>
      <c r="B182" s="317"/>
      <c r="C182" s="318"/>
      <c r="D182" s="318"/>
      <c r="E182" s="319"/>
      <c r="F182" s="317"/>
      <c r="G182" s="318"/>
      <c r="H182" s="318"/>
      <c r="I182" s="318"/>
      <c r="J182" s="318"/>
      <c r="K182" s="320"/>
      <c r="L182" s="113"/>
      <c r="M182" s="316" t="str">
        <f t="shared" si="2"/>
        <v/>
      </c>
    </row>
    <row r="183" spans="1:13" ht="14.45" customHeight="1" x14ac:dyDescent="0.2">
      <c r="A183" s="321"/>
      <c r="B183" s="317"/>
      <c r="C183" s="318"/>
      <c r="D183" s="318"/>
      <c r="E183" s="319"/>
      <c r="F183" s="317"/>
      <c r="G183" s="318"/>
      <c r="H183" s="318"/>
      <c r="I183" s="318"/>
      <c r="J183" s="318"/>
      <c r="K183" s="320"/>
      <c r="L183" s="113"/>
      <c r="M183" s="316" t="str">
        <f t="shared" si="2"/>
        <v/>
      </c>
    </row>
    <row r="184" spans="1:13" ht="14.45" customHeight="1" x14ac:dyDescent="0.2">
      <c r="A184" s="321"/>
      <c r="B184" s="317"/>
      <c r="C184" s="318"/>
      <c r="D184" s="318"/>
      <c r="E184" s="319"/>
      <c r="F184" s="317"/>
      <c r="G184" s="318"/>
      <c r="H184" s="318"/>
      <c r="I184" s="318"/>
      <c r="J184" s="318"/>
      <c r="K184" s="320"/>
      <c r="L184" s="113"/>
      <c r="M184" s="316" t="str">
        <f t="shared" si="2"/>
        <v/>
      </c>
    </row>
    <row r="185" spans="1:13" ht="14.45" customHeight="1" x14ac:dyDescent="0.2">
      <c r="A185" s="321"/>
      <c r="B185" s="317"/>
      <c r="C185" s="318"/>
      <c r="D185" s="318"/>
      <c r="E185" s="319"/>
      <c r="F185" s="317"/>
      <c r="G185" s="318"/>
      <c r="H185" s="318"/>
      <c r="I185" s="318"/>
      <c r="J185" s="318"/>
      <c r="K185" s="320"/>
      <c r="L185" s="113"/>
      <c r="M185" s="316" t="str">
        <f t="shared" si="2"/>
        <v/>
      </c>
    </row>
    <row r="186" spans="1:13" ht="14.45" customHeight="1" x14ac:dyDescent="0.2">
      <c r="A186" s="321"/>
      <c r="B186" s="317"/>
      <c r="C186" s="318"/>
      <c r="D186" s="318"/>
      <c r="E186" s="319"/>
      <c r="F186" s="317"/>
      <c r="G186" s="318"/>
      <c r="H186" s="318"/>
      <c r="I186" s="318"/>
      <c r="J186" s="318"/>
      <c r="K186" s="320"/>
      <c r="L186" s="113"/>
      <c r="M186" s="316" t="str">
        <f t="shared" si="2"/>
        <v/>
      </c>
    </row>
    <row r="187" spans="1:13" ht="14.45" customHeight="1" x14ac:dyDescent="0.2">
      <c r="A187" s="321"/>
      <c r="B187" s="317"/>
      <c r="C187" s="318"/>
      <c r="D187" s="318"/>
      <c r="E187" s="319"/>
      <c r="F187" s="317"/>
      <c r="G187" s="318"/>
      <c r="H187" s="318"/>
      <c r="I187" s="318"/>
      <c r="J187" s="318"/>
      <c r="K187" s="320"/>
      <c r="L187" s="113"/>
      <c r="M187" s="316" t="str">
        <f t="shared" si="2"/>
        <v/>
      </c>
    </row>
    <row r="188" spans="1:13" ht="14.45" customHeight="1" x14ac:dyDescent="0.2">
      <c r="A188" s="321"/>
      <c r="B188" s="317"/>
      <c r="C188" s="318"/>
      <c r="D188" s="318"/>
      <c r="E188" s="319"/>
      <c r="F188" s="317"/>
      <c r="G188" s="318"/>
      <c r="H188" s="318"/>
      <c r="I188" s="318"/>
      <c r="J188" s="318"/>
      <c r="K188" s="320"/>
      <c r="L188" s="113"/>
      <c r="M188" s="316" t="str">
        <f t="shared" si="2"/>
        <v/>
      </c>
    </row>
    <row r="189" spans="1:13" ht="14.45" customHeight="1" x14ac:dyDescent="0.2">
      <c r="A189" s="321"/>
      <c r="B189" s="317"/>
      <c r="C189" s="318"/>
      <c r="D189" s="318"/>
      <c r="E189" s="319"/>
      <c r="F189" s="317"/>
      <c r="G189" s="318"/>
      <c r="H189" s="318"/>
      <c r="I189" s="318"/>
      <c r="J189" s="318"/>
      <c r="K189" s="320"/>
      <c r="L189" s="113"/>
      <c r="M189" s="316" t="str">
        <f t="shared" si="2"/>
        <v/>
      </c>
    </row>
    <row r="190" spans="1:13" ht="14.45" customHeight="1" x14ac:dyDescent="0.2">
      <c r="A190" s="321"/>
      <c r="B190" s="317"/>
      <c r="C190" s="318"/>
      <c r="D190" s="318"/>
      <c r="E190" s="319"/>
      <c r="F190" s="317"/>
      <c r="G190" s="318"/>
      <c r="H190" s="318"/>
      <c r="I190" s="318"/>
      <c r="J190" s="318"/>
      <c r="K190" s="320"/>
      <c r="L190" s="113"/>
      <c r="M190" s="316" t="str">
        <f t="shared" si="2"/>
        <v/>
      </c>
    </row>
    <row r="191" spans="1:13" ht="14.45" customHeight="1" x14ac:dyDescent="0.2">
      <c r="A191" s="321"/>
      <c r="B191" s="317"/>
      <c r="C191" s="318"/>
      <c r="D191" s="318"/>
      <c r="E191" s="319"/>
      <c r="F191" s="317"/>
      <c r="G191" s="318"/>
      <c r="H191" s="318"/>
      <c r="I191" s="318"/>
      <c r="J191" s="318"/>
      <c r="K191" s="320"/>
      <c r="L191" s="113"/>
      <c r="M191" s="316" t="str">
        <f t="shared" si="2"/>
        <v/>
      </c>
    </row>
    <row r="192" spans="1:13" ht="14.45" customHeight="1" x14ac:dyDescent="0.2">
      <c r="A192" s="321"/>
      <c r="B192" s="317"/>
      <c r="C192" s="318"/>
      <c r="D192" s="318"/>
      <c r="E192" s="319"/>
      <c r="F192" s="317"/>
      <c r="G192" s="318"/>
      <c r="H192" s="318"/>
      <c r="I192" s="318"/>
      <c r="J192" s="318"/>
      <c r="K192" s="320"/>
      <c r="L192" s="113"/>
      <c r="M192" s="316" t="str">
        <f t="shared" si="2"/>
        <v/>
      </c>
    </row>
    <row r="193" spans="1:13" ht="14.45" customHeight="1" x14ac:dyDescent="0.2">
      <c r="A193" s="321"/>
      <c r="B193" s="317"/>
      <c r="C193" s="318"/>
      <c r="D193" s="318"/>
      <c r="E193" s="319"/>
      <c r="F193" s="317"/>
      <c r="G193" s="318"/>
      <c r="H193" s="318"/>
      <c r="I193" s="318"/>
      <c r="J193" s="318"/>
      <c r="K193" s="320"/>
      <c r="L193" s="113"/>
      <c r="M193" s="316" t="str">
        <f t="shared" si="2"/>
        <v/>
      </c>
    </row>
    <row r="194" spans="1:13" ht="14.45" customHeight="1" x14ac:dyDescent="0.2">
      <c r="A194" s="321"/>
      <c r="B194" s="317"/>
      <c r="C194" s="318"/>
      <c r="D194" s="318"/>
      <c r="E194" s="319"/>
      <c r="F194" s="317"/>
      <c r="G194" s="318"/>
      <c r="H194" s="318"/>
      <c r="I194" s="318"/>
      <c r="J194" s="318"/>
      <c r="K194" s="320"/>
      <c r="L194" s="113"/>
      <c r="M194" s="316" t="str">
        <f t="shared" si="2"/>
        <v/>
      </c>
    </row>
    <row r="195" spans="1:13" ht="14.45" customHeight="1" x14ac:dyDescent="0.2">
      <c r="A195" s="321"/>
      <c r="B195" s="317"/>
      <c r="C195" s="318"/>
      <c r="D195" s="318"/>
      <c r="E195" s="319"/>
      <c r="F195" s="317"/>
      <c r="G195" s="318"/>
      <c r="H195" s="318"/>
      <c r="I195" s="318"/>
      <c r="J195" s="318"/>
      <c r="K195" s="320"/>
      <c r="L195" s="113"/>
      <c r="M195" s="316" t="str">
        <f t="shared" si="2"/>
        <v/>
      </c>
    </row>
    <row r="196" spans="1:13" ht="14.45" customHeight="1" x14ac:dyDescent="0.2">
      <c r="A196" s="321"/>
      <c r="B196" s="317"/>
      <c r="C196" s="318"/>
      <c r="D196" s="318"/>
      <c r="E196" s="319"/>
      <c r="F196" s="317"/>
      <c r="G196" s="318"/>
      <c r="H196" s="318"/>
      <c r="I196" s="318"/>
      <c r="J196" s="318"/>
      <c r="K196" s="320"/>
      <c r="L196" s="113"/>
      <c r="M196" s="316" t="str">
        <f t="shared" si="2"/>
        <v/>
      </c>
    </row>
    <row r="197" spans="1:13" ht="14.45" customHeight="1" x14ac:dyDescent="0.2">
      <c r="A197" s="321"/>
      <c r="B197" s="317"/>
      <c r="C197" s="318"/>
      <c r="D197" s="318"/>
      <c r="E197" s="319"/>
      <c r="F197" s="317"/>
      <c r="G197" s="318"/>
      <c r="H197" s="318"/>
      <c r="I197" s="318"/>
      <c r="J197" s="318"/>
      <c r="K197" s="320"/>
      <c r="L197" s="113"/>
      <c r="M197" s="316" t="str">
        <f t="shared" si="2"/>
        <v/>
      </c>
    </row>
    <row r="198" spans="1:13" ht="14.45" customHeight="1" x14ac:dyDescent="0.2">
      <c r="A198" s="321"/>
      <c r="B198" s="317"/>
      <c r="C198" s="318"/>
      <c r="D198" s="318"/>
      <c r="E198" s="319"/>
      <c r="F198" s="317"/>
      <c r="G198" s="318"/>
      <c r="H198" s="318"/>
      <c r="I198" s="318"/>
      <c r="J198" s="318"/>
      <c r="K198" s="320"/>
      <c r="L198" s="113"/>
      <c r="M198" s="31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21"/>
      <c r="B199" s="317"/>
      <c r="C199" s="318"/>
      <c r="D199" s="318"/>
      <c r="E199" s="319"/>
      <c r="F199" s="317"/>
      <c r="G199" s="318"/>
      <c r="H199" s="318"/>
      <c r="I199" s="318"/>
      <c r="J199" s="318"/>
      <c r="K199" s="320"/>
      <c r="L199" s="113"/>
      <c r="M199" s="316" t="str">
        <f t="shared" si="3"/>
        <v/>
      </c>
    </row>
    <row r="200" spans="1:13" ht="14.45" customHeight="1" x14ac:dyDescent="0.2">
      <c r="A200" s="321"/>
      <c r="B200" s="317"/>
      <c r="C200" s="318"/>
      <c r="D200" s="318"/>
      <c r="E200" s="319"/>
      <c r="F200" s="317"/>
      <c r="G200" s="318"/>
      <c r="H200" s="318"/>
      <c r="I200" s="318"/>
      <c r="J200" s="318"/>
      <c r="K200" s="320"/>
      <c r="L200" s="113"/>
      <c r="M200" s="316" t="str">
        <f t="shared" si="3"/>
        <v/>
      </c>
    </row>
    <row r="201" spans="1:13" ht="14.45" customHeight="1" x14ac:dyDescent="0.2">
      <c r="A201" s="321"/>
      <c r="B201" s="317"/>
      <c r="C201" s="318"/>
      <c r="D201" s="318"/>
      <c r="E201" s="319"/>
      <c r="F201" s="317"/>
      <c r="G201" s="318"/>
      <c r="H201" s="318"/>
      <c r="I201" s="318"/>
      <c r="J201" s="318"/>
      <c r="K201" s="320"/>
      <c r="L201" s="113"/>
      <c r="M201" s="316" t="str">
        <f t="shared" si="3"/>
        <v/>
      </c>
    </row>
    <row r="202" spans="1:13" ht="14.45" customHeight="1" x14ac:dyDescent="0.2">
      <c r="A202" s="321"/>
      <c r="B202" s="317"/>
      <c r="C202" s="318"/>
      <c r="D202" s="318"/>
      <c r="E202" s="319"/>
      <c r="F202" s="317"/>
      <c r="G202" s="318"/>
      <c r="H202" s="318"/>
      <c r="I202" s="318"/>
      <c r="J202" s="318"/>
      <c r="K202" s="320"/>
      <c r="L202" s="113"/>
      <c r="M202" s="316" t="str">
        <f t="shared" si="3"/>
        <v/>
      </c>
    </row>
    <row r="203" spans="1:13" ht="14.45" customHeight="1" x14ac:dyDescent="0.2">
      <c r="A203" s="321"/>
      <c r="B203" s="317"/>
      <c r="C203" s="318"/>
      <c r="D203" s="318"/>
      <c r="E203" s="319"/>
      <c r="F203" s="317"/>
      <c r="G203" s="318"/>
      <c r="H203" s="318"/>
      <c r="I203" s="318"/>
      <c r="J203" s="318"/>
      <c r="K203" s="320"/>
      <c r="L203" s="113"/>
      <c r="M203" s="316" t="str">
        <f t="shared" si="3"/>
        <v/>
      </c>
    </row>
    <row r="204" spans="1:13" ht="14.45" customHeight="1" x14ac:dyDescent="0.2">
      <c r="A204" s="321"/>
      <c r="B204" s="317"/>
      <c r="C204" s="318"/>
      <c r="D204" s="318"/>
      <c r="E204" s="319"/>
      <c r="F204" s="317"/>
      <c r="G204" s="318"/>
      <c r="H204" s="318"/>
      <c r="I204" s="318"/>
      <c r="J204" s="318"/>
      <c r="K204" s="320"/>
      <c r="L204" s="113"/>
      <c r="M204" s="316" t="str">
        <f t="shared" si="3"/>
        <v/>
      </c>
    </row>
    <row r="205" spans="1:13" ht="14.45" customHeight="1" x14ac:dyDescent="0.2">
      <c r="A205" s="321"/>
      <c r="B205" s="317"/>
      <c r="C205" s="318"/>
      <c r="D205" s="318"/>
      <c r="E205" s="319"/>
      <c r="F205" s="317"/>
      <c r="G205" s="318"/>
      <c r="H205" s="318"/>
      <c r="I205" s="318"/>
      <c r="J205" s="318"/>
      <c r="K205" s="320"/>
      <c r="L205" s="113"/>
      <c r="M205" s="316" t="str">
        <f t="shared" si="3"/>
        <v/>
      </c>
    </row>
    <row r="206" spans="1:13" ht="14.45" customHeight="1" x14ac:dyDescent="0.2">
      <c r="A206" s="321"/>
      <c r="B206" s="317"/>
      <c r="C206" s="318"/>
      <c r="D206" s="318"/>
      <c r="E206" s="319"/>
      <c r="F206" s="317"/>
      <c r="G206" s="318"/>
      <c r="H206" s="318"/>
      <c r="I206" s="318"/>
      <c r="J206" s="318"/>
      <c r="K206" s="320"/>
      <c r="L206" s="113"/>
      <c r="M206" s="316" t="str">
        <f t="shared" si="3"/>
        <v/>
      </c>
    </row>
    <row r="207" spans="1:13" ht="14.45" customHeight="1" x14ac:dyDescent="0.2">
      <c r="A207" s="321"/>
      <c r="B207" s="317"/>
      <c r="C207" s="318"/>
      <c r="D207" s="318"/>
      <c r="E207" s="319"/>
      <c r="F207" s="317"/>
      <c r="G207" s="318"/>
      <c r="H207" s="318"/>
      <c r="I207" s="318"/>
      <c r="J207" s="318"/>
      <c r="K207" s="320"/>
      <c r="L207" s="113"/>
      <c r="M207" s="316" t="str">
        <f t="shared" si="3"/>
        <v/>
      </c>
    </row>
    <row r="208" spans="1:13" ht="14.45" customHeight="1" x14ac:dyDescent="0.2">
      <c r="A208" s="321"/>
      <c r="B208" s="317"/>
      <c r="C208" s="318"/>
      <c r="D208" s="318"/>
      <c r="E208" s="319"/>
      <c r="F208" s="317"/>
      <c r="G208" s="318"/>
      <c r="H208" s="318"/>
      <c r="I208" s="318"/>
      <c r="J208" s="318"/>
      <c r="K208" s="320"/>
      <c r="L208" s="113"/>
      <c r="M208" s="316" t="str">
        <f t="shared" si="3"/>
        <v/>
      </c>
    </row>
    <row r="209" spans="1:13" ht="14.45" customHeight="1" x14ac:dyDescent="0.2">
      <c r="A209" s="321"/>
      <c r="B209" s="317"/>
      <c r="C209" s="318"/>
      <c r="D209" s="318"/>
      <c r="E209" s="319"/>
      <c r="F209" s="317"/>
      <c r="G209" s="318"/>
      <c r="H209" s="318"/>
      <c r="I209" s="318"/>
      <c r="J209" s="318"/>
      <c r="K209" s="320"/>
      <c r="L209" s="113"/>
      <c r="M209" s="316" t="str">
        <f t="shared" si="3"/>
        <v/>
      </c>
    </row>
    <row r="210" spans="1:13" ht="14.45" customHeight="1" x14ac:dyDescent="0.2">
      <c r="A210" s="321"/>
      <c r="B210" s="317"/>
      <c r="C210" s="318"/>
      <c r="D210" s="318"/>
      <c r="E210" s="319"/>
      <c r="F210" s="317"/>
      <c r="G210" s="318"/>
      <c r="H210" s="318"/>
      <c r="I210" s="318"/>
      <c r="J210" s="318"/>
      <c r="K210" s="320"/>
      <c r="L210" s="113"/>
      <c r="M210" s="316" t="str">
        <f t="shared" si="3"/>
        <v/>
      </c>
    </row>
    <row r="211" spans="1:13" ht="14.45" customHeight="1" x14ac:dyDescent="0.2">
      <c r="A211" s="321"/>
      <c r="B211" s="317"/>
      <c r="C211" s="318"/>
      <c r="D211" s="318"/>
      <c r="E211" s="319"/>
      <c r="F211" s="317"/>
      <c r="G211" s="318"/>
      <c r="H211" s="318"/>
      <c r="I211" s="318"/>
      <c r="J211" s="318"/>
      <c r="K211" s="320"/>
      <c r="L211" s="113"/>
      <c r="M211" s="316" t="str">
        <f t="shared" si="3"/>
        <v/>
      </c>
    </row>
    <row r="212" spans="1:13" ht="14.45" customHeight="1" x14ac:dyDescent="0.2">
      <c r="A212" s="321"/>
      <c r="B212" s="317"/>
      <c r="C212" s="318"/>
      <c r="D212" s="318"/>
      <c r="E212" s="319"/>
      <c r="F212" s="317"/>
      <c r="G212" s="318"/>
      <c r="H212" s="318"/>
      <c r="I212" s="318"/>
      <c r="J212" s="318"/>
      <c r="K212" s="320"/>
      <c r="L212" s="113"/>
      <c r="M212" s="316" t="str">
        <f t="shared" si="3"/>
        <v/>
      </c>
    </row>
    <row r="213" spans="1:13" ht="14.45" customHeight="1" x14ac:dyDescent="0.2">
      <c r="A213" s="321"/>
      <c r="B213" s="317"/>
      <c r="C213" s="318"/>
      <c r="D213" s="318"/>
      <c r="E213" s="319"/>
      <c r="F213" s="317"/>
      <c r="G213" s="318"/>
      <c r="H213" s="318"/>
      <c r="I213" s="318"/>
      <c r="J213" s="318"/>
      <c r="K213" s="320"/>
      <c r="L213" s="113"/>
      <c r="M213" s="316" t="str">
        <f t="shared" si="3"/>
        <v/>
      </c>
    </row>
    <row r="214" spans="1:13" ht="14.45" customHeight="1" x14ac:dyDescent="0.2">
      <c r="A214" s="321"/>
      <c r="B214" s="317"/>
      <c r="C214" s="318"/>
      <c r="D214" s="318"/>
      <c r="E214" s="319"/>
      <c r="F214" s="317"/>
      <c r="G214" s="318"/>
      <c r="H214" s="318"/>
      <c r="I214" s="318"/>
      <c r="J214" s="318"/>
      <c r="K214" s="320"/>
      <c r="L214" s="113"/>
      <c r="M214" s="316" t="str">
        <f t="shared" si="3"/>
        <v/>
      </c>
    </row>
    <row r="215" spans="1:13" ht="14.45" customHeight="1" x14ac:dyDescent="0.2">
      <c r="A215" s="321"/>
      <c r="B215" s="317"/>
      <c r="C215" s="318"/>
      <c r="D215" s="318"/>
      <c r="E215" s="319"/>
      <c r="F215" s="317"/>
      <c r="G215" s="318"/>
      <c r="H215" s="318"/>
      <c r="I215" s="318"/>
      <c r="J215" s="318"/>
      <c r="K215" s="320"/>
      <c r="L215" s="113"/>
      <c r="M215" s="316" t="str">
        <f t="shared" si="3"/>
        <v/>
      </c>
    </row>
    <row r="216" spans="1:13" ht="14.45" customHeight="1" x14ac:dyDescent="0.2">
      <c r="A216" s="321"/>
      <c r="B216" s="317"/>
      <c r="C216" s="318"/>
      <c r="D216" s="318"/>
      <c r="E216" s="319"/>
      <c r="F216" s="317"/>
      <c r="G216" s="318"/>
      <c r="H216" s="318"/>
      <c r="I216" s="318"/>
      <c r="J216" s="318"/>
      <c r="K216" s="320"/>
      <c r="L216" s="113"/>
      <c r="M216" s="316" t="str">
        <f t="shared" si="3"/>
        <v/>
      </c>
    </row>
    <row r="217" spans="1:13" ht="14.45" customHeight="1" x14ac:dyDescent="0.2">
      <c r="A217" s="321"/>
      <c r="B217" s="317"/>
      <c r="C217" s="318"/>
      <c r="D217" s="318"/>
      <c r="E217" s="319"/>
      <c r="F217" s="317"/>
      <c r="G217" s="318"/>
      <c r="H217" s="318"/>
      <c r="I217" s="318"/>
      <c r="J217" s="318"/>
      <c r="K217" s="320"/>
      <c r="L217" s="113"/>
      <c r="M217" s="316" t="str">
        <f t="shared" si="3"/>
        <v/>
      </c>
    </row>
    <row r="218" spans="1:13" ht="14.45" customHeight="1" x14ac:dyDescent="0.2">
      <c r="A218" s="321"/>
      <c r="B218" s="317"/>
      <c r="C218" s="318"/>
      <c r="D218" s="318"/>
      <c r="E218" s="319"/>
      <c r="F218" s="317"/>
      <c r="G218" s="318"/>
      <c r="H218" s="318"/>
      <c r="I218" s="318"/>
      <c r="J218" s="318"/>
      <c r="K218" s="320"/>
      <c r="L218" s="113"/>
      <c r="M218" s="316" t="str">
        <f t="shared" si="3"/>
        <v/>
      </c>
    </row>
    <row r="219" spans="1:13" ht="14.45" customHeight="1" x14ac:dyDescent="0.2">
      <c r="A219" s="321"/>
      <c r="B219" s="317"/>
      <c r="C219" s="318"/>
      <c r="D219" s="318"/>
      <c r="E219" s="319"/>
      <c r="F219" s="317"/>
      <c r="G219" s="318"/>
      <c r="H219" s="318"/>
      <c r="I219" s="318"/>
      <c r="J219" s="318"/>
      <c r="K219" s="320"/>
      <c r="L219" s="113"/>
      <c r="M219" s="316" t="str">
        <f t="shared" si="3"/>
        <v/>
      </c>
    </row>
    <row r="220" spans="1:13" ht="14.45" customHeight="1" x14ac:dyDescent="0.2">
      <c r="A220" s="321"/>
      <c r="B220" s="317"/>
      <c r="C220" s="318"/>
      <c r="D220" s="318"/>
      <c r="E220" s="319"/>
      <c r="F220" s="317"/>
      <c r="G220" s="318"/>
      <c r="H220" s="318"/>
      <c r="I220" s="318"/>
      <c r="J220" s="318"/>
      <c r="K220" s="320"/>
      <c r="L220" s="113"/>
      <c r="M220" s="316" t="str">
        <f t="shared" si="3"/>
        <v/>
      </c>
    </row>
    <row r="221" spans="1:13" ht="14.45" customHeight="1" x14ac:dyDescent="0.2">
      <c r="A221" s="321"/>
      <c r="B221" s="317"/>
      <c r="C221" s="318"/>
      <c r="D221" s="318"/>
      <c r="E221" s="319"/>
      <c r="F221" s="317"/>
      <c r="G221" s="318"/>
      <c r="H221" s="318"/>
      <c r="I221" s="318"/>
      <c r="J221" s="318"/>
      <c r="K221" s="320"/>
      <c r="L221" s="113"/>
      <c r="M221" s="316" t="str">
        <f t="shared" si="3"/>
        <v/>
      </c>
    </row>
    <row r="222" spans="1:13" ht="14.45" customHeight="1" x14ac:dyDescent="0.2">
      <c r="A222" s="321"/>
      <c r="B222" s="317"/>
      <c r="C222" s="318"/>
      <c r="D222" s="318"/>
      <c r="E222" s="319"/>
      <c r="F222" s="317"/>
      <c r="G222" s="318"/>
      <c r="H222" s="318"/>
      <c r="I222" s="318"/>
      <c r="J222" s="318"/>
      <c r="K222" s="320"/>
      <c r="L222" s="113"/>
      <c r="M222" s="316" t="str">
        <f t="shared" si="3"/>
        <v/>
      </c>
    </row>
    <row r="223" spans="1:13" ht="14.45" customHeight="1" x14ac:dyDescent="0.2">
      <c r="A223" s="321"/>
      <c r="B223" s="317"/>
      <c r="C223" s="318"/>
      <c r="D223" s="318"/>
      <c r="E223" s="319"/>
      <c r="F223" s="317"/>
      <c r="G223" s="318"/>
      <c r="H223" s="318"/>
      <c r="I223" s="318"/>
      <c r="J223" s="318"/>
      <c r="K223" s="320"/>
      <c r="L223" s="113"/>
      <c r="M223" s="316" t="str">
        <f t="shared" si="3"/>
        <v/>
      </c>
    </row>
    <row r="224" spans="1:13" ht="14.45" customHeight="1" x14ac:dyDescent="0.2">
      <c r="A224" s="321"/>
      <c r="B224" s="317"/>
      <c r="C224" s="318"/>
      <c r="D224" s="318"/>
      <c r="E224" s="319"/>
      <c r="F224" s="317"/>
      <c r="G224" s="318"/>
      <c r="H224" s="318"/>
      <c r="I224" s="318"/>
      <c r="J224" s="318"/>
      <c r="K224" s="320"/>
      <c r="L224" s="113"/>
      <c r="M224" s="316" t="str">
        <f t="shared" si="3"/>
        <v/>
      </c>
    </row>
    <row r="225" spans="1:13" ht="14.45" customHeight="1" x14ac:dyDescent="0.2">
      <c r="A225" s="321"/>
      <c r="B225" s="317"/>
      <c r="C225" s="318"/>
      <c r="D225" s="318"/>
      <c r="E225" s="319"/>
      <c r="F225" s="317"/>
      <c r="G225" s="318"/>
      <c r="H225" s="318"/>
      <c r="I225" s="318"/>
      <c r="J225" s="318"/>
      <c r="K225" s="320"/>
      <c r="L225" s="113"/>
      <c r="M225" s="316" t="str">
        <f t="shared" si="3"/>
        <v/>
      </c>
    </row>
    <row r="226" spans="1:13" ht="14.45" customHeight="1" x14ac:dyDescent="0.2">
      <c r="A226" s="321"/>
      <c r="B226" s="317"/>
      <c r="C226" s="318"/>
      <c r="D226" s="318"/>
      <c r="E226" s="319"/>
      <c r="F226" s="317"/>
      <c r="G226" s="318"/>
      <c r="H226" s="318"/>
      <c r="I226" s="318"/>
      <c r="J226" s="318"/>
      <c r="K226" s="320"/>
      <c r="L226" s="113"/>
      <c r="M226" s="316" t="str">
        <f t="shared" si="3"/>
        <v/>
      </c>
    </row>
    <row r="227" spans="1:13" ht="14.45" customHeight="1" x14ac:dyDescent="0.2">
      <c r="A227" s="321"/>
      <c r="B227" s="317"/>
      <c r="C227" s="318"/>
      <c r="D227" s="318"/>
      <c r="E227" s="319"/>
      <c r="F227" s="317"/>
      <c r="G227" s="318"/>
      <c r="H227" s="318"/>
      <c r="I227" s="318"/>
      <c r="J227" s="318"/>
      <c r="K227" s="320"/>
      <c r="L227" s="113"/>
      <c r="M227" s="316" t="str">
        <f t="shared" si="3"/>
        <v/>
      </c>
    </row>
    <row r="228" spans="1:13" ht="14.45" customHeight="1" x14ac:dyDescent="0.2">
      <c r="A228" s="321"/>
      <c r="B228" s="317"/>
      <c r="C228" s="318"/>
      <c r="D228" s="318"/>
      <c r="E228" s="319"/>
      <c r="F228" s="317"/>
      <c r="G228" s="318"/>
      <c r="H228" s="318"/>
      <c r="I228" s="318"/>
      <c r="J228" s="318"/>
      <c r="K228" s="320"/>
      <c r="L228" s="113"/>
      <c r="M228" s="316" t="str">
        <f t="shared" si="3"/>
        <v/>
      </c>
    </row>
    <row r="229" spans="1:13" ht="14.45" customHeight="1" x14ac:dyDescent="0.2">
      <c r="A229" s="321"/>
      <c r="B229" s="317"/>
      <c r="C229" s="318"/>
      <c r="D229" s="318"/>
      <c r="E229" s="319"/>
      <c r="F229" s="317"/>
      <c r="G229" s="318"/>
      <c r="H229" s="318"/>
      <c r="I229" s="318"/>
      <c r="J229" s="318"/>
      <c r="K229" s="320"/>
      <c r="L229" s="113"/>
      <c r="M229" s="316" t="str">
        <f t="shared" si="3"/>
        <v/>
      </c>
    </row>
    <row r="230" spans="1:13" ht="14.45" customHeight="1" x14ac:dyDescent="0.2">
      <c r="A230" s="321"/>
      <c r="B230" s="317"/>
      <c r="C230" s="318"/>
      <c r="D230" s="318"/>
      <c r="E230" s="319"/>
      <c r="F230" s="317"/>
      <c r="G230" s="318"/>
      <c r="H230" s="318"/>
      <c r="I230" s="318"/>
      <c r="J230" s="318"/>
      <c r="K230" s="320"/>
      <c r="L230" s="113"/>
      <c r="M230" s="316" t="str">
        <f t="shared" si="3"/>
        <v/>
      </c>
    </row>
    <row r="231" spans="1:13" ht="14.45" customHeight="1" x14ac:dyDescent="0.2">
      <c r="A231" s="321"/>
      <c r="B231" s="317"/>
      <c r="C231" s="318"/>
      <c r="D231" s="318"/>
      <c r="E231" s="319"/>
      <c r="F231" s="317"/>
      <c r="G231" s="318"/>
      <c r="H231" s="318"/>
      <c r="I231" s="318"/>
      <c r="J231" s="318"/>
      <c r="K231" s="320"/>
      <c r="L231" s="113"/>
      <c r="M231" s="316" t="str">
        <f t="shared" si="3"/>
        <v/>
      </c>
    </row>
    <row r="232" spans="1:13" ht="14.45" customHeight="1" x14ac:dyDescent="0.2">
      <c r="A232" s="321"/>
      <c r="B232" s="317"/>
      <c r="C232" s="318"/>
      <c r="D232" s="318"/>
      <c r="E232" s="319"/>
      <c r="F232" s="317"/>
      <c r="G232" s="318"/>
      <c r="H232" s="318"/>
      <c r="I232" s="318"/>
      <c r="J232" s="318"/>
      <c r="K232" s="320"/>
      <c r="L232" s="113"/>
      <c r="M232" s="316" t="str">
        <f t="shared" si="3"/>
        <v/>
      </c>
    </row>
    <row r="233" spans="1:13" ht="14.45" customHeight="1" x14ac:dyDescent="0.2">
      <c r="A233" s="321"/>
      <c r="B233" s="317"/>
      <c r="C233" s="318"/>
      <c r="D233" s="318"/>
      <c r="E233" s="319"/>
      <c r="F233" s="317"/>
      <c r="G233" s="318"/>
      <c r="H233" s="318"/>
      <c r="I233" s="318"/>
      <c r="J233" s="318"/>
      <c r="K233" s="320"/>
      <c r="L233" s="113"/>
      <c r="M233" s="316" t="str">
        <f t="shared" si="3"/>
        <v/>
      </c>
    </row>
    <row r="234" spans="1:13" ht="14.45" customHeight="1" x14ac:dyDescent="0.2">
      <c r="A234" s="321"/>
      <c r="B234" s="317"/>
      <c r="C234" s="318"/>
      <c r="D234" s="318"/>
      <c r="E234" s="319"/>
      <c r="F234" s="317"/>
      <c r="G234" s="318"/>
      <c r="H234" s="318"/>
      <c r="I234" s="318"/>
      <c r="J234" s="318"/>
      <c r="K234" s="320"/>
      <c r="L234" s="113"/>
      <c r="M234" s="316" t="str">
        <f t="shared" si="3"/>
        <v/>
      </c>
    </row>
    <row r="235" spans="1:13" ht="14.45" customHeight="1" x14ac:dyDescent="0.2">
      <c r="A235" s="321"/>
      <c r="B235" s="317"/>
      <c r="C235" s="318"/>
      <c r="D235" s="318"/>
      <c r="E235" s="319"/>
      <c r="F235" s="317"/>
      <c r="G235" s="318"/>
      <c r="H235" s="318"/>
      <c r="I235" s="318"/>
      <c r="J235" s="318"/>
      <c r="K235" s="320"/>
      <c r="L235" s="113"/>
      <c r="M235" s="316" t="str">
        <f t="shared" si="3"/>
        <v/>
      </c>
    </row>
    <row r="236" spans="1:13" ht="14.45" customHeight="1" x14ac:dyDescent="0.2">
      <c r="A236" s="321"/>
      <c r="B236" s="317"/>
      <c r="C236" s="318"/>
      <c r="D236" s="318"/>
      <c r="E236" s="319"/>
      <c r="F236" s="317"/>
      <c r="G236" s="318"/>
      <c r="H236" s="318"/>
      <c r="I236" s="318"/>
      <c r="J236" s="318"/>
      <c r="K236" s="320"/>
      <c r="L236" s="113"/>
      <c r="M236" s="316" t="str">
        <f t="shared" si="3"/>
        <v/>
      </c>
    </row>
    <row r="237" spans="1:13" ht="14.45" customHeight="1" x14ac:dyDescent="0.2">
      <c r="A237" s="321"/>
      <c r="B237" s="317"/>
      <c r="C237" s="318"/>
      <c r="D237" s="318"/>
      <c r="E237" s="319"/>
      <c r="F237" s="317"/>
      <c r="G237" s="318"/>
      <c r="H237" s="318"/>
      <c r="I237" s="318"/>
      <c r="J237" s="318"/>
      <c r="K237" s="320"/>
      <c r="L237" s="113"/>
      <c r="M237" s="316" t="str">
        <f t="shared" si="3"/>
        <v/>
      </c>
    </row>
    <row r="238" spans="1:13" ht="14.45" customHeight="1" x14ac:dyDescent="0.2">
      <c r="A238" s="321"/>
      <c r="B238" s="317"/>
      <c r="C238" s="318"/>
      <c r="D238" s="318"/>
      <c r="E238" s="319"/>
      <c r="F238" s="317"/>
      <c r="G238" s="318"/>
      <c r="H238" s="318"/>
      <c r="I238" s="318"/>
      <c r="J238" s="318"/>
      <c r="K238" s="320"/>
      <c r="L238" s="113"/>
      <c r="M238" s="316" t="str">
        <f t="shared" si="3"/>
        <v/>
      </c>
    </row>
    <row r="239" spans="1:13" ht="14.45" customHeight="1" x14ac:dyDescent="0.2">
      <c r="A239" s="321"/>
      <c r="B239" s="317"/>
      <c r="C239" s="318"/>
      <c r="D239" s="318"/>
      <c r="E239" s="319"/>
      <c r="F239" s="317"/>
      <c r="G239" s="318"/>
      <c r="H239" s="318"/>
      <c r="I239" s="318"/>
      <c r="J239" s="318"/>
      <c r="K239" s="320"/>
      <c r="L239" s="113"/>
      <c r="M239" s="316" t="str">
        <f t="shared" si="3"/>
        <v/>
      </c>
    </row>
    <row r="240" spans="1:13" ht="14.45" customHeight="1" x14ac:dyDescent="0.2">
      <c r="A240" s="321"/>
      <c r="B240" s="317"/>
      <c r="C240" s="318"/>
      <c r="D240" s="318"/>
      <c r="E240" s="319"/>
      <c r="F240" s="317"/>
      <c r="G240" s="318"/>
      <c r="H240" s="318"/>
      <c r="I240" s="318"/>
      <c r="J240" s="318"/>
      <c r="K240" s="320"/>
      <c r="L240" s="113"/>
      <c r="M240" s="316" t="str">
        <f t="shared" si="3"/>
        <v/>
      </c>
    </row>
    <row r="241" spans="1:13" ht="14.45" customHeight="1" x14ac:dyDescent="0.2">
      <c r="A241" s="321"/>
      <c r="B241" s="317"/>
      <c r="C241" s="318"/>
      <c r="D241" s="318"/>
      <c r="E241" s="319"/>
      <c r="F241" s="317"/>
      <c r="G241" s="318"/>
      <c r="H241" s="318"/>
      <c r="I241" s="318"/>
      <c r="J241" s="318"/>
      <c r="K241" s="320"/>
      <c r="L241" s="113"/>
      <c r="M241" s="316" t="str">
        <f t="shared" si="3"/>
        <v/>
      </c>
    </row>
    <row r="242" spans="1:13" ht="14.45" customHeight="1" x14ac:dyDescent="0.2">
      <c r="A242" s="321"/>
      <c r="B242" s="317"/>
      <c r="C242" s="318"/>
      <c r="D242" s="318"/>
      <c r="E242" s="319"/>
      <c r="F242" s="317"/>
      <c r="G242" s="318"/>
      <c r="H242" s="318"/>
      <c r="I242" s="318"/>
      <c r="J242" s="318"/>
      <c r="K242" s="320"/>
      <c r="L242" s="113"/>
      <c r="M242" s="316" t="str">
        <f t="shared" si="3"/>
        <v/>
      </c>
    </row>
    <row r="243" spans="1:13" ht="14.45" customHeight="1" x14ac:dyDescent="0.2">
      <c r="A243" s="321"/>
      <c r="B243" s="317"/>
      <c r="C243" s="318"/>
      <c r="D243" s="318"/>
      <c r="E243" s="319"/>
      <c r="F243" s="317"/>
      <c r="G243" s="318"/>
      <c r="H243" s="318"/>
      <c r="I243" s="318"/>
      <c r="J243" s="318"/>
      <c r="K243" s="320"/>
      <c r="L243" s="113"/>
      <c r="M243" s="316" t="str">
        <f t="shared" si="3"/>
        <v/>
      </c>
    </row>
    <row r="244" spans="1:13" ht="14.45" customHeight="1" x14ac:dyDescent="0.2">
      <c r="A244" s="321"/>
      <c r="B244" s="317"/>
      <c r="C244" s="318"/>
      <c r="D244" s="318"/>
      <c r="E244" s="319"/>
      <c r="F244" s="317"/>
      <c r="G244" s="318"/>
      <c r="H244" s="318"/>
      <c r="I244" s="318"/>
      <c r="J244" s="318"/>
      <c r="K244" s="320"/>
      <c r="L244" s="113"/>
      <c r="M244" s="316" t="str">
        <f t="shared" si="3"/>
        <v/>
      </c>
    </row>
    <row r="245" spans="1:13" ht="14.45" customHeight="1" x14ac:dyDescent="0.2">
      <c r="A245" s="321"/>
      <c r="B245" s="317"/>
      <c r="C245" s="318"/>
      <c r="D245" s="318"/>
      <c r="E245" s="319"/>
      <c r="F245" s="317"/>
      <c r="G245" s="318"/>
      <c r="H245" s="318"/>
      <c r="I245" s="318"/>
      <c r="J245" s="318"/>
      <c r="K245" s="320"/>
      <c r="L245" s="113"/>
      <c r="M245" s="316" t="str">
        <f t="shared" si="3"/>
        <v/>
      </c>
    </row>
    <row r="246" spans="1:13" ht="14.45" customHeight="1" x14ac:dyDescent="0.2">
      <c r="A246" s="321"/>
      <c r="B246" s="317"/>
      <c r="C246" s="318"/>
      <c r="D246" s="318"/>
      <c r="E246" s="319"/>
      <c r="F246" s="317"/>
      <c r="G246" s="318"/>
      <c r="H246" s="318"/>
      <c r="I246" s="318"/>
      <c r="J246" s="318"/>
      <c r="K246" s="320"/>
      <c r="L246" s="113"/>
      <c r="M246" s="316" t="str">
        <f t="shared" si="3"/>
        <v/>
      </c>
    </row>
    <row r="247" spans="1:13" ht="14.45" customHeight="1" x14ac:dyDescent="0.2">
      <c r="A247" s="321"/>
      <c r="B247" s="317"/>
      <c r="C247" s="318"/>
      <c r="D247" s="318"/>
      <c r="E247" s="319"/>
      <c r="F247" s="317"/>
      <c r="G247" s="318"/>
      <c r="H247" s="318"/>
      <c r="I247" s="318"/>
      <c r="J247" s="318"/>
      <c r="K247" s="320"/>
      <c r="L247" s="113"/>
      <c r="M247" s="316" t="str">
        <f t="shared" si="3"/>
        <v/>
      </c>
    </row>
    <row r="248" spans="1:13" ht="14.45" customHeight="1" x14ac:dyDescent="0.2">
      <c r="A248" s="321"/>
      <c r="B248" s="317"/>
      <c r="C248" s="318"/>
      <c r="D248" s="318"/>
      <c r="E248" s="319"/>
      <c r="F248" s="317"/>
      <c r="G248" s="318"/>
      <c r="H248" s="318"/>
      <c r="I248" s="318"/>
      <c r="J248" s="318"/>
      <c r="K248" s="320"/>
      <c r="L248" s="113"/>
      <c r="M248" s="316" t="str">
        <f t="shared" si="3"/>
        <v/>
      </c>
    </row>
    <row r="249" spans="1:13" ht="14.45" customHeight="1" x14ac:dyDescent="0.2">
      <c r="A249" s="321"/>
      <c r="B249" s="317"/>
      <c r="C249" s="318"/>
      <c r="D249" s="318"/>
      <c r="E249" s="319"/>
      <c r="F249" s="317"/>
      <c r="G249" s="318"/>
      <c r="H249" s="318"/>
      <c r="I249" s="318"/>
      <c r="J249" s="318"/>
      <c r="K249" s="320"/>
      <c r="L249" s="113"/>
      <c r="M249" s="316" t="str">
        <f t="shared" si="3"/>
        <v/>
      </c>
    </row>
    <row r="250" spans="1:13" ht="14.45" customHeight="1" x14ac:dyDescent="0.2">
      <c r="A250" s="321"/>
      <c r="B250" s="317"/>
      <c r="C250" s="318"/>
      <c r="D250" s="318"/>
      <c r="E250" s="319"/>
      <c r="F250" s="317"/>
      <c r="G250" s="318"/>
      <c r="H250" s="318"/>
      <c r="I250" s="318"/>
      <c r="J250" s="318"/>
      <c r="K250" s="320"/>
      <c r="L250" s="113"/>
      <c r="M250" s="316" t="str">
        <f t="shared" si="3"/>
        <v/>
      </c>
    </row>
    <row r="251" spans="1:13" ht="14.45" customHeight="1" x14ac:dyDescent="0.2">
      <c r="A251" s="321"/>
      <c r="B251" s="317"/>
      <c r="C251" s="318"/>
      <c r="D251" s="318"/>
      <c r="E251" s="319"/>
      <c r="F251" s="317"/>
      <c r="G251" s="318"/>
      <c r="H251" s="318"/>
      <c r="I251" s="318"/>
      <c r="J251" s="318"/>
      <c r="K251" s="320"/>
      <c r="L251" s="113"/>
      <c r="M251" s="316" t="str">
        <f t="shared" si="3"/>
        <v/>
      </c>
    </row>
    <row r="252" spans="1:13" ht="14.45" customHeight="1" x14ac:dyDescent="0.2">
      <c r="A252" s="321"/>
      <c r="B252" s="317"/>
      <c r="C252" s="318"/>
      <c r="D252" s="318"/>
      <c r="E252" s="319"/>
      <c r="F252" s="317"/>
      <c r="G252" s="318"/>
      <c r="H252" s="318"/>
      <c r="I252" s="318"/>
      <c r="J252" s="318"/>
      <c r="K252" s="320"/>
      <c r="L252" s="113"/>
      <c r="M252" s="316" t="str">
        <f t="shared" si="3"/>
        <v/>
      </c>
    </row>
    <row r="253" spans="1:13" ht="14.45" customHeight="1" x14ac:dyDescent="0.2">
      <c r="A253" s="321"/>
      <c r="B253" s="317"/>
      <c r="C253" s="318"/>
      <c r="D253" s="318"/>
      <c r="E253" s="319"/>
      <c r="F253" s="317"/>
      <c r="G253" s="318"/>
      <c r="H253" s="318"/>
      <c r="I253" s="318"/>
      <c r="J253" s="318"/>
      <c r="K253" s="320"/>
      <c r="L253" s="113"/>
      <c r="M253" s="316" t="str">
        <f t="shared" si="3"/>
        <v/>
      </c>
    </row>
    <row r="254" spans="1:13" ht="14.45" customHeight="1" x14ac:dyDescent="0.2">
      <c r="A254" s="321"/>
      <c r="B254" s="317"/>
      <c r="C254" s="318"/>
      <c r="D254" s="318"/>
      <c r="E254" s="319"/>
      <c r="F254" s="317"/>
      <c r="G254" s="318"/>
      <c r="H254" s="318"/>
      <c r="I254" s="318"/>
      <c r="J254" s="318"/>
      <c r="K254" s="320"/>
      <c r="L254" s="113"/>
      <c r="M254" s="316" t="str">
        <f t="shared" si="3"/>
        <v/>
      </c>
    </row>
    <row r="255" spans="1:13" ht="14.45" customHeight="1" x14ac:dyDescent="0.2">
      <c r="A255" s="321"/>
      <c r="B255" s="317"/>
      <c r="C255" s="318"/>
      <c r="D255" s="318"/>
      <c r="E255" s="319"/>
      <c r="F255" s="317"/>
      <c r="G255" s="318"/>
      <c r="H255" s="318"/>
      <c r="I255" s="318"/>
      <c r="J255" s="318"/>
      <c r="K255" s="320"/>
      <c r="L255" s="113"/>
      <c r="M255" s="316" t="str">
        <f t="shared" si="3"/>
        <v/>
      </c>
    </row>
    <row r="256" spans="1:13" ht="14.45" customHeight="1" x14ac:dyDescent="0.2">
      <c r="A256" s="321"/>
      <c r="B256" s="317"/>
      <c r="C256" s="318"/>
      <c r="D256" s="318"/>
      <c r="E256" s="319"/>
      <c r="F256" s="317"/>
      <c r="G256" s="318"/>
      <c r="H256" s="318"/>
      <c r="I256" s="318"/>
      <c r="J256" s="318"/>
      <c r="K256" s="320"/>
      <c r="L256" s="113"/>
      <c r="M256" s="316" t="str">
        <f t="shared" si="3"/>
        <v/>
      </c>
    </row>
    <row r="257" spans="1:13" ht="14.45" customHeight="1" x14ac:dyDescent="0.2">
      <c r="A257" s="321"/>
      <c r="B257" s="317"/>
      <c r="C257" s="318"/>
      <c r="D257" s="318"/>
      <c r="E257" s="319"/>
      <c r="F257" s="317"/>
      <c r="G257" s="318"/>
      <c r="H257" s="318"/>
      <c r="I257" s="318"/>
      <c r="J257" s="318"/>
      <c r="K257" s="320"/>
      <c r="L257" s="113"/>
      <c r="M257" s="316" t="str">
        <f t="shared" si="3"/>
        <v/>
      </c>
    </row>
    <row r="258" spans="1:13" ht="14.45" customHeight="1" x14ac:dyDescent="0.2">
      <c r="A258" s="321"/>
      <c r="B258" s="317"/>
      <c r="C258" s="318"/>
      <c r="D258" s="318"/>
      <c r="E258" s="319"/>
      <c r="F258" s="317"/>
      <c r="G258" s="318"/>
      <c r="H258" s="318"/>
      <c r="I258" s="318"/>
      <c r="J258" s="318"/>
      <c r="K258" s="320"/>
      <c r="L258" s="113"/>
      <c r="M258" s="316" t="str">
        <f t="shared" si="3"/>
        <v/>
      </c>
    </row>
    <row r="259" spans="1:13" ht="14.45" customHeight="1" x14ac:dyDescent="0.2">
      <c r="A259" s="321"/>
      <c r="B259" s="317"/>
      <c r="C259" s="318"/>
      <c r="D259" s="318"/>
      <c r="E259" s="319"/>
      <c r="F259" s="317"/>
      <c r="G259" s="318"/>
      <c r="H259" s="318"/>
      <c r="I259" s="318"/>
      <c r="J259" s="318"/>
      <c r="K259" s="320"/>
      <c r="L259" s="113"/>
      <c r="M259" s="316" t="str">
        <f t="shared" si="3"/>
        <v/>
      </c>
    </row>
    <row r="260" spans="1:13" ht="14.45" customHeight="1" x14ac:dyDescent="0.2">
      <c r="A260" s="321"/>
      <c r="B260" s="317"/>
      <c r="C260" s="318"/>
      <c r="D260" s="318"/>
      <c r="E260" s="319"/>
      <c r="F260" s="317"/>
      <c r="G260" s="318"/>
      <c r="H260" s="318"/>
      <c r="I260" s="318"/>
      <c r="J260" s="318"/>
      <c r="K260" s="320"/>
      <c r="L260" s="113"/>
      <c r="M260" s="316" t="str">
        <f t="shared" si="3"/>
        <v/>
      </c>
    </row>
    <row r="261" spans="1:13" ht="14.45" customHeight="1" x14ac:dyDescent="0.2">
      <c r="A261" s="321"/>
      <c r="B261" s="317"/>
      <c r="C261" s="318"/>
      <c r="D261" s="318"/>
      <c r="E261" s="319"/>
      <c r="F261" s="317"/>
      <c r="G261" s="318"/>
      <c r="H261" s="318"/>
      <c r="I261" s="318"/>
      <c r="J261" s="318"/>
      <c r="K261" s="320"/>
      <c r="L261" s="113"/>
      <c r="M261" s="316" t="str">
        <f t="shared" si="3"/>
        <v/>
      </c>
    </row>
    <row r="262" spans="1:13" ht="14.45" customHeight="1" x14ac:dyDescent="0.2">
      <c r="A262" s="321"/>
      <c r="B262" s="317"/>
      <c r="C262" s="318"/>
      <c r="D262" s="318"/>
      <c r="E262" s="319"/>
      <c r="F262" s="317"/>
      <c r="G262" s="318"/>
      <c r="H262" s="318"/>
      <c r="I262" s="318"/>
      <c r="J262" s="318"/>
      <c r="K262" s="320"/>
      <c r="L262" s="113"/>
      <c r="M262" s="31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21"/>
      <c r="B263" s="317"/>
      <c r="C263" s="318"/>
      <c r="D263" s="318"/>
      <c r="E263" s="319"/>
      <c r="F263" s="317"/>
      <c r="G263" s="318"/>
      <c r="H263" s="318"/>
      <c r="I263" s="318"/>
      <c r="J263" s="318"/>
      <c r="K263" s="320"/>
      <c r="L263" s="113"/>
      <c r="M263" s="316" t="str">
        <f t="shared" si="4"/>
        <v/>
      </c>
    </row>
    <row r="264" spans="1:13" ht="14.45" customHeight="1" x14ac:dyDescent="0.2">
      <c r="A264" s="321"/>
      <c r="B264" s="317"/>
      <c r="C264" s="318"/>
      <c r="D264" s="318"/>
      <c r="E264" s="319"/>
      <c r="F264" s="317"/>
      <c r="G264" s="318"/>
      <c r="H264" s="318"/>
      <c r="I264" s="318"/>
      <c r="J264" s="318"/>
      <c r="K264" s="320"/>
      <c r="L264" s="113"/>
      <c r="M264" s="316" t="str">
        <f t="shared" si="4"/>
        <v/>
      </c>
    </row>
    <row r="265" spans="1:13" ht="14.45" customHeight="1" x14ac:dyDescent="0.2">
      <c r="A265" s="321"/>
      <c r="B265" s="317"/>
      <c r="C265" s="318"/>
      <c r="D265" s="318"/>
      <c r="E265" s="319"/>
      <c r="F265" s="317"/>
      <c r="G265" s="318"/>
      <c r="H265" s="318"/>
      <c r="I265" s="318"/>
      <c r="J265" s="318"/>
      <c r="K265" s="320"/>
      <c r="L265" s="113"/>
      <c r="M265" s="316" t="str">
        <f t="shared" si="4"/>
        <v/>
      </c>
    </row>
    <row r="266" spans="1:13" ht="14.45" customHeight="1" x14ac:dyDescent="0.2">
      <c r="A266" s="321"/>
      <c r="B266" s="317"/>
      <c r="C266" s="318"/>
      <c r="D266" s="318"/>
      <c r="E266" s="319"/>
      <c r="F266" s="317"/>
      <c r="G266" s="318"/>
      <c r="H266" s="318"/>
      <c r="I266" s="318"/>
      <c r="J266" s="318"/>
      <c r="K266" s="320"/>
      <c r="L266" s="113"/>
      <c r="M266" s="316" t="str">
        <f t="shared" si="4"/>
        <v/>
      </c>
    </row>
    <row r="267" spans="1:13" ht="14.45" customHeight="1" x14ac:dyDescent="0.2">
      <c r="A267" s="321"/>
      <c r="B267" s="317"/>
      <c r="C267" s="318"/>
      <c r="D267" s="318"/>
      <c r="E267" s="319"/>
      <c r="F267" s="317"/>
      <c r="G267" s="318"/>
      <c r="H267" s="318"/>
      <c r="I267" s="318"/>
      <c r="J267" s="318"/>
      <c r="K267" s="320"/>
      <c r="L267" s="113"/>
      <c r="M267" s="316" t="str">
        <f t="shared" si="4"/>
        <v/>
      </c>
    </row>
    <row r="268" spans="1:13" ht="14.45" customHeight="1" x14ac:dyDescent="0.2">
      <c r="A268" s="321"/>
      <c r="B268" s="317"/>
      <c r="C268" s="318"/>
      <c r="D268" s="318"/>
      <c r="E268" s="319"/>
      <c r="F268" s="317"/>
      <c r="G268" s="318"/>
      <c r="H268" s="318"/>
      <c r="I268" s="318"/>
      <c r="J268" s="318"/>
      <c r="K268" s="320"/>
      <c r="L268" s="113"/>
      <c r="M268" s="316" t="str">
        <f t="shared" si="4"/>
        <v/>
      </c>
    </row>
    <row r="269" spans="1:13" ht="14.45" customHeight="1" x14ac:dyDescent="0.2">
      <c r="A269" s="321"/>
      <c r="B269" s="317"/>
      <c r="C269" s="318"/>
      <c r="D269" s="318"/>
      <c r="E269" s="319"/>
      <c r="F269" s="317"/>
      <c r="G269" s="318"/>
      <c r="H269" s="318"/>
      <c r="I269" s="318"/>
      <c r="J269" s="318"/>
      <c r="K269" s="320"/>
      <c r="L269" s="113"/>
      <c r="M269" s="316" t="str">
        <f t="shared" si="4"/>
        <v/>
      </c>
    </row>
    <row r="270" spans="1:13" ht="14.45" customHeight="1" x14ac:dyDescent="0.2">
      <c r="A270" s="321"/>
      <c r="B270" s="317"/>
      <c r="C270" s="318"/>
      <c r="D270" s="318"/>
      <c r="E270" s="319"/>
      <c r="F270" s="317"/>
      <c r="G270" s="318"/>
      <c r="H270" s="318"/>
      <c r="I270" s="318"/>
      <c r="J270" s="318"/>
      <c r="K270" s="320"/>
      <c r="L270" s="113"/>
      <c r="M270" s="316" t="str">
        <f t="shared" si="4"/>
        <v/>
      </c>
    </row>
    <row r="271" spans="1:13" ht="14.45" customHeight="1" x14ac:dyDescent="0.2">
      <c r="A271" s="321"/>
      <c r="B271" s="317"/>
      <c r="C271" s="318"/>
      <c r="D271" s="318"/>
      <c r="E271" s="319"/>
      <c r="F271" s="317"/>
      <c r="G271" s="318"/>
      <c r="H271" s="318"/>
      <c r="I271" s="318"/>
      <c r="J271" s="318"/>
      <c r="K271" s="320"/>
      <c r="L271" s="113"/>
      <c r="M271" s="316" t="str">
        <f t="shared" si="4"/>
        <v/>
      </c>
    </row>
    <row r="272" spans="1:13" ht="14.45" customHeight="1" x14ac:dyDescent="0.2">
      <c r="A272" s="321"/>
      <c r="B272" s="317"/>
      <c r="C272" s="318"/>
      <c r="D272" s="318"/>
      <c r="E272" s="319"/>
      <c r="F272" s="317"/>
      <c r="G272" s="318"/>
      <c r="H272" s="318"/>
      <c r="I272" s="318"/>
      <c r="J272" s="318"/>
      <c r="K272" s="320"/>
      <c r="L272" s="113"/>
      <c r="M272" s="316" t="str">
        <f t="shared" si="4"/>
        <v/>
      </c>
    </row>
    <row r="273" spans="1:13" ht="14.45" customHeight="1" x14ac:dyDescent="0.2">
      <c r="A273" s="321"/>
      <c r="B273" s="317"/>
      <c r="C273" s="318"/>
      <c r="D273" s="318"/>
      <c r="E273" s="319"/>
      <c r="F273" s="317"/>
      <c r="G273" s="318"/>
      <c r="H273" s="318"/>
      <c r="I273" s="318"/>
      <c r="J273" s="318"/>
      <c r="K273" s="320"/>
      <c r="L273" s="113"/>
      <c r="M273" s="316" t="str">
        <f t="shared" si="4"/>
        <v/>
      </c>
    </row>
    <row r="274" spans="1:13" ht="14.45" customHeight="1" x14ac:dyDescent="0.2">
      <c r="A274" s="321"/>
      <c r="B274" s="317"/>
      <c r="C274" s="318"/>
      <c r="D274" s="318"/>
      <c r="E274" s="319"/>
      <c r="F274" s="317"/>
      <c r="G274" s="318"/>
      <c r="H274" s="318"/>
      <c r="I274" s="318"/>
      <c r="J274" s="318"/>
      <c r="K274" s="320"/>
      <c r="L274" s="113"/>
      <c r="M274" s="316" t="str">
        <f t="shared" si="4"/>
        <v/>
      </c>
    </row>
    <row r="275" spans="1:13" ht="14.45" customHeight="1" x14ac:dyDescent="0.2">
      <c r="A275" s="321"/>
      <c r="B275" s="317"/>
      <c r="C275" s="318"/>
      <c r="D275" s="318"/>
      <c r="E275" s="319"/>
      <c r="F275" s="317"/>
      <c r="G275" s="318"/>
      <c r="H275" s="318"/>
      <c r="I275" s="318"/>
      <c r="J275" s="318"/>
      <c r="K275" s="320"/>
      <c r="L275" s="113"/>
      <c r="M275" s="316" t="str">
        <f t="shared" si="4"/>
        <v/>
      </c>
    </row>
    <row r="276" spans="1:13" ht="14.45" customHeight="1" x14ac:dyDescent="0.2">
      <c r="A276" s="321"/>
      <c r="B276" s="317"/>
      <c r="C276" s="318"/>
      <c r="D276" s="318"/>
      <c r="E276" s="319"/>
      <c r="F276" s="317"/>
      <c r="G276" s="318"/>
      <c r="H276" s="318"/>
      <c r="I276" s="318"/>
      <c r="J276" s="318"/>
      <c r="K276" s="320"/>
      <c r="L276" s="113"/>
      <c r="M276" s="316" t="str">
        <f t="shared" si="4"/>
        <v/>
      </c>
    </row>
    <row r="277" spans="1:13" ht="14.45" customHeight="1" x14ac:dyDescent="0.2">
      <c r="A277" s="321"/>
      <c r="B277" s="317"/>
      <c r="C277" s="318"/>
      <c r="D277" s="318"/>
      <c r="E277" s="319"/>
      <c r="F277" s="317"/>
      <c r="G277" s="318"/>
      <c r="H277" s="318"/>
      <c r="I277" s="318"/>
      <c r="J277" s="318"/>
      <c r="K277" s="320"/>
      <c r="L277" s="113"/>
      <c r="M277" s="316" t="str">
        <f t="shared" si="4"/>
        <v/>
      </c>
    </row>
    <row r="278" spans="1:13" ht="14.45" customHeight="1" x14ac:dyDescent="0.2">
      <c r="A278" s="321"/>
      <c r="B278" s="317"/>
      <c r="C278" s="318"/>
      <c r="D278" s="318"/>
      <c r="E278" s="319"/>
      <c r="F278" s="317"/>
      <c r="G278" s="318"/>
      <c r="H278" s="318"/>
      <c r="I278" s="318"/>
      <c r="J278" s="318"/>
      <c r="K278" s="320"/>
      <c r="L278" s="113"/>
      <c r="M278" s="316" t="str">
        <f t="shared" si="4"/>
        <v/>
      </c>
    </row>
    <row r="279" spans="1:13" ht="14.45" customHeight="1" x14ac:dyDescent="0.2">
      <c r="A279" s="321"/>
      <c r="B279" s="317"/>
      <c r="C279" s="318"/>
      <c r="D279" s="318"/>
      <c r="E279" s="319"/>
      <c r="F279" s="317"/>
      <c r="G279" s="318"/>
      <c r="H279" s="318"/>
      <c r="I279" s="318"/>
      <c r="J279" s="318"/>
      <c r="K279" s="320"/>
      <c r="L279" s="113"/>
      <c r="M279" s="316" t="str">
        <f t="shared" si="4"/>
        <v/>
      </c>
    </row>
    <row r="280" spans="1:13" ht="14.45" customHeight="1" x14ac:dyDescent="0.2">
      <c r="A280" s="321"/>
      <c r="B280" s="317"/>
      <c r="C280" s="318"/>
      <c r="D280" s="318"/>
      <c r="E280" s="319"/>
      <c r="F280" s="317"/>
      <c r="G280" s="318"/>
      <c r="H280" s="318"/>
      <c r="I280" s="318"/>
      <c r="J280" s="318"/>
      <c r="K280" s="320"/>
      <c r="L280" s="113"/>
      <c r="M280" s="316" t="str">
        <f t="shared" si="4"/>
        <v/>
      </c>
    </row>
    <row r="281" spans="1:13" ht="14.45" customHeight="1" x14ac:dyDescent="0.2">
      <c r="A281" s="321"/>
      <c r="B281" s="317"/>
      <c r="C281" s="318"/>
      <c r="D281" s="318"/>
      <c r="E281" s="319"/>
      <c r="F281" s="317"/>
      <c r="G281" s="318"/>
      <c r="H281" s="318"/>
      <c r="I281" s="318"/>
      <c r="J281" s="318"/>
      <c r="K281" s="320"/>
      <c r="L281" s="113"/>
      <c r="M281" s="316" t="str">
        <f t="shared" si="4"/>
        <v/>
      </c>
    </row>
    <row r="282" spans="1:13" ht="14.45" customHeight="1" x14ac:dyDescent="0.2">
      <c r="A282" s="321"/>
      <c r="B282" s="317"/>
      <c r="C282" s="318"/>
      <c r="D282" s="318"/>
      <c r="E282" s="319"/>
      <c r="F282" s="317"/>
      <c r="G282" s="318"/>
      <c r="H282" s="318"/>
      <c r="I282" s="318"/>
      <c r="J282" s="318"/>
      <c r="K282" s="320"/>
      <c r="L282" s="113"/>
      <c r="M282" s="316" t="str">
        <f t="shared" si="4"/>
        <v/>
      </c>
    </row>
    <row r="283" spans="1:13" ht="14.45" customHeight="1" x14ac:dyDescent="0.2">
      <c r="A283" s="321"/>
      <c r="B283" s="317"/>
      <c r="C283" s="318"/>
      <c r="D283" s="318"/>
      <c r="E283" s="319"/>
      <c r="F283" s="317"/>
      <c r="G283" s="318"/>
      <c r="H283" s="318"/>
      <c r="I283" s="318"/>
      <c r="J283" s="318"/>
      <c r="K283" s="320"/>
      <c r="L283" s="113"/>
      <c r="M283" s="316" t="str">
        <f t="shared" si="4"/>
        <v/>
      </c>
    </row>
    <row r="284" spans="1:13" ht="14.45" customHeight="1" x14ac:dyDescent="0.2">
      <c r="A284" s="321"/>
      <c r="B284" s="317"/>
      <c r="C284" s="318"/>
      <c r="D284" s="318"/>
      <c r="E284" s="319"/>
      <c r="F284" s="317"/>
      <c r="G284" s="318"/>
      <c r="H284" s="318"/>
      <c r="I284" s="318"/>
      <c r="J284" s="318"/>
      <c r="K284" s="320"/>
      <c r="L284" s="113"/>
      <c r="M284" s="316" t="str">
        <f t="shared" si="4"/>
        <v/>
      </c>
    </row>
    <row r="285" spans="1:13" ht="14.45" customHeight="1" x14ac:dyDescent="0.2">
      <c r="A285" s="321"/>
      <c r="B285" s="317"/>
      <c r="C285" s="318"/>
      <c r="D285" s="318"/>
      <c r="E285" s="319"/>
      <c r="F285" s="317"/>
      <c r="G285" s="318"/>
      <c r="H285" s="318"/>
      <c r="I285" s="318"/>
      <c r="J285" s="318"/>
      <c r="K285" s="320"/>
      <c r="L285" s="113"/>
      <c r="M285" s="316" t="str">
        <f t="shared" si="4"/>
        <v/>
      </c>
    </row>
    <row r="286" spans="1:13" ht="14.45" customHeight="1" x14ac:dyDescent="0.2">
      <c r="A286" s="321"/>
      <c r="B286" s="317"/>
      <c r="C286" s="318"/>
      <c r="D286" s="318"/>
      <c r="E286" s="319"/>
      <c r="F286" s="317"/>
      <c r="G286" s="318"/>
      <c r="H286" s="318"/>
      <c r="I286" s="318"/>
      <c r="J286" s="318"/>
      <c r="K286" s="320"/>
      <c r="L286" s="113"/>
      <c r="M286" s="316" t="str">
        <f t="shared" si="4"/>
        <v/>
      </c>
    </row>
    <row r="287" spans="1:13" ht="14.45" customHeight="1" x14ac:dyDescent="0.2">
      <c r="A287" s="321"/>
      <c r="B287" s="317"/>
      <c r="C287" s="318"/>
      <c r="D287" s="318"/>
      <c r="E287" s="319"/>
      <c r="F287" s="317"/>
      <c r="G287" s="318"/>
      <c r="H287" s="318"/>
      <c r="I287" s="318"/>
      <c r="J287" s="318"/>
      <c r="K287" s="320"/>
      <c r="L287" s="113"/>
      <c r="M287" s="316" t="str">
        <f t="shared" si="4"/>
        <v/>
      </c>
    </row>
    <row r="288" spans="1:13" ht="14.45" customHeight="1" x14ac:dyDescent="0.2">
      <c r="A288" s="321"/>
      <c r="B288" s="317"/>
      <c r="C288" s="318"/>
      <c r="D288" s="318"/>
      <c r="E288" s="319"/>
      <c r="F288" s="317"/>
      <c r="G288" s="318"/>
      <c r="H288" s="318"/>
      <c r="I288" s="318"/>
      <c r="J288" s="318"/>
      <c r="K288" s="320"/>
      <c r="L288" s="113"/>
      <c r="M288" s="316" t="str">
        <f t="shared" si="4"/>
        <v/>
      </c>
    </row>
    <row r="289" spans="1:13" ht="14.45" customHeight="1" x14ac:dyDescent="0.2">
      <c r="A289" s="321"/>
      <c r="B289" s="317"/>
      <c r="C289" s="318"/>
      <c r="D289" s="318"/>
      <c r="E289" s="319"/>
      <c r="F289" s="317"/>
      <c r="G289" s="318"/>
      <c r="H289" s="318"/>
      <c r="I289" s="318"/>
      <c r="J289" s="318"/>
      <c r="K289" s="320"/>
      <c r="L289" s="113"/>
      <c r="M289" s="316" t="str">
        <f t="shared" si="4"/>
        <v/>
      </c>
    </row>
    <row r="290" spans="1:13" ht="14.45" customHeight="1" x14ac:dyDescent="0.2">
      <c r="A290" s="321"/>
      <c r="B290" s="317"/>
      <c r="C290" s="318"/>
      <c r="D290" s="318"/>
      <c r="E290" s="319"/>
      <c r="F290" s="317"/>
      <c r="G290" s="318"/>
      <c r="H290" s="318"/>
      <c r="I290" s="318"/>
      <c r="J290" s="318"/>
      <c r="K290" s="320"/>
      <c r="L290" s="113"/>
      <c r="M290" s="316" t="str">
        <f t="shared" si="4"/>
        <v/>
      </c>
    </row>
    <row r="291" spans="1:13" ht="14.45" customHeight="1" x14ac:dyDescent="0.2">
      <c r="A291" s="321"/>
      <c r="B291" s="317"/>
      <c r="C291" s="318"/>
      <c r="D291" s="318"/>
      <c r="E291" s="319"/>
      <c r="F291" s="317"/>
      <c r="G291" s="318"/>
      <c r="H291" s="318"/>
      <c r="I291" s="318"/>
      <c r="J291" s="318"/>
      <c r="K291" s="320"/>
      <c r="L291" s="113"/>
      <c r="M291" s="316" t="str">
        <f t="shared" si="4"/>
        <v/>
      </c>
    </row>
    <row r="292" spans="1:13" ht="14.45" customHeight="1" x14ac:dyDescent="0.2">
      <c r="A292" s="321"/>
      <c r="B292" s="317"/>
      <c r="C292" s="318"/>
      <c r="D292" s="318"/>
      <c r="E292" s="319"/>
      <c r="F292" s="317"/>
      <c r="G292" s="318"/>
      <c r="H292" s="318"/>
      <c r="I292" s="318"/>
      <c r="J292" s="318"/>
      <c r="K292" s="320"/>
      <c r="L292" s="113"/>
      <c r="M292" s="316" t="str">
        <f t="shared" si="4"/>
        <v/>
      </c>
    </row>
    <row r="293" spans="1:13" ht="14.45" customHeight="1" x14ac:dyDescent="0.2">
      <c r="A293" s="321"/>
      <c r="B293" s="317"/>
      <c r="C293" s="318"/>
      <c r="D293" s="318"/>
      <c r="E293" s="319"/>
      <c r="F293" s="317"/>
      <c r="G293" s="318"/>
      <c r="H293" s="318"/>
      <c r="I293" s="318"/>
      <c r="J293" s="318"/>
      <c r="K293" s="320"/>
      <c r="L293" s="113"/>
      <c r="M293" s="316" t="str">
        <f t="shared" si="4"/>
        <v/>
      </c>
    </row>
    <row r="294" spans="1:13" ht="14.45" customHeight="1" x14ac:dyDescent="0.2">
      <c r="A294" s="321"/>
      <c r="B294" s="317"/>
      <c r="C294" s="318"/>
      <c r="D294" s="318"/>
      <c r="E294" s="319"/>
      <c r="F294" s="317"/>
      <c r="G294" s="318"/>
      <c r="H294" s="318"/>
      <c r="I294" s="318"/>
      <c r="J294" s="318"/>
      <c r="K294" s="320"/>
      <c r="L294" s="113"/>
      <c r="M294" s="316" t="str">
        <f t="shared" si="4"/>
        <v/>
      </c>
    </row>
    <row r="295" spans="1:13" ht="14.45" customHeight="1" x14ac:dyDescent="0.2">
      <c r="A295" s="321"/>
      <c r="B295" s="317"/>
      <c r="C295" s="318"/>
      <c r="D295" s="318"/>
      <c r="E295" s="319"/>
      <c r="F295" s="317"/>
      <c r="G295" s="318"/>
      <c r="H295" s="318"/>
      <c r="I295" s="318"/>
      <c r="J295" s="318"/>
      <c r="K295" s="320"/>
      <c r="L295" s="113"/>
      <c r="M295" s="316" t="str">
        <f t="shared" si="4"/>
        <v/>
      </c>
    </row>
    <row r="296" spans="1:13" ht="14.45" customHeight="1" x14ac:dyDescent="0.2">
      <c r="A296" s="321"/>
      <c r="B296" s="317"/>
      <c r="C296" s="318"/>
      <c r="D296" s="318"/>
      <c r="E296" s="319"/>
      <c r="F296" s="317"/>
      <c r="G296" s="318"/>
      <c r="H296" s="318"/>
      <c r="I296" s="318"/>
      <c r="J296" s="318"/>
      <c r="K296" s="320"/>
      <c r="L296" s="113"/>
      <c r="M296" s="316" t="str">
        <f t="shared" si="4"/>
        <v/>
      </c>
    </row>
    <row r="297" spans="1:13" ht="14.45" customHeight="1" x14ac:dyDescent="0.2">
      <c r="A297" s="321"/>
      <c r="B297" s="317"/>
      <c r="C297" s="318"/>
      <c r="D297" s="318"/>
      <c r="E297" s="319"/>
      <c r="F297" s="317"/>
      <c r="G297" s="318"/>
      <c r="H297" s="318"/>
      <c r="I297" s="318"/>
      <c r="J297" s="318"/>
      <c r="K297" s="320"/>
      <c r="L297" s="113"/>
      <c r="M297" s="316" t="str">
        <f t="shared" si="4"/>
        <v/>
      </c>
    </row>
    <row r="298" spans="1:13" ht="14.45" customHeight="1" x14ac:dyDescent="0.2">
      <c r="A298" s="321"/>
      <c r="B298" s="317"/>
      <c r="C298" s="318"/>
      <c r="D298" s="318"/>
      <c r="E298" s="319"/>
      <c r="F298" s="317"/>
      <c r="G298" s="318"/>
      <c r="H298" s="318"/>
      <c r="I298" s="318"/>
      <c r="J298" s="318"/>
      <c r="K298" s="320"/>
      <c r="L298" s="113"/>
      <c r="M298" s="316" t="str">
        <f t="shared" si="4"/>
        <v/>
      </c>
    </row>
    <row r="299" spans="1:13" ht="14.45" customHeight="1" x14ac:dyDescent="0.2">
      <c r="A299" s="321"/>
      <c r="B299" s="317"/>
      <c r="C299" s="318"/>
      <c r="D299" s="318"/>
      <c r="E299" s="319"/>
      <c r="F299" s="317"/>
      <c r="G299" s="318"/>
      <c r="H299" s="318"/>
      <c r="I299" s="318"/>
      <c r="J299" s="318"/>
      <c r="K299" s="320"/>
      <c r="L299" s="113"/>
      <c r="M299" s="316" t="str">
        <f t="shared" si="4"/>
        <v/>
      </c>
    </row>
    <row r="300" spans="1:13" ht="14.45" customHeight="1" x14ac:dyDescent="0.2">
      <c r="A300" s="321"/>
      <c r="B300" s="317"/>
      <c r="C300" s="318"/>
      <c r="D300" s="318"/>
      <c r="E300" s="319"/>
      <c r="F300" s="317"/>
      <c r="G300" s="318"/>
      <c r="H300" s="318"/>
      <c r="I300" s="318"/>
      <c r="J300" s="318"/>
      <c r="K300" s="320"/>
      <c r="L300" s="113"/>
      <c r="M300" s="316" t="str">
        <f t="shared" si="4"/>
        <v/>
      </c>
    </row>
    <row r="301" spans="1:13" ht="14.45" customHeight="1" x14ac:dyDescent="0.2">
      <c r="A301" s="321"/>
      <c r="B301" s="317"/>
      <c r="C301" s="318"/>
      <c r="D301" s="318"/>
      <c r="E301" s="319"/>
      <c r="F301" s="317"/>
      <c r="G301" s="318"/>
      <c r="H301" s="318"/>
      <c r="I301" s="318"/>
      <c r="J301" s="318"/>
      <c r="K301" s="320"/>
      <c r="L301" s="113"/>
      <c r="M301" s="316" t="str">
        <f t="shared" si="4"/>
        <v/>
      </c>
    </row>
    <row r="302" spans="1:13" ht="14.45" customHeight="1" x14ac:dyDescent="0.2">
      <c r="A302" s="321"/>
      <c r="B302" s="317"/>
      <c r="C302" s="318"/>
      <c r="D302" s="318"/>
      <c r="E302" s="319"/>
      <c r="F302" s="317"/>
      <c r="G302" s="318"/>
      <c r="H302" s="318"/>
      <c r="I302" s="318"/>
      <c r="J302" s="318"/>
      <c r="K302" s="320"/>
      <c r="L302" s="113"/>
      <c r="M302" s="316" t="str">
        <f t="shared" si="4"/>
        <v/>
      </c>
    </row>
    <row r="303" spans="1:13" ht="14.45" customHeight="1" x14ac:dyDescent="0.2">
      <c r="A303" s="321"/>
      <c r="B303" s="317"/>
      <c r="C303" s="318"/>
      <c r="D303" s="318"/>
      <c r="E303" s="319"/>
      <c r="F303" s="317"/>
      <c r="G303" s="318"/>
      <c r="H303" s="318"/>
      <c r="I303" s="318"/>
      <c r="J303" s="318"/>
      <c r="K303" s="320"/>
      <c r="L303" s="113"/>
      <c r="M303" s="316" t="str">
        <f t="shared" si="4"/>
        <v/>
      </c>
    </row>
    <row r="304" spans="1:13" ht="14.45" customHeight="1" x14ac:dyDescent="0.2">
      <c r="A304" s="321"/>
      <c r="B304" s="317"/>
      <c r="C304" s="318"/>
      <c r="D304" s="318"/>
      <c r="E304" s="319"/>
      <c r="F304" s="317"/>
      <c r="G304" s="318"/>
      <c r="H304" s="318"/>
      <c r="I304" s="318"/>
      <c r="J304" s="318"/>
      <c r="K304" s="320"/>
      <c r="L304" s="113"/>
      <c r="M304" s="316" t="str">
        <f t="shared" si="4"/>
        <v/>
      </c>
    </row>
    <row r="305" spans="1:13" ht="14.45" customHeight="1" x14ac:dyDescent="0.2">
      <c r="A305" s="321"/>
      <c r="B305" s="317"/>
      <c r="C305" s="318"/>
      <c r="D305" s="318"/>
      <c r="E305" s="319"/>
      <c r="F305" s="317"/>
      <c r="G305" s="318"/>
      <c r="H305" s="318"/>
      <c r="I305" s="318"/>
      <c r="J305" s="318"/>
      <c r="K305" s="320"/>
      <c r="L305" s="113"/>
      <c r="M305" s="316" t="str">
        <f t="shared" si="4"/>
        <v/>
      </c>
    </row>
    <row r="306" spans="1:13" ht="14.45" customHeight="1" x14ac:dyDescent="0.2">
      <c r="A306" s="321"/>
      <c r="B306" s="317"/>
      <c r="C306" s="318"/>
      <c r="D306" s="318"/>
      <c r="E306" s="319"/>
      <c r="F306" s="317"/>
      <c r="G306" s="318"/>
      <c r="H306" s="318"/>
      <c r="I306" s="318"/>
      <c r="J306" s="318"/>
      <c r="K306" s="320"/>
      <c r="L306" s="113"/>
      <c r="M306" s="316" t="str">
        <f t="shared" si="4"/>
        <v/>
      </c>
    </row>
    <row r="307" spans="1:13" ht="14.45" customHeight="1" x14ac:dyDescent="0.2">
      <c r="A307" s="321"/>
      <c r="B307" s="317"/>
      <c r="C307" s="318"/>
      <c r="D307" s="318"/>
      <c r="E307" s="319"/>
      <c r="F307" s="317"/>
      <c r="G307" s="318"/>
      <c r="H307" s="318"/>
      <c r="I307" s="318"/>
      <c r="J307" s="318"/>
      <c r="K307" s="320"/>
      <c r="L307" s="113"/>
      <c r="M307" s="316" t="str">
        <f t="shared" si="4"/>
        <v/>
      </c>
    </row>
    <row r="308" spans="1:13" ht="14.45" customHeight="1" x14ac:dyDescent="0.2">
      <c r="A308" s="321"/>
      <c r="B308" s="317"/>
      <c r="C308" s="318"/>
      <c r="D308" s="318"/>
      <c r="E308" s="319"/>
      <c r="F308" s="317"/>
      <c r="G308" s="318"/>
      <c r="H308" s="318"/>
      <c r="I308" s="318"/>
      <c r="J308" s="318"/>
      <c r="K308" s="320"/>
      <c r="L308" s="113"/>
      <c r="M308" s="316" t="str">
        <f t="shared" si="4"/>
        <v/>
      </c>
    </row>
    <row r="309" spans="1:13" ht="14.45" customHeight="1" x14ac:dyDescent="0.2">
      <c r="A309" s="321"/>
      <c r="B309" s="317"/>
      <c r="C309" s="318"/>
      <c r="D309" s="318"/>
      <c r="E309" s="319"/>
      <c r="F309" s="317"/>
      <c r="G309" s="318"/>
      <c r="H309" s="318"/>
      <c r="I309" s="318"/>
      <c r="J309" s="318"/>
      <c r="K309" s="320"/>
      <c r="L309" s="113"/>
      <c r="M309" s="316" t="str">
        <f t="shared" si="4"/>
        <v/>
      </c>
    </row>
    <row r="310" spans="1:13" ht="14.45" customHeight="1" x14ac:dyDescent="0.2">
      <c r="A310" s="321"/>
      <c r="B310" s="317"/>
      <c r="C310" s="318"/>
      <c r="D310" s="318"/>
      <c r="E310" s="319"/>
      <c r="F310" s="317"/>
      <c r="G310" s="318"/>
      <c r="H310" s="318"/>
      <c r="I310" s="318"/>
      <c r="J310" s="318"/>
      <c r="K310" s="320"/>
      <c r="L310" s="113"/>
      <c r="M310" s="316" t="str">
        <f t="shared" si="4"/>
        <v/>
      </c>
    </row>
    <row r="311" spans="1:13" ht="14.45" customHeight="1" x14ac:dyDescent="0.2">
      <c r="A311" s="321"/>
      <c r="B311" s="317"/>
      <c r="C311" s="318"/>
      <c r="D311" s="318"/>
      <c r="E311" s="319"/>
      <c r="F311" s="317"/>
      <c r="G311" s="318"/>
      <c r="H311" s="318"/>
      <c r="I311" s="318"/>
      <c r="J311" s="318"/>
      <c r="K311" s="320"/>
      <c r="L311" s="113"/>
      <c r="M311" s="316" t="str">
        <f t="shared" si="4"/>
        <v/>
      </c>
    </row>
    <row r="312" spans="1:13" ht="14.45" customHeight="1" x14ac:dyDescent="0.2">
      <c r="A312" s="321"/>
      <c r="B312" s="317"/>
      <c r="C312" s="318"/>
      <c r="D312" s="318"/>
      <c r="E312" s="319"/>
      <c r="F312" s="317"/>
      <c r="G312" s="318"/>
      <c r="H312" s="318"/>
      <c r="I312" s="318"/>
      <c r="J312" s="318"/>
      <c r="K312" s="320"/>
      <c r="L312" s="113"/>
      <c r="M312" s="316" t="str">
        <f t="shared" si="4"/>
        <v/>
      </c>
    </row>
    <row r="313" spans="1:13" ht="14.45" customHeight="1" x14ac:dyDescent="0.2">
      <c r="A313" s="321"/>
      <c r="B313" s="317"/>
      <c r="C313" s="318"/>
      <c r="D313" s="318"/>
      <c r="E313" s="319"/>
      <c r="F313" s="317"/>
      <c r="G313" s="318"/>
      <c r="H313" s="318"/>
      <c r="I313" s="318"/>
      <c r="J313" s="318"/>
      <c r="K313" s="320"/>
      <c r="L313" s="113"/>
      <c r="M313" s="316" t="str">
        <f t="shared" si="4"/>
        <v/>
      </c>
    </row>
    <row r="314" spans="1:13" ht="14.45" customHeight="1" x14ac:dyDescent="0.2">
      <c r="A314" s="321"/>
      <c r="B314" s="317"/>
      <c r="C314" s="318"/>
      <c r="D314" s="318"/>
      <c r="E314" s="319"/>
      <c r="F314" s="317"/>
      <c r="G314" s="318"/>
      <c r="H314" s="318"/>
      <c r="I314" s="318"/>
      <c r="J314" s="318"/>
      <c r="K314" s="320"/>
      <c r="L314" s="113"/>
      <c r="M314" s="316" t="str">
        <f t="shared" si="4"/>
        <v/>
      </c>
    </row>
    <row r="315" spans="1:13" ht="14.45" customHeight="1" x14ac:dyDescent="0.2">
      <c r="A315" s="321"/>
      <c r="B315" s="317"/>
      <c r="C315" s="318"/>
      <c r="D315" s="318"/>
      <c r="E315" s="319"/>
      <c r="F315" s="317"/>
      <c r="G315" s="318"/>
      <c r="H315" s="318"/>
      <c r="I315" s="318"/>
      <c r="J315" s="318"/>
      <c r="K315" s="320"/>
      <c r="L315" s="113"/>
      <c r="M315" s="316" t="str">
        <f t="shared" si="4"/>
        <v/>
      </c>
    </row>
    <row r="316" spans="1:13" ht="14.45" customHeight="1" x14ac:dyDescent="0.2">
      <c r="A316" s="321"/>
      <c r="B316" s="317"/>
      <c r="C316" s="318"/>
      <c r="D316" s="318"/>
      <c r="E316" s="319"/>
      <c r="F316" s="317"/>
      <c r="G316" s="318"/>
      <c r="H316" s="318"/>
      <c r="I316" s="318"/>
      <c r="J316" s="318"/>
      <c r="K316" s="320"/>
      <c r="L316" s="113"/>
      <c r="M316" s="316" t="str">
        <f t="shared" si="4"/>
        <v/>
      </c>
    </row>
    <row r="317" spans="1:13" ht="14.45" customHeight="1" x14ac:dyDescent="0.2">
      <c r="A317" s="321"/>
      <c r="B317" s="317"/>
      <c r="C317" s="318"/>
      <c r="D317" s="318"/>
      <c r="E317" s="319"/>
      <c r="F317" s="317"/>
      <c r="G317" s="318"/>
      <c r="H317" s="318"/>
      <c r="I317" s="318"/>
      <c r="J317" s="318"/>
      <c r="K317" s="320"/>
      <c r="L317" s="113"/>
      <c r="M317" s="316" t="str">
        <f t="shared" si="4"/>
        <v/>
      </c>
    </row>
    <row r="318" spans="1:13" ht="14.45" customHeight="1" x14ac:dyDescent="0.2">
      <c r="A318" s="321"/>
      <c r="B318" s="317"/>
      <c r="C318" s="318"/>
      <c r="D318" s="318"/>
      <c r="E318" s="319"/>
      <c r="F318" s="317"/>
      <c r="G318" s="318"/>
      <c r="H318" s="318"/>
      <c r="I318" s="318"/>
      <c r="J318" s="318"/>
      <c r="K318" s="320"/>
      <c r="L318" s="113"/>
      <c r="M318" s="316" t="str">
        <f t="shared" si="4"/>
        <v/>
      </c>
    </row>
    <row r="319" spans="1:13" ht="14.45" customHeight="1" x14ac:dyDescent="0.2">
      <c r="A319" s="321"/>
      <c r="B319" s="317"/>
      <c r="C319" s="318"/>
      <c r="D319" s="318"/>
      <c r="E319" s="319"/>
      <c r="F319" s="317"/>
      <c r="G319" s="318"/>
      <c r="H319" s="318"/>
      <c r="I319" s="318"/>
      <c r="J319" s="318"/>
      <c r="K319" s="320"/>
      <c r="L319" s="113"/>
      <c r="M319" s="316" t="str">
        <f t="shared" si="4"/>
        <v/>
      </c>
    </row>
    <row r="320" spans="1:13" ht="14.45" customHeight="1" x14ac:dyDescent="0.2">
      <c r="A320" s="321"/>
      <c r="B320" s="317"/>
      <c r="C320" s="318"/>
      <c r="D320" s="318"/>
      <c r="E320" s="319"/>
      <c r="F320" s="317"/>
      <c r="G320" s="318"/>
      <c r="H320" s="318"/>
      <c r="I320" s="318"/>
      <c r="J320" s="318"/>
      <c r="K320" s="320"/>
      <c r="L320" s="113"/>
      <c r="M320" s="316" t="str">
        <f t="shared" si="4"/>
        <v/>
      </c>
    </row>
    <row r="321" spans="1:13" ht="14.45" customHeight="1" x14ac:dyDescent="0.2">
      <c r="A321" s="321"/>
      <c r="B321" s="317"/>
      <c r="C321" s="318"/>
      <c r="D321" s="318"/>
      <c r="E321" s="319"/>
      <c r="F321" s="317"/>
      <c r="G321" s="318"/>
      <c r="H321" s="318"/>
      <c r="I321" s="318"/>
      <c r="J321" s="318"/>
      <c r="K321" s="320"/>
      <c r="L321" s="113"/>
      <c r="M321" s="316" t="str">
        <f t="shared" si="4"/>
        <v/>
      </c>
    </row>
    <row r="322" spans="1:13" ht="14.45" customHeight="1" x14ac:dyDescent="0.2">
      <c r="A322" s="321"/>
      <c r="B322" s="317"/>
      <c r="C322" s="318"/>
      <c r="D322" s="318"/>
      <c r="E322" s="319"/>
      <c r="F322" s="317"/>
      <c r="G322" s="318"/>
      <c r="H322" s="318"/>
      <c r="I322" s="318"/>
      <c r="J322" s="318"/>
      <c r="K322" s="320"/>
      <c r="L322" s="113"/>
      <c r="M322" s="316" t="str">
        <f t="shared" si="4"/>
        <v/>
      </c>
    </row>
    <row r="323" spans="1:13" ht="14.45" customHeight="1" x14ac:dyDescent="0.2">
      <c r="A323" s="321"/>
      <c r="B323" s="317"/>
      <c r="C323" s="318"/>
      <c r="D323" s="318"/>
      <c r="E323" s="319"/>
      <c r="F323" s="317"/>
      <c r="G323" s="318"/>
      <c r="H323" s="318"/>
      <c r="I323" s="318"/>
      <c r="J323" s="318"/>
      <c r="K323" s="320"/>
      <c r="L323" s="113"/>
      <c r="M323" s="316" t="str">
        <f t="shared" si="4"/>
        <v/>
      </c>
    </row>
    <row r="324" spans="1:13" ht="14.45" customHeight="1" x14ac:dyDescent="0.2">
      <c r="A324" s="321"/>
      <c r="B324" s="317"/>
      <c r="C324" s="318"/>
      <c r="D324" s="318"/>
      <c r="E324" s="319"/>
      <c r="F324" s="317"/>
      <c r="G324" s="318"/>
      <c r="H324" s="318"/>
      <c r="I324" s="318"/>
      <c r="J324" s="318"/>
      <c r="K324" s="320"/>
      <c r="L324" s="113"/>
      <c r="M324" s="316" t="str">
        <f t="shared" si="4"/>
        <v/>
      </c>
    </row>
    <row r="325" spans="1:13" ht="14.45" customHeight="1" x14ac:dyDescent="0.2">
      <c r="A325" s="321"/>
      <c r="B325" s="317"/>
      <c r="C325" s="318"/>
      <c r="D325" s="318"/>
      <c r="E325" s="319"/>
      <c r="F325" s="317"/>
      <c r="G325" s="318"/>
      <c r="H325" s="318"/>
      <c r="I325" s="318"/>
      <c r="J325" s="318"/>
      <c r="K325" s="320"/>
      <c r="L325" s="113"/>
      <c r="M325" s="316" t="str">
        <f t="shared" si="4"/>
        <v/>
      </c>
    </row>
    <row r="326" spans="1:13" ht="14.45" customHeight="1" x14ac:dyDescent="0.2">
      <c r="A326" s="321"/>
      <c r="B326" s="317"/>
      <c r="C326" s="318"/>
      <c r="D326" s="318"/>
      <c r="E326" s="319"/>
      <c r="F326" s="317"/>
      <c r="G326" s="318"/>
      <c r="H326" s="318"/>
      <c r="I326" s="318"/>
      <c r="J326" s="318"/>
      <c r="K326" s="320"/>
      <c r="L326" s="113"/>
      <c r="M326" s="31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21"/>
      <c r="B327" s="317"/>
      <c r="C327" s="318"/>
      <c r="D327" s="318"/>
      <c r="E327" s="319"/>
      <c r="F327" s="317"/>
      <c r="G327" s="318"/>
      <c r="H327" s="318"/>
      <c r="I327" s="318"/>
      <c r="J327" s="318"/>
      <c r="K327" s="320"/>
      <c r="L327" s="113"/>
      <c r="M327" s="316" t="str">
        <f t="shared" si="5"/>
        <v/>
      </c>
    </row>
    <row r="328" spans="1:13" ht="14.45" customHeight="1" x14ac:dyDescent="0.2">
      <c r="A328" s="321"/>
      <c r="B328" s="317"/>
      <c r="C328" s="318"/>
      <c r="D328" s="318"/>
      <c r="E328" s="319"/>
      <c r="F328" s="317"/>
      <c r="G328" s="318"/>
      <c r="H328" s="318"/>
      <c r="I328" s="318"/>
      <c r="J328" s="318"/>
      <c r="K328" s="320"/>
      <c r="L328" s="113"/>
      <c r="M328" s="316" t="str">
        <f t="shared" si="5"/>
        <v/>
      </c>
    </row>
    <row r="329" spans="1:13" ht="14.45" customHeight="1" x14ac:dyDescent="0.2">
      <c r="A329" s="321"/>
      <c r="B329" s="317"/>
      <c r="C329" s="318"/>
      <c r="D329" s="318"/>
      <c r="E329" s="319"/>
      <c r="F329" s="317"/>
      <c r="G329" s="318"/>
      <c r="H329" s="318"/>
      <c r="I329" s="318"/>
      <c r="J329" s="318"/>
      <c r="K329" s="320"/>
      <c r="L329" s="113"/>
      <c r="M329" s="316" t="str">
        <f t="shared" si="5"/>
        <v/>
      </c>
    </row>
    <row r="330" spans="1:13" ht="14.45" customHeight="1" x14ac:dyDescent="0.2">
      <c r="A330" s="321"/>
      <c r="B330" s="317"/>
      <c r="C330" s="318"/>
      <c r="D330" s="318"/>
      <c r="E330" s="319"/>
      <c r="F330" s="317"/>
      <c r="G330" s="318"/>
      <c r="H330" s="318"/>
      <c r="I330" s="318"/>
      <c r="J330" s="318"/>
      <c r="K330" s="320"/>
      <c r="L330" s="113"/>
      <c r="M330" s="316" t="str">
        <f t="shared" si="5"/>
        <v/>
      </c>
    </row>
    <row r="331" spans="1:13" ht="14.45" customHeight="1" x14ac:dyDescent="0.2">
      <c r="A331" s="321"/>
      <c r="B331" s="317"/>
      <c r="C331" s="318"/>
      <c r="D331" s="318"/>
      <c r="E331" s="319"/>
      <c r="F331" s="317"/>
      <c r="G331" s="318"/>
      <c r="H331" s="318"/>
      <c r="I331" s="318"/>
      <c r="J331" s="318"/>
      <c r="K331" s="320"/>
      <c r="L331" s="113"/>
      <c r="M331" s="316" t="str">
        <f t="shared" si="5"/>
        <v/>
      </c>
    </row>
    <row r="332" spans="1:13" ht="14.45" customHeight="1" x14ac:dyDescent="0.2">
      <c r="A332" s="321"/>
      <c r="B332" s="317"/>
      <c r="C332" s="318"/>
      <c r="D332" s="318"/>
      <c r="E332" s="319"/>
      <c r="F332" s="317"/>
      <c r="G332" s="318"/>
      <c r="H332" s="318"/>
      <c r="I332" s="318"/>
      <c r="J332" s="318"/>
      <c r="K332" s="320"/>
      <c r="L332" s="113"/>
      <c r="M332" s="316" t="str">
        <f t="shared" si="5"/>
        <v/>
      </c>
    </row>
    <row r="333" spans="1:13" ht="14.45" customHeight="1" x14ac:dyDescent="0.2">
      <c r="A333" s="321"/>
      <c r="B333" s="317"/>
      <c r="C333" s="318"/>
      <c r="D333" s="318"/>
      <c r="E333" s="319"/>
      <c r="F333" s="317"/>
      <c r="G333" s="318"/>
      <c r="H333" s="318"/>
      <c r="I333" s="318"/>
      <c r="J333" s="318"/>
      <c r="K333" s="320"/>
      <c r="L333" s="113"/>
      <c r="M333" s="316" t="str">
        <f t="shared" si="5"/>
        <v/>
      </c>
    </row>
    <row r="334" spans="1:13" ht="14.45" customHeight="1" x14ac:dyDescent="0.2">
      <c r="A334" s="321"/>
      <c r="B334" s="317"/>
      <c r="C334" s="318"/>
      <c r="D334" s="318"/>
      <c r="E334" s="319"/>
      <c r="F334" s="317"/>
      <c r="G334" s="318"/>
      <c r="H334" s="318"/>
      <c r="I334" s="318"/>
      <c r="J334" s="318"/>
      <c r="K334" s="320"/>
      <c r="L334" s="113"/>
      <c r="M334" s="316" t="str">
        <f t="shared" si="5"/>
        <v/>
      </c>
    </row>
    <row r="335" spans="1:13" ht="14.45" customHeight="1" x14ac:dyDescent="0.2">
      <c r="A335" s="321"/>
      <c r="B335" s="317"/>
      <c r="C335" s="318"/>
      <c r="D335" s="318"/>
      <c r="E335" s="319"/>
      <c r="F335" s="317"/>
      <c r="G335" s="318"/>
      <c r="H335" s="318"/>
      <c r="I335" s="318"/>
      <c r="J335" s="318"/>
      <c r="K335" s="320"/>
      <c r="L335" s="113"/>
      <c r="M335" s="316" t="str">
        <f t="shared" si="5"/>
        <v/>
      </c>
    </row>
    <row r="336" spans="1:13" ht="14.45" customHeight="1" x14ac:dyDescent="0.2">
      <c r="A336" s="321"/>
      <c r="B336" s="317"/>
      <c r="C336" s="318"/>
      <c r="D336" s="318"/>
      <c r="E336" s="319"/>
      <c r="F336" s="317"/>
      <c r="G336" s="318"/>
      <c r="H336" s="318"/>
      <c r="I336" s="318"/>
      <c r="J336" s="318"/>
      <c r="K336" s="320"/>
      <c r="L336" s="113"/>
      <c r="M336" s="316" t="str">
        <f t="shared" si="5"/>
        <v/>
      </c>
    </row>
    <row r="337" spans="1:13" ht="14.45" customHeight="1" x14ac:dyDescent="0.2">
      <c r="A337" s="321"/>
      <c r="B337" s="317"/>
      <c r="C337" s="318"/>
      <c r="D337" s="318"/>
      <c r="E337" s="319"/>
      <c r="F337" s="317"/>
      <c r="G337" s="318"/>
      <c r="H337" s="318"/>
      <c r="I337" s="318"/>
      <c r="J337" s="318"/>
      <c r="K337" s="320"/>
      <c r="L337" s="113"/>
      <c r="M337" s="316" t="str">
        <f t="shared" si="5"/>
        <v/>
      </c>
    </row>
    <row r="338" spans="1:13" ht="14.45" customHeight="1" x14ac:dyDescent="0.2">
      <c r="A338" s="321"/>
      <c r="B338" s="317"/>
      <c r="C338" s="318"/>
      <c r="D338" s="318"/>
      <c r="E338" s="319"/>
      <c r="F338" s="317"/>
      <c r="G338" s="318"/>
      <c r="H338" s="318"/>
      <c r="I338" s="318"/>
      <c r="J338" s="318"/>
      <c r="K338" s="320"/>
      <c r="L338" s="113"/>
      <c r="M338" s="316" t="str">
        <f t="shared" si="5"/>
        <v/>
      </c>
    </row>
    <row r="339" spans="1:13" ht="14.45" customHeight="1" x14ac:dyDescent="0.2">
      <c r="A339" s="321"/>
      <c r="B339" s="317"/>
      <c r="C339" s="318"/>
      <c r="D339" s="318"/>
      <c r="E339" s="319"/>
      <c r="F339" s="317"/>
      <c r="G339" s="318"/>
      <c r="H339" s="318"/>
      <c r="I339" s="318"/>
      <c r="J339" s="318"/>
      <c r="K339" s="320"/>
      <c r="L339" s="113"/>
      <c r="M339" s="316" t="str">
        <f t="shared" si="5"/>
        <v/>
      </c>
    </row>
    <row r="340" spans="1:13" ht="14.45" customHeight="1" x14ac:dyDescent="0.2">
      <c r="A340" s="321"/>
      <c r="B340" s="317"/>
      <c r="C340" s="318"/>
      <c r="D340" s="318"/>
      <c r="E340" s="319"/>
      <c r="F340" s="317"/>
      <c r="G340" s="318"/>
      <c r="H340" s="318"/>
      <c r="I340" s="318"/>
      <c r="J340" s="318"/>
      <c r="K340" s="320"/>
      <c r="L340" s="113"/>
      <c r="M340" s="316" t="str">
        <f t="shared" si="5"/>
        <v/>
      </c>
    </row>
    <row r="341" spans="1:13" ht="14.45" customHeight="1" x14ac:dyDescent="0.2">
      <c r="A341" s="321"/>
      <c r="B341" s="317"/>
      <c r="C341" s="318"/>
      <c r="D341" s="318"/>
      <c r="E341" s="319"/>
      <c r="F341" s="317"/>
      <c r="G341" s="318"/>
      <c r="H341" s="318"/>
      <c r="I341" s="318"/>
      <c r="J341" s="318"/>
      <c r="K341" s="320"/>
      <c r="L341" s="113"/>
      <c r="M341" s="316" t="str">
        <f t="shared" si="5"/>
        <v/>
      </c>
    </row>
    <row r="342" spans="1:13" ht="14.45" customHeight="1" x14ac:dyDescent="0.2">
      <c r="A342" s="321"/>
      <c r="B342" s="317"/>
      <c r="C342" s="318"/>
      <c r="D342" s="318"/>
      <c r="E342" s="319"/>
      <c r="F342" s="317"/>
      <c r="G342" s="318"/>
      <c r="H342" s="318"/>
      <c r="I342" s="318"/>
      <c r="J342" s="318"/>
      <c r="K342" s="320"/>
      <c r="L342" s="113"/>
      <c r="M342" s="316" t="str">
        <f t="shared" si="5"/>
        <v/>
      </c>
    </row>
    <row r="343" spans="1:13" ht="14.45" customHeight="1" x14ac:dyDescent="0.2">
      <c r="A343" s="321"/>
      <c r="B343" s="317"/>
      <c r="C343" s="318"/>
      <c r="D343" s="318"/>
      <c r="E343" s="319"/>
      <c r="F343" s="317"/>
      <c r="G343" s="318"/>
      <c r="H343" s="318"/>
      <c r="I343" s="318"/>
      <c r="J343" s="318"/>
      <c r="K343" s="320"/>
      <c r="L343" s="113"/>
      <c r="M343" s="316" t="str">
        <f t="shared" si="5"/>
        <v/>
      </c>
    </row>
    <row r="344" spans="1:13" ht="14.45" customHeight="1" x14ac:dyDescent="0.2">
      <c r="A344" s="321"/>
      <c r="B344" s="317"/>
      <c r="C344" s="318"/>
      <c r="D344" s="318"/>
      <c r="E344" s="319"/>
      <c r="F344" s="317"/>
      <c r="G344" s="318"/>
      <c r="H344" s="318"/>
      <c r="I344" s="318"/>
      <c r="J344" s="318"/>
      <c r="K344" s="320"/>
      <c r="L344" s="113"/>
      <c r="M344" s="316" t="str">
        <f t="shared" si="5"/>
        <v/>
      </c>
    </row>
    <row r="345" spans="1:13" ht="14.45" customHeight="1" x14ac:dyDescent="0.2">
      <c r="A345" s="321"/>
      <c r="B345" s="317"/>
      <c r="C345" s="318"/>
      <c r="D345" s="318"/>
      <c r="E345" s="319"/>
      <c r="F345" s="317"/>
      <c r="G345" s="318"/>
      <c r="H345" s="318"/>
      <c r="I345" s="318"/>
      <c r="J345" s="318"/>
      <c r="K345" s="320"/>
      <c r="L345" s="113"/>
      <c r="M345" s="316" t="str">
        <f t="shared" si="5"/>
        <v/>
      </c>
    </row>
    <row r="346" spans="1:13" ht="14.45" customHeight="1" x14ac:dyDescent="0.2">
      <c r="A346" s="321"/>
      <c r="B346" s="317"/>
      <c r="C346" s="318"/>
      <c r="D346" s="318"/>
      <c r="E346" s="319"/>
      <c r="F346" s="317"/>
      <c r="G346" s="318"/>
      <c r="H346" s="318"/>
      <c r="I346" s="318"/>
      <c r="J346" s="318"/>
      <c r="K346" s="320"/>
      <c r="L346" s="113"/>
      <c r="M346" s="316" t="str">
        <f t="shared" si="5"/>
        <v/>
      </c>
    </row>
    <row r="347" spans="1:13" ht="14.45" customHeight="1" x14ac:dyDescent="0.2">
      <c r="A347" s="321"/>
      <c r="B347" s="317"/>
      <c r="C347" s="318"/>
      <c r="D347" s="318"/>
      <c r="E347" s="319"/>
      <c r="F347" s="317"/>
      <c r="G347" s="318"/>
      <c r="H347" s="318"/>
      <c r="I347" s="318"/>
      <c r="J347" s="318"/>
      <c r="K347" s="320"/>
      <c r="L347" s="113"/>
      <c r="M347" s="316" t="str">
        <f t="shared" si="5"/>
        <v/>
      </c>
    </row>
    <row r="348" spans="1:13" ht="14.45" customHeight="1" x14ac:dyDescent="0.2">
      <c r="A348" s="321"/>
      <c r="B348" s="317"/>
      <c r="C348" s="318"/>
      <c r="D348" s="318"/>
      <c r="E348" s="319"/>
      <c r="F348" s="317"/>
      <c r="G348" s="318"/>
      <c r="H348" s="318"/>
      <c r="I348" s="318"/>
      <c r="J348" s="318"/>
      <c r="K348" s="320"/>
      <c r="L348" s="113"/>
      <c r="M348" s="316" t="str">
        <f t="shared" si="5"/>
        <v/>
      </c>
    </row>
    <row r="349" spans="1:13" ht="14.45" customHeight="1" x14ac:dyDescent="0.2">
      <c r="A349" s="321"/>
      <c r="B349" s="317"/>
      <c r="C349" s="318"/>
      <c r="D349" s="318"/>
      <c r="E349" s="319"/>
      <c r="F349" s="317"/>
      <c r="G349" s="318"/>
      <c r="H349" s="318"/>
      <c r="I349" s="318"/>
      <c r="J349" s="318"/>
      <c r="K349" s="320"/>
      <c r="L349" s="113"/>
      <c r="M349" s="316" t="str">
        <f t="shared" si="5"/>
        <v/>
      </c>
    </row>
    <row r="350" spans="1:13" ht="14.45" customHeight="1" x14ac:dyDescent="0.2">
      <c r="A350" s="321"/>
      <c r="B350" s="317"/>
      <c r="C350" s="318"/>
      <c r="D350" s="318"/>
      <c r="E350" s="319"/>
      <c r="F350" s="317"/>
      <c r="G350" s="318"/>
      <c r="H350" s="318"/>
      <c r="I350" s="318"/>
      <c r="J350" s="318"/>
      <c r="K350" s="320"/>
      <c r="L350" s="113"/>
      <c r="M350" s="316" t="str">
        <f t="shared" si="5"/>
        <v/>
      </c>
    </row>
    <row r="351" spans="1:13" ht="14.45" customHeight="1" x14ac:dyDescent="0.2">
      <c r="A351" s="321"/>
      <c r="B351" s="317"/>
      <c r="C351" s="318"/>
      <c r="D351" s="318"/>
      <c r="E351" s="319"/>
      <c r="F351" s="317"/>
      <c r="G351" s="318"/>
      <c r="H351" s="318"/>
      <c r="I351" s="318"/>
      <c r="J351" s="318"/>
      <c r="K351" s="320"/>
      <c r="L351" s="113"/>
      <c r="M351" s="316" t="str">
        <f t="shared" si="5"/>
        <v/>
      </c>
    </row>
    <row r="352" spans="1:13" ht="14.45" customHeight="1" x14ac:dyDescent="0.2">
      <c r="A352" s="321"/>
      <c r="B352" s="317"/>
      <c r="C352" s="318"/>
      <c r="D352" s="318"/>
      <c r="E352" s="319"/>
      <c r="F352" s="317"/>
      <c r="G352" s="318"/>
      <c r="H352" s="318"/>
      <c r="I352" s="318"/>
      <c r="J352" s="318"/>
      <c r="K352" s="320"/>
      <c r="L352" s="113"/>
      <c r="M352" s="316" t="str">
        <f t="shared" si="5"/>
        <v/>
      </c>
    </row>
    <row r="353" spans="1:13" ht="14.45" customHeight="1" x14ac:dyDescent="0.2">
      <c r="A353" s="321"/>
      <c r="B353" s="317"/>
      <c r="C353" s="318"/>
      <c r="D353" s="318"/>
      <c r="E353" s="319"/>
      <c r="F353" s="317"/>
      <c r="G353" s="318"/>
      <c r="H353" s="318"/>
      <c r="I353" s="318"/>
      <c r="J353" s="318"/>
      <c r="K353" s="320"/>
      <c r="L353" s="113"/>
      <c r="M353" s="316" t="str">
        <f t="shared" si="5"/>
        <v/>
      </c>
    </row>
    <row r="354" spans="1:13" ht="14.45" customHeight="1" x14ac:dyDescent="0.2">
      <c r="A354" s="321"/>
      <c r="B354" s="317"/>
      <c r="C354" s="318"/>
      <c r="D354" s="318"/>
      <c r="E354" s="319"/>
      <c r="F354" s="317"/>
      <c r="G354" s="318"/>
      <c r="H354" s="318"/>
      <c r="I354" s="318"/>
      <c r="J354" s="318"/>
      <c r="K354" s="320"/>
      <c r="L354" s="113"/>
      <c r="M354" s="316" t="str">
        <f t="shared" si="5"/>
        <v/>
      </c>
    </row>
    <row r="355" spans="1:13" ht="14.45" customHeight="1" x14ac:dyDescent="0.2">
      <c r="A355" s="321"/>
      <c r="B355" s="317"/>
      <c r="C355" s="318"/>
      <c r="D355" s="318"/>
      <c r="E355" s="319"/>
      <c r="F355" s="317"/>
      <c r="G355" s="318"/>
      <c r="H355" s="318"/>
      <c r="I355" s="318"/>
      <c r="J355" s="318"/>
      <c r="K355" s="320"/>
      <c r="L355" s="113"/>
      <c r="M355" s="316" t="str">
        <f t="shared" si="5"/>
        <v/>
      </c>
    </row>
    <row r="356" spans="1:13" ht="14.45" customHeight="1" x14ac:dyDescent="0.2">
      <c r="A356" s="321"/>
      <c r="B356" s="317"/>
      <c r="C356" s="318"/>
      <c r="D356" s="318"/>
      <c r="E356" s="319"/>
      <c r="F356" s="317"/>
      <c r="G356" s="318"/>
      <c r="H356" s="318"/>
      <c r="I356" s="318"/>
      <c r="J356" s="318"/>
      <c r="K356" s="320"/>
      <c r="L356" s="113"/>
      <c r="M356" s="316" t="str">
        <f t="shared" si="5"/>
        <v/>
      </c>
    </row>
    <row r="357" spans="1:13" ht="14.45" customHeight="1" x14ac:dyDescent="0.2">
      <c r="A357" s="321"/>
      <c r="B357" s="317"/>
      <c r="C357" s="318"/>
      <c r="D357" s="318"/>
      <c r="E357" s="319"/>
      <c r="F357" s="317"/>
      <c r="G357" s="318"/>
      <c r="H357" s="318"/>
      <c r="I357" s="318"/>
      <c r="J357" s="318"/>
      <c r="K357" s="320"/>
      <c r="L357" s="113"/>
      <c r="M357" s="316" t="str">
        <f t="shared" si="5"/>
        <v/>
      </c>
    </row>
    <row r="358" spans="1:13" ht="14.45" customHeight="1" x14ac:dyDescent="0.2">
      <c r="A358" s="321"/>
      <c r="B358" s="317"/>
      <c r="C358" s="318"/>
      <c r="D358" s="318"/>
      <c r="E358" s="319"/>
      <c r="F358" s="317"/>
      <c r="G358" s="318"/>
      <c r="H358" s="318"/>
      <c r="I358" s="318"/>
      <c r="J358" s="318"/>
      <c r="K358" s="320"/>
      <c r="L358" s="113"/>
      <c r="M358" s="316" t="str">
        <f t="shared" si="5"/>
        <v/>
      </c>
    </row>
    <row r="359" spans="1:13" ht="14.45" customHeight="1" x14ac:dyDescent="0.2">
      <c r="A359" s="321"/>
      <c r="B359" s="317"/>
      <c r="C359" s="318"/>
      <c r="D359" s="318"/>
      <c r="E359" s="319"/>
      <c r="F359" s="317"/>
      <c r="G359" s="318"/>
      <c r="H359" s="318"/>
      <c r="I359" s="318"/>
      <c r="J359" s="318"/>
      <c r="K359" s="320"/>
      <c r="L359" s="113"/>
      <c r="M359" s="316" t="str">
        <f t="shared" si="5"/>
        <v/>
      </c>
    </row>
    <row r="360" spans="1:13" ht="14.45" customHeight="1" x14ac:dyDescent="0.2">
      <c r="A360" s="321"/>
      <c r="B360" s="317"/>
      <c r="C360" s="318"/>
      <c r="D360" s="318"/>
      <c r="E360" s="319"/>
      <c r="F360" s="317"/>
      <c r="G360" s="318"/>
      <c r="H360" s="318"/>
      <c r="I360" s="318"/>
      <c r="J360" s="318"/>
      <c r="K360" s="320"/>
      <c r="L360" s="113"/>
      <c r="M360" s="316" t="str">
        <f t="shared" si="5"/>
        <v/>
      </c>
    </row>
    <row r="361" spans="1:13" ht="14.45" customHeight="1" x14ac:dyDescent="0.2">
      <c r="A361" s="321"/>
      <c r="B361" s="317"/>
      <c r="C361" s="318"/>
      <c r="D361" s="318"/>
      <c r="E361" s="319"/>
      <c r="F361" s="317"/>
      <c r="G361" s="318"/>
      <c r="H361" s="318"/>
      <c r="I361" s="318"/>
      <c r="J361" s="318"/>
      <c r="K361" s="320"/>
      <c r="L361" s="113"/>
      <c r="M361" s="316" t="str">
        <f t="shared" si="5"/>
        <v/>
      </c>
    </row>
    <row r="362" spans="1:13" ht="14.45" customHeight="1" x14ac:dyDescent="0.2">
      <c r="A362" s="321"/>
      <c r="B362" s="317"/>
      <c r="C362" s="318"/>
      <c r="D362" s="318"/>
      <c r="E362" s="319"/>
      <c r="F362" s="317"/>
      <c r="G362" s="318"/>
      <c r="H362" s="318"/>
      <c r="I362" s="318"/>
      <c r="J362" s="318"/>
      <c r="K362" s="320"/>
      <c r="L362" s="113"/>
      <c r="M362" s="316" t="str">
        <f t="shared" si="5"/>
        <v/>
      </c>
    </row>
    <row r="363" spans="1:13" ht="14.45" customHeight="1" x14ac:dyDescent="0.2">
      <c r="A363" s="321"/>
      <c r="B363" s="317"/>
      <c r="C363" s="318"/>
      <c r="D363" s="318"/>
      <c r="E363" s="319"/>
      <c r="F363" s="317"/>
      <c r="G363" s="318"/>
      <c r="H363" s="318"/>
      <c r="I363" s="318"/>
      <c r="J363" s="318"/>
      <c r="K363" s="320"/>
      <c r="L363" s="113"/>
      <c r="M363" s="316" t="str">
        <f t="shared" si="5"/>
        <v/>
      </c>
    </row>
    <row r="364" spans="1:13" ht="14.45" customHeight="1" x14ac:dyDescent="0.2">
      <c r="A364" s="321"/>
      <c r="B364" s="317"/>
      <c r="C364" s="318"/>
      <c r="D364" s="318"/>
      <c r="E364" s="319"/>
      <c r="F364" s="317"/>
      <c r="G364" s="318"/>
      <c r="H364" s="318"/>
      <c r="I364" s="318"/>
      <c r="J364" s="318"/>
      <c r="K364" s="320"/>
      <c r="L364" s="113"/>
      <c r="M364" s="316" t="str">
        <f t="shared" si="5"/>
        <v/>
      </c>
    </row>
    <row r="365" spans="1:13" ht="14.45" customHeight="1" x14ac:dyDescent="0.2">
      <c r="A365" s="321"/>
      <c r="B365" s="317"/>
      <c r="C365" s="318"/>
      <c r="D365" s="318"/>
      <c r="E365" s="319"/>
      <c r="F365" s="317"/>
      <c r="G365" s="318"/>
      <c r="H365" s="318"/>
      <c r="I365" s="318"/>
      <c r="J365" s="318"/>
      <c r="K365" s="320"/>
      <c r="L365" s="113"/>
      <c r="M365" s="316" t="str">
        <f t="shared" si="5"/>
        <v/>
      </c>
    </row>
    <row r="366" spans="1:13" ht="14.45" customHeight="1" x14ac:dyDescent="0.2">
      <c r="A366" s="321"/>
      <c r="B366" s="317"/>
      <c r="C366" s="318"/>
      <c r="D366" s="318"/>
      <c r="E366" s="319"/>
      <c r="F366" s="317"/>
      <c r="G366" s="318"/>
      <c r="H366" s="318"/>
      <c r="I366" s="318"/>
      <c r="J366" s="318"/>
      <c r="K366" s="320"/>
      <c r="L366" s="113"/>
      <c r="M366" s="316" t="str">
        <f t="shared" si="5"/>
        <v/>
      </c>
    </row>
    <row r="367" spans="1:13" ht="14.45" customHeight="1" x14ac:dyDescent="0.2">
      <c r="A367" s="321"/>
      <c r="B367" s="317"/>
      <c r="C367" s="318"/>
      <c r="D367" s="318"/>
      <c r="E367" s="319"/>
      <c r="F367" s="317"/>
      <c r="G367" s="318"/>
      <c r="H367" s="318"/>
      <c r="I367" s="318"/>
      <c r="J367" s="318"/>
      <c r="K367" s="320"/>
      <c r="L367" s="113"/>
      <c r="M367" s="316" t="str">
        <f t="shared" si="5"/>
        <v/>
      </c>
    </row>
    <row r="368" spans="1:13" ht="14.45" customHeight="1" x14ac:dyDescent="0.2">
      <c r="A368" s="321"/>
      <c r="B368" s="317"/>
      <c r="C368" s="318"/>
      <c r="D368" s="318"/>
      <c r="E368" s="319"/>
      <c r="F368" s="317"/>
      <c r="G368" s="318"/>
      <c r="H368" s="318"/>
      <c r="I368" s="318"/>
      <c r="J368" s="318"/>
      <c r="K368" s="320"/>
      <c r="L368" s="113"/>
      <c r="M368" s="316" t="str">
        <f t="shared" si="5"/>
        <v/>
      </c>
    </row>
    <row r="369" spans="1:13" ht="14.45" customHeight="1" x14ac:dyDescent="0.2">
      <c r="A369" s="321"/>
      <c r="B369" s="317"/>
      <c r="C369" s="318"/>
      <c r="D369" s="318"/>
      <c r="E369" s="319"/>
      <c r="F369" s="317"/>
      <c r="G369" s="318"/>
      <c r="H369" s="318"/>
      <c r="I369" s="318"/>
      <c r="J369" s="318"/>
      <c r="K369" s="320"/>
      <c r="L369" s="113"/>
      <c r="M369" s="316" t="str">
        <f t="shared" si="5"/>
        <v/>
      </c>
    </row>
    <row r="370" spans="1:13" ht="14.45" customHeight="1" x14ac:dyDescent="0.2">
      <c r="A370" s="321"/>
      <c r="B370" s="317"/>
      <c r="C370" s="318"/>
      <c r="D370" s="318"/>
      <c r="E370" s="319"/>
      <c r="F370" s="317"/>
      <c r="G370" s="318"/>
      <c r="H370" s="318"/>
      <c r="I370" s="318"/>
      <c r="J370" s="318"/>
      <c r="K370" s="320"/>
      <c r="L370" s="113"/>
      <c r="M370" s="316" t="str">
        <f t="shared" si="5"/>
        <v/>
      </c>
    </row>
    <row r="371" spans="1:13" ht="14.45" customHeight="1" x14ac:dyDescent="0.2">
      <c r="A371" s="321"/>
      <c r="B371" s="317"/>
      <c r="C371" s="318"/>
      <c r="D371" s="318"/>
      <c r="E371" s="319"/>
      <c r="F371" s="317"/>
      <c r="G371" s="318"/>
      <c r="H371" s="318"/>
      <c r="I371" s="318"/>
      <c r="J371" s="318"/>
      <c r="K371" s="320"/>
      <c r="L371" s="113"/>
      <c r="M371" s="316" t="str">
        <f t="shared" si="5"/>
        <v/>
      </c>
    </row>
    <row r="372" spans="1:13" ht="14.45" customHeight="1" x14ac:dyDescent="0.2">
      <c r="A372" s="321"/>
      <c r="B372" s="317"/>
      <c r="C372" s="318"/>
      <c r="D372" s="318"/>
      <c r="E372" s="319"/>
      <c r="F372" s="317"/>
      <c r="G372" s="318"/>
      <c r="H372" s="318"/>
      <c r="I372" s="318"/>
      <c r="J372" s="318"/>
      <c r="K372" s="320"/>
      <c r="L372" s="113"/>
      <c r="M372" s="316" t="str">
        <f t="shared" si="5"/>
        <v/>
      </c>
    </row>
    <row r="373" spans="1:13" ht="14.45" customHeight="1" x14ac:dyDescent="0.2">
      <c r="A373" s="321"/>
      <c r="B373" s="317"/>
      <c r="C373" s="318"/>
      <c r="D373" s="318"/>
      <c r="E373" s="319"/>
      <c r="F373" s="317"/>
      <c r="G373" s="318"/>
      <c r="H373" s="318"/>
      <c r="I373" s="318"/>
      <c r="J373" s="318"/>
      <c r="K373" s="320"/>
      <c r="L373" s="113"/>
      <c r="M373" s="316" t="str">
        <f t="shared" si="5"/>
        <v/>
      </c>
    </row>
    <row r="374" spans="1:13" ht="14.45" customHeight="1" x14ac:dyDescent="0.2">
      <c r="A374" s="321"/>
      <c r="B374" s="317"/>
      <c r="C374" s="318"/>
      <c r="D374" s="318"/>
      <c r="E374" s="319"/>
      <c r="F374" s="317"/>
      <c r="G374" s="318"/>
      <c r="H374" s="318"/>
      <c r="I374" s="318"/>
      <c r="J374" s="318"/>
      <c r="K374" s="320"/>
      <c r="L374" s="113"/>
      <c r="M374" s="316" t="str">
        <f t="shared" si="5"/>
        <v/>
      </c>
    </row>
    <row r="375" spans="1:13" ht="14.45" customHeight="1" x14ac:dyDescent="0.2">
      <c r="A375" s="321"/>
      <c r="B375" s="317"/>
      <c r="C375" s="318"/>
      <c r="D375" s="318"/>
      <c r="E375" s="319"/>
      <c r="F375" s="317"/>
      <c r="G375" s="318"/>
      <c r="H375" s="318"/>
      <c r="I375" s="318"/>
      <c r="J375" s="318"/>
      <c r="K375" s="320"/>
      <c r="L375" s="113"/>
      <c r="M375" s="316" t="str">
        <f t="shared" si="5"/>
        <v/>
      </c>
    </row>
    <row r="376" spans="1:13" ht="14.45" customHeight="1" x14ac:dyDescent="0.2">
      <c r="A376" s="321"/>
      <c r="B376" s="317"/>
      <c r="C376" s="318"/>
      <c r="D376" s="318"/>
      <c r="E376" s="319"/>
      <c r="F376" s="317"/>
      <c r="G376" s="318"/>
      <c r="H376" s="318"/>
      <c r="I376" s="318"/>
      <c r="J376" s="318"/>
      <c r="K376" s="320"/>
      <c r="L376" s="113"/>
      <c r="M376" s="316" t="str">
        <f t="shared" si="5"/>
        <v/>
      </c>
    </row>
    <row r="377" spans="1:13" ht="14.45" customHeight="1" x14ac:dyDescent="0.2">
      <c r="A377" s="321"/>
      <c r="B377" s="317"/>
      <c r="C377" s="318"/>
      <c r="D377" s="318"/>
      <c r="E377" s="319"/>
      <c r="F377" s="317"/>
      <c r="G377" s="318"/>
      <c r="H377" s="318"/>
      <c r="I377" s="318"/>
      <c r="J377" s="318"/>
      <c r="K377" s="320"/>
      <c r="L377" s="113"/>
      <c r="M377" s="316" t="str">
        <f t="shared" si="5"/>
        <v/>
      </c>
    </row>
    <row r="378" spans="1:13" ht="14.45" customHeight="1" x14ac:dyDescent="0.2">
      <c r="A378" s="321"/>
      <c r="B378" s="317"/>
      <c r="C378" s="318"/>
      <c r="D378" s="318"/>
      <c r="E378" s="319"/>
      <c r="F378" s="317"/>
      <c r="G378" s="318"/>
      <c r="H378" s="318"/>
      <c r="I378" s="318"/>
      <c r="J378" s="318"/>
      <c r="K378" s="320"/>
      <c r="L378" s="113"/>
      <c r="M378" s="316" t="str">
        <f t="shared" si="5"/>
        <v/>
      </c>
    </row>
    <row r="379" spans="1:13" ht="14.45" customHeight="1" x14ac:dyDescent="0.2">
      <c r="A379" s="321"/>
      <c r="B379" s="317"/>
      <c r="C379" s="318"/>
      <c r="D379" s="318"/>
      <c r="E379" s="319"/>
      <c r="F379" s="317"/>
      <c r="G379" s="318"/>
      <c r="H379" s="318"/>
      <c r="I379" s="318"/>
      <c r="J379" s="318"/>
      <c r="K379" s="320"/>
      <c r="L379" s="113"/>
      <c r="M379" s="316" t="str">
        <f t="shared" si="5"/>
        <v/>
      </c>
    </row>
    <row r="380" spans="1:13" ht="14.45" customHeight="1" x14ac:dyDescent="0.2">
      <c r="A380" s="321"/>
      <c r="B380" s="317"/>
      <c r="C380" s="318"/>
      <c r="D380" s="318"/>
      <c r="E380" s="319"/>
      <c r="F380" s="317"/>
      <c r="G380" s="318"/>
      <c r="H380" s="318"/>
      <c r="I380" s="318"/>
      <c r="J380" s="318"/>
      <c r="K380" s="320"/>
      <c r="L380" s="113"/>
      <c r="M380" s="316" t="str">
        <f t="shared" si="5"/>
        <v/>
      </c>
    </row>
    <row r="381" spans="1:13" ht="14.45" customHeight="1" x14ac:dyDescent="0.2">
      <c r="A381" s="321"/>
      <c r="B381" s="317"/>
      <c r="C381" s="318"/>
      <c r="D381" s="318"/>
      <c r="E381" s="319"/>
      <c r="F381" s="317"/>
      <c r="G381" s="318"/>
      <c r="H381" s="318"/>
      <c r="I381" s="318"/>
      <c r="J381" s="318"/>
      <c r="K381" s="320"/>
      <c r="L381" s="113"/>
      <c r="M381" s="316" t="str">
        <f t="shared" si="5"/>
        <v/>
      </c>
    </row>
    <row r="382" spans="1:13" ht="14.45" customHeight="1" x14ac:dyDescent="0.2">
      <c r="A382" s="321"/>
      <c r="B382" s="317"/>
      <c r="C382" s="318"/>
      <c r="D382" s="318"/>
      <c r="E382" s="319"/>
      <c r="F382" s="317"/>
      <c r="G382" s="318"/>
      <c r="H382" s="318"/>
      <c r="I382" s="318"/>
      <c r="J382" s="318"/>
      <c r="K382" s="320"/>
      <c r="L382" s="113"/>
      <c r="M382" s="316" t="str">
        <f t="shared" si="5"/>
        <v/>
      </c>
    </row>
    <row r="383" spans="1:13" ht="14.45" customHeight="1" x14ac:dyDescent="0.2">
      <c r="A383" s="321"/>
      <c r="B383" s="317"/>
      <c r="C383" s="318"/>
      <c r="D383" s="318"/>
      <c r="E383" s="319"/>
      <c r="F383" s="317"/>
      <c r="G383" s="318"/>
      <c r="H383" s="318"/>
      <c r="I383" s="318"/>
      <c r="J383" s="318"/>
      <c r="K383" s="320"/>
      <c r="L383" s="113"/>
      <c r="M383" s="316" t="str">
        <f t="shared" si="5"/>
        <v/>
      </c>
    </row>
    <row r="384" spans="1:13" ht="14.45" customHeight="1" x14ac:dyDescent="0.2">
      <c r="A384" s="321"/>
      <c r="B384" s="317"/>
      <c r="C384" s="318"/>
      <c r="D384" s="318"/>
      <c r="E384" s="319"/>
      <c r="F384" s="317"/>
      <c r="G384" s="318"/>
      <c r="H384" s="318"/>
      <c r="I384" s="318"/>
      <c r="J384" s="318"/>
      <c r="K384" s="320"/>
      <c r="L384" s="113"/>
      <c r="M384" s="316" t="str">
        <f t="shared" si="5"/>
        <v/>
      </c>
    </row>
    <row r="385" spans="1:13" ht="14.45" customHeight="1" x14ac:dyDescent="0.2">
      <c r="A385" s="321"/>
      <c r="B385" s="317"/>
      <c r="C385" s="318"/>
      <c r="D385" s="318"/>
      <c r="E385" s="319"/>
      <c r="F385" s="317"/>
      <c r="G385" s="318"/>
      <c r="H385" s="318"/>
      <c r="I385" s="318"/>
      <c r="J385" s="318"/>
      <c r="K385" s="320"/>
      <c r="L385" s="113"/>
      <c r="M385" s="316" t="str">
        <f t="shared" si="5"/>
        <v/>
      </c>
    </row>
    <row r="386" spans="1:13" ht="14.45" customHeight="1" x14ac:dyDescent="0.2">
      <c r="A386" s="321"/>
      <c r="B386" s="317"/>
      <c r="C386" s="318"/>
      <c r="D386" s="318"/>
      <c r="E386" s="319"/>
      <c r="F386" s="317"/>
      <c r="G386" s="318"/>
      <c r="H386" s="318"/>
      <c r="I386" s="318"/>
      <c r="J386" s="318"/>
      <c r="K386" s="320"/>
      <c r="L386" s="113"/>
      <c r="M386" s="316" t="str">
        <f t="shared" si="5"/>
        <v/>
      </c>
    </row>
    <row r="387" spans="1:13" ht="14.45" customHeight="1" x14ac:dyDescent="0.2">
      <c r="A387" s="321"/>
      <c r="B387" s="317"/>
      <c r="C387" s="318"/>
      <c r="D387" s="318"/>
      <c r="E387" s="319"/>
      <c r="F387" s="317"/>
      <c r="G387" s="318"/>
      <c r="H387" s="318"/>
      <c r="I387" s="318"/>
      <c r="J387" s="318"/>
      <c r="K387" s="320"/>
      <c r="L387" s="113"/>
      <c r="M387" s="316" t="str">
        <f t="shared" si="5"/>
        <v/>
      </c>
    </row>
    <row r="388" spans="1:13" ht="14.45" customHeight="1" x14ac:dyDescent="0.2">
      <c r="A388" s="321"/>
      <c r="B388" s="317"/>
      <c r="C388" s="318"/>
      <c r="D388" s="318"/>
      <c r="E388" s="319"/>
      <c r="F388" s="317"/>
      <c r="G388" s="318"/>
      <c r="H388" s="318"/>
      <c r="I388" s="318"/>
      <c r="J388" s="318"/>
      <c r="K388" s="320"/>
      <c r="L388" s="113"/>
      <c r="M388" s="316" t="str">
        <f t="shared" si="5"/>
        <v/>
      </c>
    </row>
    <row r="389" spans="1:13" ht="14.45" customHeight="1" x14ac:dyDescent="0.2">
      <c r="A389" s="321"/>
      <c r="B389" s="317"/>
      <c r="C389" s="318"/>
      <c r="D389" s="318"/>
      <c r="E389" s="319"/>
      <c r="F389" s="317"/>
      <c r="G389" s="318"/>
      <c r="H389" s="318"/>
      <c r="I389" s="318"/>
      <c r="J389" s="318"/>
      <c r="K389" s="320"/>
      <c r="L389" s="113"/>
      <c r="M389" s="316" t="str">
        <f t="shared" si="5"/>
        <v/>
      </c>
    </row>
    <row r="390" spans="1:13" ht="14.45" customHeight="1" x14ac:dyDescent="0.2">
      <c r="A390" s="321"/>
      <c r="B390" s="317"/>
      <c r="C390" s="318"/>
      <c r="D390" s="318"/>
      <c r="E390" s="319"/>
      <c r="F390" s="317"/>
      <c r="G390" s="318"/>
      <c r="H390" s="318"/>
      <c r="I390" s="318"/>
      <c r="J390" s="318"/>
      <c r="K390" s="320"/>
      <c r="L390" s="113"/>
      <c r="M390" s="31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21"/>
      <c r="B391" s="317"/>
      <c r="C391" s="318"/>
      <c r="D391" s="318"/>
      <c r="E391" s="319"/>
      <c r="F391" s="317"/>
      <c r="G391" s="318"/>
      <c r="H391" s="318"/>
      <c r="I391" s="318"/>
      <c r="J391" s="318"/>
      <c r="K391" s="320"/>
      <c r="L391" s="113"/>
      <c r="M391" s="316" t="str">
        <f t="shared" si="6"/>
        <v/>
      </c>
    </row>
    <row r="392" spans="1:13" ht="14.45" customHeight="1" x14ac:dyDescent="0.2">
      <c r="A392" s="321"/>
      <c r="B392" s="317"/>
      <c r="C392" s="318"/>
      <c r="D392" s="318"/>
      <c r="E392" s="319"/>
      <c r="F392" s="317"/>
      <c r="G392" s="318"/>
      <c r="H392" s="318"/>
      <c r="I392" s="318"/>
      <c r="J392" s="318"/>
      <c r="K392" s="320"/>
      <c r="L392" s="113"/>
      <c r="M392" s="316" t="str">
        <f t="shared" si="6"/>
        <v/>
      </c>
    </row>
    <row r="393" spans="1:13" ht="14.45" customHeight="1" x14ac:dyDescent="0.2">
      <c r="A393" s="321"/>
      <c r="B393" s="317"/>
      <c r="C393" s="318"/>
      <c r="D393" s="318"/>
      <c r="E393" s="319"/>
      <c r="F393" s="317"/>
      <c r="G393" s="318"/>
      <c r="H393" s="318"/>
      <c r="I393" s="318"/>
      <c r="J393" s="318"/>
      <c r="K393" s="320"/>
      <c r="L393" s="113"/>
      <c r="M393" s="316" t="str">
        <f t="shared" si="6"/>
        <v/>
      </c>
    </row>
    <row r="394" spans="1:13" ht="14.45" customHeight="1" x14ac:dyDescent="0.2">
      <c r="A394" s="321"/>
      <c r="B394" s="317"/>
      <c r="C394" s="318"/>
      <c r="D394" s="318"/>
      <c r="E394" s="319"/>
      <c r="F394" s="317"/>
      <c r="G394" s="318"/>
      <c r="H394" s="318"/>
      <c r="I394" s="318"/>
      <c r="J394" s="318"/>
      <c r="K394" s="320"/>
      <c r="L394" s="113"/>
      <c r="M394" s="316" t="str">
        <f t="shared" si="6"/>
        <v/>
      </c>
    </row>
    <row r="395" spans="1:13" ht="14.45" customHeight="1" x14ac:dyDescent="0.2">
      <c r="A395" s="321"/>
      <c r="B395" s="317"/>
      <c r="C395" s="318"/>
      <c r="D395" s="318"/>
      <c r="E395" s="319"/>
      <c r="F395" s="317"/>
      <c r="G395" s="318"/>
      <c r="H395" s="318"/>
      <c r="I395" s="318"/>
      <c r="J395" s="318"/>
      <c r="K395" s="320"/>
      <c r="L395" s="113"/>
      <c r="M395" s="316" t="str">
        <f t="shared" si="6"/>
        <v/>
      </c>
    </row>
    <row r="396" spans="1:13" ht="14.45" customHeight="1" x14ac:dyDescent="0.2">
      <c r="A396" s="321"/>
      <c r="B396" s="317"/>
      <c r="C396" s="318"/>
      <c r="D396" s="318"/>
      <c r="E396" s="319"/>
      <c r="F396" s="317"/>
      <c r="G396" s="318"/>
      <c r="H396" s="318"/>
      <c r="I396" s="318"/>
      <c r="J396" s="318"/>
      <c r="K396" s="320"/>
      <c r="L396" s="113"/>
      <c r="M396" s="316" t="str">
        <f t="shared" si="6"/>
        <v/>
      </c>
    </row>
    <row r="397" spans="1:13" ht="14.45" customHeight="1" x14ac:dyDescent="0.2">
      <c r="A397" s="321"/>
      <c r="B397" s="317"/>
      <c r="C397" s="318"/>
      <c r="D397" s="318"/>
      <c r="E397" s="319"/>
      <c r="F397" s="317"/>
      <c r="G397" s="318"/>
      <c r="H397" s="318"/>
      <c r="I397" s="318"/>
      <c r="J397" s="318"/>
      <c r="K397" s="320"/>
      <c r="L397" s="113"/>
      <c r="M397" s="316" t="str">
        <f t="shared" si="6"/>
        <v/>
      </c>
    </row>
    <row r="398" spans="1:13" ht="14.45" customHeight="1" x14ac:dyDescent="0.2">
      <c r="A398" s="321"/>
      <c r="B398" s="317"/>
      <c r="C398" s="318"/>
      <c r="D398" s="318"/>
      <c r="E398" s="319"/>
      <c r="F398" s="317"/>
      <c r="G398" s="318"/>
      <c r="H398" s="318"/>
      <c r="I398" s="318"/>
      <c r="J398" s="318"/>
      <c r="K398" s="320"/>
      <c r="L398" s="113"/>
      <c r="M398" s="316" t="str">
        <f t="shared" si="6"/>
        <v/>
      </c>
    </row>
    <row r="399" spans="1:13" ht="14.45" customHeight="1" x14ac:dyDescent="0.2">
      <c r="A399" s="321"/>
      <c r="B399" s="317"/>
      <c r="C399" s="318"/>
      <c r="D399" s="318"/>
      <c r="E399" s="319"/>
      <c r="F399" s="317"/>
      <c r="G399" s="318"/>
      <c r="H399" s="318"/>
      <c r="I399" s="318"/>
      <c r="J399" s="318"/>
      <c r="K399" s="320"/>
      <c r="L399" s="113"/>
      <c r="M399" s="316" t="str">
        <f t="shared" si="6"/>
        <v/>
      </c>
    </row>
    <row r="400" spans="1:13" ht="14.45" customHeight="1" x14ac:dyDescent="0.2">
      <c r="A400" s="321"/>
      <c r="B400" s="317"/>
      <c r="C400" s="318"/>
      <c r="D400" s="318"/>
      <c r="E400" s="319"/>
      <c r="F400" s="317"/>
      <c r="G400" s="318"/>
      <c r="H400" s="318"/>
      <c r="I400" s="318"/>
      <c r="J400" s="318"/>
      <c r="K400" s="320"/>
      <c r="L400" s="113"/>
      <c r="M400" s="316" t="str">
        <f t="shared" si="6"/>
        <v/>
      </c>
    </row>
    <row r="401" spans="1:13" ht="14.45" customHeight="1" x14ac:dyDescent="0.2">
      <c r="A401" s="321"/>
      <c r="B401" s="317"/>
      <c r="C401" s="318"/>
      <c r="D401" s="318"/>
      <c r="E401" s="319"/>
      <c r="F401" s="317"/>
      <c r="G401" s="318"/>
      <c r="H401" s="318"/>
      <c r="I401" s="318"/>
      <c r="J401" s="318"/>
      <c r="K401" s="320"/>
      <c r="L401" s="113"/>
      <c r="M401" s="316" t="str">
        <f t="shared" si="6"/>
        <v/>
      </c>
    </row>
    <row r="402" spans="1:13" ht="14.45" customHeight="1" x14ac:dyDescent="0.2">
      <c r="A402" s="321"/>
      <c r="B402" s="317"/>
      <c r="C402" s="318"/>
      <c r="D402" s="318"/>
      <c r="E402" s="319"/>
      <c r="F402" s="317"/>
      <c r="G402" s="318"/>
      <c r="H402" s="318"/>
      <c r="I402" s="318"/>
      <c r="J402" s="318"/>
      <c r="K402" s="320"/>
      <c r="L402" s="113"/>
      <c r="M402" s="316" t="str">
        <f t="shared" si="6"/>
        <v/>
      </c>
    </row>
    <row r="403" spans="1:13" ht="14.45" customHeight="1" x14ac:dyDescent="0.2">
      <c r="A403" s="321"/>
      <c r="B403" s="317"/>
      <c r="C403" s="318"/>
      <c r="D403" s="318"/>
      <c r="E403" s="319"/>
      <c r="F403" s="317"/>
      <c r="G403" s="318"/>
      <c r="H403" s="318"/>
      <c r="I403" s="318"/>
      <c r="J403" s="318"/>
      <c r="K403" s="320"/>
      <c r="L403" s="113"/>
      <c r="M403" s="316" t="str">
        <f t="shared" si="6"/>
        <v/>
      </c>
    </row>
    <row r="404" spans="1:13" ht="14.45" customHeight="1" x14ac:dyDescent="0.2">
      <c r="A404" s="321"/>
      <c r="B404" s="317"/>
      <c r="C404" s="318"/>
      <c r="D404" s="318"/>
      <c r="E404" s="319"/>
      <c r="F404" s="317"/>
      <c r="G404" s="318"/>
      <c r="H404" s="318"/>
      <c r="I404" s="318"/>
      <c r="J404" s="318"/>
      <c r="K404" s="320"/>
      <c r="L404" s="113"/>
      <c r="M404" s="316" t="str">
        <f t="shared" si="6"/>
        <v/>
      </c>
    </row>
    <row r="405" spans="1:13" ht="14.45" customHeight="1" x14ac:dyDescent="0.2">
      <c r="A405" s="321"/>
      <c r="B405" s="317"/>
      <c r="C405" s="318"/>
      <c r="D405" s="318"/>
      <c r="E405" s="319"/>
      <c r="F405" s="317"/>
      <c r="G405" s="318"/>
      <c r="H405" s="318"/>
      <c r="I405" s="318"/>
      <c r="J405" s="318"/>
      <c r="K405" s="320"/>
      <c r="L405" s="113"/>
      <c r="M405" s="316" t="str">
        <f t="shared" si="6"/>
        <v/>
      </c>
    </row>
    <row r="406" spans="1:13" ht="14.45" customHeight="1" x14ac:dyDescent="0.2">
      <c r="A406" s="321"/>
      <c r="B406" s="317"/>
      <c r="C406" s="318"/>
      <c r="D406" s="318"/>
      <c r="E406" s="319"/>
      <c r="F406" s="317"/>
      <c r="G406" s="318"/>
      <c r="H406" s="318"/>
      <c r="I406" s="318"/>
      <c r="J406" s="318"/>
      <c r="K406" s="320"/>
      <c r="L406" s="113"/>
      <c r="M406" s="316" t="str">
        <f t="shared" si="6"/>
        <v/>
      </c>
    </row>
    <row r="407" spans="1:13" ht="14.45" customHeight="1" x14ac:dyDescent="0.2">
      <c r="A407" s="321"/>
      <c r="B407" s="317"/>
      <c r="C407" s="318"/>
      <c r="D407" s="318"/>
      <c r="E407" s="319"/>
      <c r="F407" s="317"/>
      <c r="G407" s="318"/>
      <c r="H407" s="318"/>
      <c r="I407" s="318"/>
      <c r="J407" s="318"/>
      <c r="K407" s="320"/>
      <c r="L407" s="113"/>
      <c r="M407" s="316" t="str">
        <f t="shared" si="6"/>
        <v/>
      </c>
    </row>
    <row r="408" spans="1:13" ht="14.45" customHeight="1" x14ac:dyDescent="0.2">
      <c r="A408" s="321"/>
      <c r="B408" s="317"/>
      <c r="C408" s="318"/>
      <c r="D408" s="318"/>
      <c r="E408" s="319"/>
      <c r="F408" s="317"/>
      <c r="G408" s="318"/>
      <c r="H408" s="318"/>
      <c r="I408" s="318"/>
      <c r="J408" s="318"/>
      <c r="K408" s="320"/>
      <c r="L408" s="113"/>
      <c r="M408" s="316" t="str">
        <f t="shared" si="6"/>
        <v/>
      </c>
    </row>
    <row r="409" spans="1:13" ht="14.45" customHeight="1" x14ac:dyDescent="0.2">
      <c r="A409" s="321"/>
      <c r="B409" s="317"/>
      <c r="C409" s="318"/>
      <c r="D409" s="318"/>
      <c r="E409" s="319"/>
      <c r="F409" s="317"/>
      <c r="G409" s="318"/>
      <c r="H409" s="318"/>
      <c r="I409" s="318"/>
      <c r="J409" s="318"/>
      <c r="K409" s="320"/>
      <c r="L409" s="113"/>
      <c r="M409" s="316" t="str">
        <f t="shared" si="6"/>
        <v/>
      </c>
    </row>
    <row r="410" spans="1:13" ht="14.45" customHeight="1" x14ac:dyDescent="0.2">
      <c r="A410" s="321"/>
      <c r="B410" s="317"/>
      <c r="C410" s="318"/>
      <c r="D410" s="318"/>
      <c r="E410" s="319"/>
      <c r="F410" s="317"/>
      <c r="G410" s="318"/>
      <c r="H410" s="318"/>
      <c r="I410" s="318"/>
      <c r="J410" s="318"/>
      <c r="K410" s="320"/>
      <c r="L410" s="113"/>
      <c r="M410" s="316" t="str">
        <f t="shared" si="6"/>
        <v/>
      </c>
    </row>
    <row r="411" spans="1:13" ht="14.45" customHeight="1" x14ac:dyDescent="0.2">
      <c r="A411" s="321"/>
      <c r="B411" s="317"/>
      <c r="C411" s="318"/>
      <c r="D411" s="318"/>
      <c r="E411" s="319"/>
      <c r="F411" s="317"/>
      <c r="G411" s="318"/>
      <c r="H411" s="318"/>
      <c r="I411" s="318"/>
      <c r="J411" s="318"/>
      <c r="K411" s="320"/>
      <c r="L411" s="113"/>
      <c r="M411" s="316" t="str">
        <f t="shared" si="6"/>
        <v/>
      </c>
    </row>
    <row r="412" spans="1:13" ht="14.45" customHeight="1" x14ac:dyDescent="0.2">
      <c r="A412" s="321"/>
      <c r="B412" s="317"/>
      <c r="C412" s="318"/>
      <c r="D412" s="318"/>
      <c r="E412" s="319"/>
      <c r="F412" s="317"/>
      <c r="G412" s="318"/>
      <c r="H412" s="318"/>
      <c r="I412" s="318"/>
      <c r="J412" s="318"/>
      <c r="K412" s="320"/>
      <c r="L412" s="113"/>
      <c r="M412" s="316" t="str">
        <f t="shared" si="6"/>
        <v/>
      </c>
    </row>
    <row r="413" spans="1:13" ht="14.45" customHeight="1" x14ac:dyDescent="0.2">
      <c r="A413" s="321"/>
      <c r="B413" s="317"/>
      <c r="C413" s="318"/>
      <c r="D413" s="318"/>
      <c r="E413" s="319"/>
      <c r="F413" s="317"/>
      <c r="G413" s="318"/>
      <c r="H413" s="318"/>
      <c r="I413" s="318"/>
      <c r="J413" s="318"/>
      <c r="K413" s="320"/>
      <c r="L413" s="113"/>
      <c r="M413" s="316" t="str">
        <f t="shared" si="6"/>
        <v/>
      </c>
    </row>
    <row r="414" spans="1:13" ht="14.45" customHeight="1" x14ac:dyDescent="0.2">
      <c r="A414" s="321"/>
      <c r="B414" s="317"/>
      <c r="C414" s="318"/>
      <c r="D414" s="318"/>
      <c r="E414" s="319"/>
      <c r="F414" s="317"/>
      <c r="G414" s="318"/>
      <c r="H414" s="318"/>
      <c r="I414" s="318"/>
      <c r="J414" s="318"/>
      <c r="K414" s="320"/>
      <c r="L414" s="113"/>
      <c r="M414" s="316" t="str">
        <f t="shared" si="6"/>
        <v/>
      </c>
    </row>
    <row r="415" spans="1:13" ht="14.45" customHeight="1" x14ac:dyDescent="0.2">
      <c r="A415" s="321"/>
      <c r="B415" s="317"/>
      <c r="C415" s="318"/>
      <c r="D415" s="318"/>
      <c r="E415" s="319"/>
      <c r="F415" s="317"/>
      <c r="G415" s="318"/>
      <c r="H415" s="318"/>
      <c r="I415" s="318"/>
      <c r="J415" s="318"/>
      <c r="K415" s="320"/>
      <c r="L415" s="113"/>
      <c r="M415" s="316" t="str">
        <f t="shared" si="6"/>
        <v/>
      </c>
    </row>
    <row r="416" spans="1:13" ht="14.45" customHeight="1" x14ac:dyDescent="0.2">
      <c r="A416" s="321"/>
      <c r="B416" s="317"/>
      <c r="C416" s="318"/>
      <c r="D416" s="318"/>
      <c r="E416" s="319"/>
      <c r="F416" s="317"/>
      <c r="G416" s="318"/>
      <c r="H416" s="318"/>
      <c r="I416" s="318"/>
      <c r="J416" s="318"/>
      <c r="K416" s="320"/>
      <c r="L416" s="113"/>
      <c r="M416" s="316" t="str">
        <f t="shared" si="6"/>
        <v/>
      </c>
    </row>
    <row r="417" spans="1:13" ht="14.45" customHeight="1" x14ac:dyDescent="0.2">
      <c r="A417" s="321"/>
      <c r="B417" s="317"/>
      <c r="C417" s="318"/>
      <c r="D417" s="318"/>
      <c r="E417" s="319"/>
      <c r="F417" s="317"/>
      <c r="G417" s="318"/>
      <c r="H417" s="318"/>
      <c r="I417" s="318"/>
      <c r="J417" s="318"/>
      <c r="K417" s="320"/>
      <c r="L417" s="113"/>
      <c r="M417" s="316" t="str">
        <f t="shared" si="6"/>
        <v/>
      </c>
    </row>
    <row r="418" spans="1:13" ht="14.45" customHeight="1" x14ac:dyDescent="0.2">
      <c r="A418" s="321"/>
      <c r="B418" s="317"/>
      <c r="C418" s="318"/>
      <c r="D418" s="318"/>
      <c r="E418" s="319"/>
      <c r="F418" s="317"/>
      <c r="G418" s="318"/>
      <c r="H418" s="318"/>
      <c r="I418" s="318"/>
      <c r="J418" s="318"/>
      <c r="K418" s="320"/>
      <c r="L418" s="113"/>
      <c r="M418" s="316" t="str">
        <f t="shared" si="6"/>
        <v/>
      </c>
    </row>
    <row r="419" spans="1:13" ht="14.45" customHeight="1" x14ac:dyDescent="0.2">
      <c r="A419" s="321"/>
      <c r="B419" s="317"/>
      <c r="C419" s="318"/>
      <c r="D419" s="318"/>
      <c r="E419" s="319"/>
      <c r="F419" s="317"/>
      <c r="G419" s="318"/>
      <c r="H419" s="318"/>
      <c r="I419" s="318"/>
      <c r="J419" s="318"/>
      <c r="K419" s="320"/>
      <c r="L419" s="113"/>
      <c r="M419" s="316" t="str">
        <f t="shared" si="6"/>
        <v/>
      </c>
    </row>
    <row r="420" spans="1:13" ht="14.45" customHeight="1" x14ac:dyDescent="0.2">
      <c r="A420" s="321"/>
      <c r="B420" s="317"/>
      <c r="C420" s="318"/>
      <c r="D420" s="318"/>
      <c r="E420" s="319"/>
      <c r="F420" s="317"/>
      <c r="G420" s="318"/>
      <c r="H420" s="318"/>
      <c r="I420" s="318"/>
      <c r="J420" s="318"/>
      <c r="K420" s="320"/>
      <c r="L420" s="113"/>
      <c r="M420" s="316" t="str">
        <f t="shared" si="6"/>
        <v/>
      </c>
    </row>
    <row r="421" spans="1:13" ht="14.45" customHeight="1" x14ac:dyDescent="0.2">
      <c r="A421" s="321"/>
      <c r="B421" s="317"/>
      <c r="C421" s="318"/>
      <c r="D421" s="318"/>
      <c r="E421" s="319"/>
      <c r="F421" s="317"/>
      <c r="G421" s="318"/>
      <c r="H421" s="318"/>
      <c r="I421" s="318"/>
      <c r="J421" s="318"/>
      <c r="K421" s="320"/>
      <c r="L421" s="113"/>
      <c r="M421" s="316" t="str">
        <f t="shared" si="6"/>
        <v/>
      </c>
    </row>
    <row r="422" spans="1:13" ht="14.45" customHeight="1" x14ac:dyDescent="0.2">
      <c r="A422" s="321"/>
      <c r="B422" s="317"/>
      <c r="C422" s="318"/>
      <c r="D422" s="318"/>
      <c r="E422" s="319"/>
      <c r="F422" s="317"/>
      <c r="G422" s="318"/>
      <c r="H422" s="318"/>
      <c r="I422" s="318"/>
      <c r="J422" s="318"/>
      <c r="K422" s="320"/>
      <c r="L422" s="113"/>
      <c r="M422" s="316" t="str">
        <f t="shared" si="6"/>
        <v/>
      </c>
    </row>
    <row r="423" spans="1:13" ht="14.45" customHeight="1" x14ac:dyDescent="0.2">
      <c r="A423" s="321"/>
      <c r="B423" s="317"/>
      <c r="C423" s="318"/>
      <c r="D423" s="318"/>
      <c r="E423" s="319"/>
      <c r="F423" s="317"/>
      <c r="G423" s="318"/>
      <c r="H423" s="318"/>
      <c r="I423" s="318"/>
      <c r="J423" s="318"/>
      <c r="K423" s="320"/>
      <c r="L423" s="113"/>
      <c r="M423" s="316" t="str">
        <f t="shared" si="6"/>
        <v/>
      </c>
    </row>
    <row r="424" spans="1:13" ht="14.45" customHeight="1" x14ac:dyDescent="0.2">
      <c r="A424" s="321"/>
      <c r="B424" s="317"/>
      <c r="C424" s="318"/>
      <c r="D424" s="318"/>
      <c r="E424" s="319"/>
      <c r="F424" s="317"/>
      <c r="G424" s="318"/>
      <c r="H424" s="318"/>
      <c r="I424" s="318"/>
      <c r="J424" s="318"/>
      <c r="K424" s="320"/>
      <c r="L424" s="113"/>
      <c r="M424" s="316" t="str">
        <f t="shared" si="6"/>
        <v/>
      </c>
    </row>
    <row r="425" spans="1:13" ht="14.45" customHeight="1" x14ac:dyDescent="0.2">
      <c r="A425" s="321"/>
      <c r="B425" s="317"/>
      <c r="C425" s="318"/>
      <c r="D425" s="318"/>
      <c r="E425" s="319"/>
      <c r="F425" s="317"/>
      <c r="G425" s="318"/>
      <c r="H425" s="318"/>
      <c r="I425" s="318"/>
      <c r="J425" s="318"/>
      <c r="K425" s="320"/>
      <c r="L425" s="113"/>
      <c r="M425" s="316" t="str">
        <f t="shared" si="6"/>
        <v/>
      </c>
    </row>
    <row r="426" spans="1:13" ht="14.45" customHeight="1" x14ac:dyDescent="0.2">
      <c r="A426" s="321"/>
      <c r="B426" s="317"/>
      <c r="C426" s="318"/>
      <c r="D426" s="318"/>
      <c r="E426" s="319"/>
      <c r="F426" s="317"/>
      <c r="G426" s="318"/>
      <c r="H426" s="318"/>
      <c r="I426" s="318"/>
      <c r="J426" s="318"/>
      <c r="K426" s="320"/>
      <c r="L426" s="113"/>
      <c r="M426" s="316" t="str">
        <f t="shared" si="6"/>
        <v/>
      </c>
    </row>
    <row r="427" spans="1:13" ht="14.45" customHeight="1" x14ac:dyDescent="0.2">
      <c r="A427" s="321"/>
      <c r="B427" s="317"/>
      <c r="C427" s="318"/>
      <c r="D427" s="318"/>
      <c r="E427" s="319"/>
      <c r="F427" s="317"/>
      <c r="G427" s="318"/>
      <c r="H427" s="318"/>
      <c r="I427" s="318"/>
      <c r="J427" s="318"/>
      <c r="K427" s="320"/>
      <c r="L427" s="113"/>
      <c r="M427" s="316" t="str">
        <f t="shared" si="6"/>
        <v/>
      </c>
    </row>
    <row r="428" spans="1:13" ht="14.45" customHeight="1" x14ac:dyDescent="0.2">
      <c r="A428" s="321"/>
      <c r="B428" s="317"/>
      <c r="C428" s="318"/>
      <c r="D428" s="318"/>
      <c r="E428" s="319"/>
      <c r="F428" s="317"/>
      <c r="G428" s="318"/>
      <c r="H428" s="318"/>
      <c r="I428" s="318"/>
      <c r="J428" s="318"/>
      <c r="K428" s="320"/>
      <c r="L428" s="113"/>
      <c r="M428" s="316" t="str">
        <f t="shared" si="6"/>
        <v/>
      </c>
    </row>
    <row r="429" spans="1:13" ht="14.45" customHeight="1" x14ac:dyDescent="0.2">
      <c r="A429" s="321"/>
      <c r="B429" s="317"/>
      <c r="C429" s="318"/>
      <c r="D429" s="318"/>
      <c r="E429" s="319"/>
      <c r="F429" s="317"/>
      <c r="G429" s="318"/>
      <c r="H429" s="318"/>
      <c r="I429" s="318"/>
      <c r="J429" s="318"/>
      <c r="K429" s="320"/>
      <c r="L429" s="113"/>
      <c r="M429" s="316" t="str">
        <f t="shared" si="6"/>
        <v/>
      </c>
    </row>
    <row r="430" spans="1:13" ht="14.45" customHeight="1" x14ac:dyDescent="0.2">
      <c r="A430" s="321"/>
      <c r="B430" s="317"/>
      <c r="C430" s="318"/>
      <c r="D430" s="318"/>
      <c r="E430" s="319"/>
      <c r="F430" s="317"/>
      <c r="G430" s="318"/>
      <c r="H430" s="318"/>
      <c r="I430" s="318"/>
      <c r="J430" s="318"/>
      <c r="K430" s="320"/>
      <c r="L430" s="113"/>
      <c r="M430" s="316" t="str">
        <f t="shared" si="6"/>
        <v/>
      </c>
    </row>
    <row r="431" spans="1:13" ht="14.45" customHeight="1" x14ac:dyDescent="0.2">
      <c r="A431" s="321"/>
      <c r="B431" s="317"/>
      <c r="C431" s="318"/>
      <c r="D431" s="318"/>
      <c r="E431" s="319"/>
      <c r="F431" s="317"/>
      <c r="G431" s="318"/>
      <c r="H431" s="318"/>
      <c r="I431" s="318"/>
      <c r="J431" s="318"/>
      <c r="K431" s="320"/>
      <c r="L431" s="113"/>
      <c r="M431" s="316" t="str">
        <f t="shared" si="6"/>
        <v/>
      </c>
    </row>
    <row r="432" spans="1:13" ht="14.45" customHeight="1" x14ac:dyDescent="0.2">
      <c r="A432" s="321"/>
      <c r="B432" s="317"/>
      <c r="C432" s="318"/>
      <c r="D432" s="318"/>
      <c r="E432" s="319"/>
      <c r="F432" s="317"/>
      <c r="G432" s="318"/>
      <c r="H432" s="318"/>
      <c r="I432" s="318"/>
      <c r="J432" s="318"/>
      <c r="K432" s="320"/>
      <c r="L432" s="113"/>
      <c r="M432" s="316" t="str">
        <f t="shared" si="6"/>
        <v/>
      </c>
    </row>
    <row r="433" spans="1:13" ht="14.45" customHeight="1" x14ac:dyDescent="0.2">
      <c r="A433" s="321"/>
      <c r="B433" s="317"/>
      <c r="C433" s="318"/>
      <c r="D433" s="318"/>
      <c r="E433" s="319"/>
      <c r="F433" s="317"/>
      <c r="G433" s="318"/>
      <c r="H433" s="318"/>
      <c r="I433" s="318"/>
      <c r="J433" s="318"/>
      <c r="K433" s="320"/>
      <c r="L433" s="113"/>
      <c r="M433" s="316" t="str">
        <f t="shared" si="6"/>
        <v/>
      </c>
    </row>
    <row r="434" spans="1:13" ht="14.45" customHeight="1" x14ac:dyDescent="0.2">
      <c r="A434" s="321"/>
      <c r="B434" s="317"/>
      <c r="C434" s="318"/>
      <c r="D434" s="318"/>
      <c r="E434" s="319"/>
      <c r="F434" s="317"/>
      <c r="G434" s="318"/>
      <c r="H434" s="318"/>
      <c r="I434" s="318"/>
      <c r="J434" s="318"/>
      <c r="K434" s="320"/>
      <c r="L434" s="113"/>
      <c r="M434" s="316" t="str">
        <f t="shared" si="6"/>
        <v/>
      </c>
    </row>
    <row r="435" spans="1:13" ht="14.45" customHeight="1" x14ac:dyDescent="0.2">
      <c r="A435" s="321"/>
      <c r="B435" s="317"/>
      <c r="C435" s="318"/>
      <c r="D435" s="318"/>
      <c r="E435" s="319"/>
      <c r="F435" s="317"/>
      <c r="G435" s="318"/>
      <c r="H435" s="318"/>
      <c r="I435" s="318"/>
      <c r="J435" s="318"/>
      <c r="K435" s="320"/>
      <c r="L435" s="113"/>
      <c r="M435" s="316" t="str">
        <f t="shared" si="6"/>
        <v/>
      </c>
    </row>
    <row r="436" spans="1:13" ht="14.45" customHeight="1" x14ac:dyDescent="0.2">
      <c r="A436" s="321"/>
      <c r="B436" s="317"/>
      <c r="C436" s="318"/>
      <c r="D436" s="318"/>
      <c r="E436" s="319"/>
      <c r="F436" s="317"/>
      <c r="G436" s="318"/>
      <c r="H436" s="318"/>
      <c r="I436" s="318"/>
      <c r="J436" s="318"/>
      <c r="K436" s="320"/>
      <c r="L436" s="113"/>
      <c r="M436" s="316" t="str">
        <f t="shared" si="6"/>
        <v/>
      </c>
    </row>
    <row r="437" spans="1:13" ht="14.45" customHeight="1" x14ac:dyDescent="0.2">
      <c r="A437" s="321"/>
      <c r="B437" s="317"/>
      <c r="C437" s="318"/>
      <c r="D437" s="318"/>
      <c r="E437" s="319"/>
      <c r="F437" s="317"/>
      <c r="G437" s="318"/>
      <c r="H437" s="318"/>
      <c r="I437" s="318"/>
      <c r="J437" s="318"/>
      <c r="K437" s="320"/>
      <c r="L437" s="113"/>
      <c r="M437" s="316" t="str">
        <f t="shared" si="6"/>
        <v/>
      </c>
    </row>
    <row r="438" spans="1:13" ht="14.45" customHeight="1" x14ac:dyDescent="0.2">
      <c r="A438" s="321"/>
      <c r="B438" s="317"/>
      <c r="C438" s="318"/>
      <c r="D438" s="318"/>
      <c r="E438" s="319"/>
      <c r="F438" s="317"/>
      <c r="G438" s="318"/>
      <c r="H438" s="318"/>
      <c r="I438" s="318"/>
      <c r="J438" s="318"/>
      <c r="K438" s="320"/>
      <c r="L438" s="113"/>
      <c r="M438" s="316" t="str">
        <f t="shared" si="6"/>
        <v/>
      </c>
    </row>
    <row r="439" spans="1:13" ht="14.45" customHeight="1" x14ac:dyDescent="0.2">
      <c r="A439" s="321"/>
      <c r="B439" s="317"/>
      <c r="C439" s="318"/>
      <c r="D439" s="318"/>
      <c r="E439" s="319"/>
      <c r="F439" s="317"/>
      <c r="G439" s="318"/>
      <c r="H439" s="318"/>
      <c r="I439" s="318"/>
      <c r="J439" s="318"/>
      <c r="K439" s="320"/>
      <c r="L439" s="113"/>
      <c r="M439" s="316" t="str">
        <f t="shared" si="6"/>
        <v/>
      </c>
    </row>
    <row r="440" spans="1:13" ht="14.45" customHeight="1" x14ac:dyDescent="0.2">
      <c r="A440" s="321"/>
      <c r="B440" s="317"/>
      <c r="C440" s="318"/>
      <c r="D440" s="318"/>
      <c r="E440" s="319"/>
      <c r="F440" s="317"/>
      <c r="G440" s="318"/>
      <c r="H440" s="318"/>
      <c r="I440" s="318"/>
      <c r="J440" s="318"/>
      <c r="K440" s="320"/>
      <c r="L440" s="113"/>
      <c r="M440" s="316" t="str">
        <f t="shared" si="6"/>
        <v/>
      </c>
    </row>
    <row r="441" spans="1:13" ht="14.45" customHeight="1" x14ac:dyDescent="0.2">
      <c r="A441" s="321"/>
      <c r="B441" s="317"/>
      <c r="C441" s="318"/>
      <c r="D441" s="318"/>
      <c r="E441" s="319"/>
      <c r="F441" s="317"/>
      <c r="G441" s="318"/>
      <c r="H441" s="318"/>
      <c r="I441" s="318"/>
      <c r="J441" s="318"/>
      <c r="K441" s="320"/>
      <c r="L441" s="113"/>
      <c r="M441" s="316" t="str">
        <f t="shared" si="6"/>
        <v/>
      </c>
    </row>
    <row r="442" spans="1:13" ht="14.45" customHeight="1" x14ac:dyDescent="0.2">
      <c r="A442" s="321"/>
      <c r="B442" s="317"/>
      <c r="C442" s="318"/>
      <c r="D442" s="318"/>
      <c r="E442" s="319"/>
      <c r="F442" s="317"/>
      <c r="G442" s="318"/>
      <c r="H442" s="318"/>
      <c r="I442" s="318"/>
      <c r="J442" s="318"/>
      <c r="K442" s="320"/>
      <c r="L442" s="113"/>
      <c r="M442" s="316" t="str">
        <f t="shared" si="6"/>
        <v/>
      </c>
    </row>
    <row r="443" spans="1:13" ht="14.45" customHeight="1" x14ac:dyDescent="0.2">
      <c r="A443" s="321"/>
      <c r="B443" s="317"/>
      <c r="C443" s="318"/>
      <c r="D443" s="318"/>
      <c r="E443" s="319"/>
      <c r="F443" s="317"/>
      <c r="G443" s="318"/>
      <c r="H443" s="318"/>
      <c r="I443" s="318"/>
      <c r="J443" s="318"/>
      <c r="K443" s="320"/>
      <c r="L443" s="113"/>
      <c r="M443" s="316" t="str">
        <f t="shared" si="6"/>
        <v/>
      </c>
    </row>
    <row r="444" spans="1:13" ht="14.45" customHeight="1" x14ac:dyDescent="0.2">
      <c r="A444" s="321"/>
      <c r="B444" s="317"/>
      <c r="C444" s="318"/>
      <c r="D444" s="318"/>
      <c r="E444" s="319"/>
      <c r="F444" s="317"/>
      <c r="G444" s="318"/>
      <c r="H444" s="318"/>
      <c r="I444" s="318"/>
      <c r="J444" s="318"/>
      <c r="K444" s="320"/>
      <c r="L444" s="113"/>
      <c r="M444" s="316" t="str">
        <f t="shared" si="6"/>
        <v/>
      </c>
    </row>
    <row r="445" spans="1:13" ht="14.45" customHeight="1" x14ac:dyDescent="0.2">
      <c r="A445" s="321"/>
      <c r="B445" s="317"/>
      <c r="C445" s="318"/>
      <c r="D445" s="318"/>
      <c r="E445" s="319"/>
      <c r="F445" s="317"/>
      <c r="G445" s="318"/>
      <c r="H445" s="318"/>
      <c r="I445" s="318"/>
      <c r="J445" s="318"/>
      <c r="K445" s="320"/>
      <c r="L445" s="113"/>
      <c r="M445" s="316" t="str">
        <f t="shared" si="6"/>
        <v/>
      </c>
    </row>
    <row r="446" spans="1:13" ht="14.45" customHeight="1" x14ac:dyDescent="0.2">
      <c r="A446" s="321"/>
      <c r="B446" s="317"/>
      <c r="C446" s="318"/>
      <c r="D446" s="318"/>
      <c r="E446" s="319"/>
      <c r="F446" s="317"/>
      <c r="G446" s="318"/>
      <c r="H446" s="318"/>
      <c r="I446" s="318"/>
      <c r="J446" s="318"/>
      <c r="K446" s="320"/>
      <c r="L446" s="113"/>
      <c r="M446" s="316" t="str">
        <f t="shared" si="6"/>
        <v/>
      </c>
    </row>
    <row r="447" spans="1:13" ht="14.45" customHeight="1" x14ac:dyDescent="0.2">
      <c r="A447" s="321"/>
      <c r="B447" s="317"/>
      <c r="C447" s="318"/>
      <c r="D447" s="318"/>
      <c r="E447" s="319"/>
      <c r="F447" s="317"/>
      <c r="G447" s="318"/>
      <c r="H447" s="318"/>
      <c r="I447" s="318"/>
      <c r="J447" s="318"/>
      <c r="K447" s="320"/>
      <c r="L447" s="113"/>
      <c r="M447" s="316" t="str">
        <f t="shared" si="6"/>
        <v/>
      </c>
    </row>
    <row r="448" spans="1:13" ht="14.45" customHeight="1" x14ac:dyDescent="0.2">
      <c r="A448" s="321"/>
      <c r="B448" s="317"/>
      <c r="C448" s="318"/>
      <c r="D448" s="318"/>
      <c r="E448" s="319"/>
      <c r="F448" s="317"/>
      <c r="G448" s="318"/>
      <c r="H448" s="318"/>
      <c r="I448" s="318"/>
      <c r="J448" s="318"/>
      <c r="K448" s="320"/>
      <c r="L448" s="113"/>
      <c r="M448" s="316" t="str">
        <f t="shared" si="6"/>
        <v/>
      </c>
    </row>
    <row r="449" spans="1:13" ht="14.45" customHeight="1" x14ac:dyDescent="0.2">
      <c r="A449" s="321"/>
      <c r="B449" s="317"/>
      <c r="C449" s="318"/>
      <c r="D449" s="318"/>
      <c r="E449" s="319"/>
      <c r="F449" s="317"/>
      <c r="G449" s="318"/>
      <c r="H449" s="318"/>
      <c r="I449" s="318"/>
      <c r="J449" s="318"/>
      <c r="K449" s="320"/>
      <c r="L449" s="113"/>
      <c r="M449" s="316" t="str">
        <f t="shared" si="6"/>
        <v/>
      </c>
    </row>
    <row r="450" spans="1:13" ht="14.45" customHeight="1" x14ac:dyDescent="0.2">
      <c r="A450" s="321"/>
      <c r="B450" s="317"/>
      <c r="C450" s="318"/>
      <c r="D450" s="318"/>
      <c r="E450" s="319"/>
      <c r="F450" s="317"/>
      <c r="G450" s="318"/>
      <c r="H450" s="318"/>
      <c r="I450" s="318"/>
      <c r="J450" s="318"/>
      <c r="K450" s="320"/>
      <c r="L450" s="113"/>
      <c r="M450" s="316" t="str">
        <f t="shared" si="6"/>
        <v/>
      </c>
    </row>
    <row r="451" spans="1:13" ht="14.45" customHeight="1" x14ac:dyDescent="0.2">
      <c r="A451" s="321"/>
      <c r="B451" s="317"/>
      <c r="C451" s="318"/>
      <c r="D451" s="318"/>
      <c r="E451" s="319"/>
      <c r="F451" s="317"/>
      <c r="G451" s="318"/>
      <c r="H451" s="318"/>
      <c r="I451" s="318"/>
      <c r="J451" s="318"/>
      <c r="K451" s="320"/>
      <c r="L451" s="113"/>
      <c r="M451" s="316" t="str">
        <f t="shared" si="6"/>
        <v/>
      </c>
    </row>
    <row r="452" spans="1:13" ht="14.45" customHeight="1" x14ac:dyDescent="0.2">
      <c r="A452" s="321"/>
      <c r="B452" s="317"/>
      <c r="C452" s="318"/>
      <c r="D452" s="318"/>
      <c r="E452" s="319"/>
      <c r="F452" s="317"/>
      <c r="G452" s="318"/>
      <c r="H452" s="318"/>
      <c r="I452" s="318"/>
      <c r="J452" s="318"/>
      <c r="K452" s="320"/>
      <c r="L452" s="113"/>
      <c r="M452" s="316" t="str">
        <f t="shared" si="6"/>
        <v/>
      </c>
    </row>
    <row r="453" spans="1:13" ht="14.45" customHeight="1" x14ac:dyDescent="0.2">
      <c r="A453" s="321"/>
      <c r="B453" s="317"/>
      <c r="C453" s="318"/>
      <c r="D453" s="318"/>
      <c r="E453" s="319"/>
      <c r="F453" s="317"/>
      <c r="G453" s="318"/>
      <c r="H453" s="318"/>
      <c r="I453" s="318"/>
      <c r="J453" s="318"/>
      <c r="K453" s="320"/>
      <c r="L453" s="113"/>
      <c r="M453" s="316" t="str">
        <f t="shared" si="6"/>
        <v/>
      </c>
    </row>
    <row r="454" spans="1:13" ht="14.45" customHeight="1" x14ac:dyDescent="0.2">
      <c r="A454" s="321"/>
      <c r="B454" s="317"/>
      <c r="C454" s="318"/>
      <c r="D454" s="318"/>
      <c r="E454" s="319"/>
      <c r="F454" s="317"/>
      <c r="G454" s="318"/>
      <c r="H454" s="318"/>
      <c r="I454" s="318"/>
      <c r="J454" s="318"/>
      <c r="K454" s="320"/>
      <c r="L454" s="113"/>
      <c r="M454" s="31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21"/>
      <c r="B455" s="317"/>
      <c r="C455" s="318"/>
      <c r="D455" s="318"/>
      <c r="E455" s="319"/>
      <c r="F455" s="317"/>
      <c r="G455" s="318"/>
      <c r="H455" s="318"/>
      <c r="I455" s="318"/>
      <c r="J455" s="318"/>
      <c r="K455" s="320"/>
      <c r="L455" s="113"/>
      <c r="M455" s="316" t="str">
        <f t="shared" si="7"/>
        <v/>
      </c>
    </row>
    <row r="456" spans="1:13" ht="14.45" customHeight="1" x14ac:dyDescent="0.2">
      <c r="A456" s="321"/>
      <c r="B456" s="317"/>
      <c r="C456" s="318"/>
      <c r="D456" s="318"/>
      <c r="E456" s="319"/>
      <c r="F456" s="317"/>
      <c r="G456" s="318"/>
      <c r="H456" s="318"/>
      <c r="I456" s="318"/>
      <c r="J456" s="318"/>
      <c r="K456" s="320"/>
      <c r="L456" s="113"/>
      <c r="M456" s="316" t="str">
        <f t="shared" si="7"/>
        <v/>
      </c>
    </row>
    <row r="457" spans="1:13" ht="14.45" customHeight="1" x14ac:dyDescent="0.2">
      <c r="A457" s="321"/>
      <c r="B457" s="317"/>
      <c r="C457" s="318"/>
      <c r="D457" s="318"/>
      <c r="E457" s="319"/>
      <c r="F457" s="317"/>
      <c r="G457" s="318"/>
      <c r="H457" s="318"/>
      <c r="I457" s="318"/>
      <c r="J457" s="318"/>
      <c r="K457" s="320"/>
      <c r="L457" s="113"/>
      <c r="M457" s="316" t="str">
        <f t="shared" si="7"/>
        <v/>
      </c>
    </row>
    <row r="458" spans="1:13" ht="14.45" customHeight="1" x14ac:dyDescent="0.2">
      <c r="A458" s="321"/>
      <c r="B458" s="317"/>
      <c r="C458" s="318"/>
      <c r="D458" s="318"/>
      <c r="E458" s="319"/>
      <c r="F458" s="317"/>
      <c r="G458" s="318"/>
      <c r="H458" s="318"/>
      <c r="I458" s="318"/>
      <c r="J458" s="318"/>
      <c r="K458" s="320"/>
      <c r="L458" s="113"/>
      <c r="M458" s="316" t="str">
        <f t="shared" si="7"/>
        <v/>
      </c>
    </row>
    <row r="459" spans="1:13" ht="14.45" customHeight="1" x14ac:dyDescent="0.2">
      <c r="A459" s="321"/>
      <c r="B459" s="317"/>
      <c r="C459" s="318"/>
      <c r="D459" s="318"/>
      <c r="E459" s="319"/>
      <c r="F459" s="317"/>
      <c r="G459" s="318"/>
      <c r="H459" s="318"/>
      <c r="I459" s="318"/>
      <c r="J459" s="318"/>
      <c r="K459" s="320"/>
      <c r="L459" s="113"/>
      <c r="M459" s="316" t="str">
        <f t="shared" si="7"/>
        <v/>
      </c>
    </row>
    <row r="460" spans="1:13" ht="14.45" customHeight="1" x14ac:dyDescent="0.2">
      <c r="A460" s="321"/>
      <c r="B460" s="317"/>
      <c r="C460" s="318"/>
      <c r="D460" s="318"/>
      <c r="E460" s="319"/>
      <c r="F460" s="317"/>
      <c r="G460" s="318"/>
      <c r="H460" s="318"/>
      <c r="I460" s="318"/>
      <c r="J460" s="318"/>
      <c r="K460" s="320"/>
      <c r="L460" s="113"/>
      <c r="M460" s="316" t="str">
        <f t="shared" si="7"/>
        <v/>
      </c>
    </row>
    <row r="461" spans="1:13" ht="14.45" customHeight="1" x14ac:dyDescent="0.2">
      <c r="A461" s="321"/>
      <c r="B461" s="317"/>
      <c r="C461" s="318"/>
      <c r="D461" s="318"/>
      <c r="E461" s="319"/>
      <c r="F461" s="317"/>
      <c r="G461" s="318"/>
      <c r="H461" s="318"/>
      <c r="I461" s="318"/>
      <c r="J461" s="318"/>
      <c r="K461" s="320"/>
      <c r="L461" s="113"/>
      <c r="M461" s="316" t="str">
        <f t="shared" si="7"/>
        <v/>
      </c>
    </row>
    <row r="462" spans="1:13" ht="14.45" customHeight="1" x14ac:dyDescent="0.2">
      <c r="A462" s="321"/>
      <c r="B462" s="317"/>
      <c r="C462" s="318"/>
      <c r="D462" s="318"/>
      <c r="E462" s="319"/>
      <c r="F462" s="317"/>
      <c r="G462" s="318"/>
      <c r="H462" s="318"/>
      <c r="I462" s="318"/>
      <c r="J462" s="318"/>
      <c r="K462" s="320"/>
      <c r="L462" s="113"/>
      <c r="M462" s="316" t="str">
        <f t="shared" si="7"/>
        <v/>
      </c>
    </row>
    <row r="463" spans="1:13" ht="14.45" customHeight="1" x14ac:dyDescent="0.2">
      <c r="A463" s="321"/>
      <c r="B463" s="317"/>
      <c r="C463" s="318"/>
      <c r="D463" s="318"/>
      <c r="E463" s="319"/>
      <c r="F463" s="317"/>
      <c r="G463" s="318"/>
      <c r="H463" s="318"/>
      <c r="I463" s="318"/>
      <c r="J463" s="318"/>
      <c r="K463" s="320"/>
      <c r="L463" s="113"/>
      <c r="M463" s="316" t="str">
        <f t="shared" si="7"/>
        <v/>
      </c>
    </row>
    <row r="464" spans="1:13" ht="14.45" customHeight="1" x14ac:dyDescent="0.2">
      <c r="A464" s="321"/>
      <c r="B464" s="317"/>
      <c r="C464" s="318"/>
      <c r="D464" s="318"/>
      <c r="E464" s="319"/>
      <c r="F464" s="317"/>
      <c r="G464" s="318"/>
      <c r="H464" s="318"/>
      <c r="I464" s="318"/>
      <c r="J464" s="318"/>
      <c r="K464" s="320"/>
      <c r="L464" s="113"/>
      <c r="M464" s="316" t="str">
        <f t="shared" si="7"/>
        <v/>
      </c>
    </row>
    <row r="465" spans="1:13" ht="14.45" customHeight="1" x14ac:dyDescent="0.2">
      <c r="A465" s="321"/>
      <c r="B465" s="317"/>
      <c r="C465" s="318"/>
      <c r="D465" s="318"/>
      <c r="E465" s="319"/>
      <c r="F465" s="317"/>
      <c r="G465" s="318"/>
      <c r="H465" s="318"/>
      <c r="I465" s="318"/>
      <c r="J465" s="318"/>
      <c r="K465" s="320"/>
      <c r="L465" s="113"/>
      <c r="M465" s="316" t="str">
        <f t="shared" si="7"/>
        <v/>
      </c>
    </row>
    <row r="466" spans="1:13" ht="14.45" customHeight="1" x14ac:dyDescent="0.2">
      <c r="A466" s="321"/>
      <c r="B466" s="317"/>
      <c r="C466" s="318"/>
      <c r="D466" s="318"/>
      <c r="E466" s="319"/>
      <c r="F466" s="317"/>
      <c r="G466" s="318"/>
      <c r="H466" s="318"/>
      <c r="I466" s="318"/>
      <c r="J466" s="318"/>
      <c r="K466" s="320"/>
      <c r="L466" s="113"/>
      <c r="M466" s="316" t="str">
        <f t="shared" si="7"/>
        <v/>
      </c>
    </row>
    <row r="467" spans="1:13" ht="14.45" customHeight="1" x14ac:dyDescent="0.2">
      <c r="A467" s="321"/>
      <c r="B467" s="317"/>
      <c r="C467" s="318"/>
      <c r="D467" s="318"/>
      <c r="E467" s="319"/>
      <c r="F467" s="317"/>
      <c r="G467" s="318"/>
      <c r="H467" s="318"/>
      <c r="I467" s="318"/>
      <c r="J467" s="318"/>
      <c r="K467" s="320"/>
      <c r="L467" s="113"/>
      <c r="M467" s="316" t="str">
        <f t="shared" si="7"/>
        <v/>
      </c>
    </row>
    <row r="468" spans="1:13" ht="14.45" customHeight="1" x14ac:dyDescent="0.2">
      <c r="A468" s="321"/>
      <c r="B468" s="317"/>
      <c r="C468" s="318"/>
      <c r="D468" s="318"/>
      <c r="E468" s="319"/>
      <c r="F468" s="317"/>
      <c r="G468" s="318"/>
      <c r="H468" s="318"/>
      <c r="I468" s="318"/>
      <c r="J468" s="318"/>
      <c r="K468" s="320"/>
      <c r="L468" s="113"/>
      <c r="M468" s="316" t="str">
        <f t="shared" si="7"/>
        <v/>
      </c>
    </row>
    <row r="469" spans="1:13" ht="14.45" customHeight="1" x14ac:dyDescent="0.2">
      <c r="A469" s="321"/>
      <c r="B469" s="317"/>
      <c r="C469" s="318"/>
      <c r="D469" s="318"/>
      <c r="E469" s="319"/>
      <c r="F469" s="317"/>
      <c r="G469" s="318"/>
      <c r="H469" s="318"/>
      <c r="I469" s="318"/>
      <c r="J469" s="318"/>
      <c r="K469" s="320"/>
      <c r="L469" s="113"/>
      <c r="M469" s="316" t="str">
        <f t="shared" si="7"/>
        <v/>
      </c>
    </row>
    <row r="470" spans="1:13" ht="14.45" customHeight="1" x14ac:dyDescent="0.2">
      <c r="A470" s="321"/>
      <c r="B470" s="317"/>
      <c r="C470" s="318"/>
      <c r="D470" s="318"/>
      <c r="E470" s="319"/>
      <c r="F470" s="317"/>
      <c r="G470" s="318"/>
      <c r="H470" s="318"/>
      <c r="I470" s="318"/>
      <c r="J470" s="318"/>
      <c r="K470" s="320"/>
      <c r="L470" s="113"/>
      <c r="M470" s="316" t="str">
        <f t="shared" si="7"/>
        <v/>
      </c>
    </row>
    <row r="471" spans="1:13" ht="14.45" customHeight="1" x14ac:dyDescent="0.2">
      <c r="A471" s="321"/>
      <c r="B471" s="317"/>
      <c r="C471" s="318"/>
      <c r="D471" s="318"/>
      <c r="E471" s="319"/>
      <c r="F471" s="317"/>
      <c r="G471" s="318"/>
      <c r="H471" s="318"/>
      <c r="I471" s="318"/>
      <c r="J471" s="318"/>
      <c r="K471" s="320"/>
      <c r="L471" s="113"/>
      <c r="M471" s="316" t="str">
        <f t="shared" si="7"/>
        <v/>
      </c>
    </row>
    <row r="472" spans="1:13" ht="14.45" customHeight="1" x14ac:dyDescent="0.2">
      <c r="A472" s="321"/>
      <c r="B472" s="317"/>
      <c r="C472" s="318"/>
      <c r="D472" s="318"/>
      <c r="E472" s="319"/>
      <c r="F472" s="317"/>
      <c r="G472" s="318"/>
      <c r="H472" s="318"/>
      <c r="I472" s="318"/>
      <c r="J472" s="318"/>
      <c r="K472" s="320"/>
      <c r="L472" s="113"/>
      <c r="M472" s="316" t="str">
        <f t="shared" si="7"/>
        <v/>
      </c>
    </row>
    <row r="473" spans="1:13" ht="14.45" customHeight="1" x14ac:dyDescent="0.2">
      <c r="A473" s="321"/>
      <c r="B473" s="317"/>
      <c r="C473" s="318"/>
      <c r="D473" s="318"/>
      <c r="E473" s="319"/>
      <c r="F473" s="317"/>
      <c r="G473" s="318"/>
      <c r="H473" s="318"/>
      <c r="I473" s="318"/>
      <c r="J473" s="318"/>
      <c r="K473" s="320"/>
      <c r="L473" s="113"/>
      <c r="M473" s="316" t="str">
        <f t="shared" si="7"/>
        <v/>
      </c>
    </row>
    <row r="474" spans="1:13" ht="14.45" customHeight="1" x14ac:dyDescent="0.2">
      <c r="A474" s="321"/>
      <c r="B474" s="317"/>
      <c r="C474" s="318"/>
      <c r="D474" s="318"/>
      <c r="E474" s="319"/>
      <c r="F474" s="317"/>
      <c r="G474" s="318"/>
      <c r="H474" s="318"/>
      <c r="I474" s="318"/>
      <c r="J474" s="318"/>
      <c r="K474" s="320"/>
      <c r="L474" s="113"/>
      <c r="M474" s="316" t="str">
        <f t="shared" si="7"/>
        <v/>
      </c>
    </row>
    <row r="475" spans="1:13" ht="14.45" customHeight="1" x14ac:dyDescent="0.2">
      <c r="A475" s="321"/>
      <c r="B475" s="317"/>
      <c r="C475" s="318"/>
      <c r="D475" s="318"/>
      <c r="E475" s="319"/>
      <c r="F475" s="317"/>
      <c r="G475" s="318"/>
      <c r="H475" s="318"/>
      <c r="I475" s="318"/>
      <c r="J475" s="318"/>
      <c r="K475" s="320"/>
      <c r="L475" s="113"/>
      <c r="M475" s="316" t="str">
        <f t="shared" si="7"/>
        <v/>
      </c>
    </row>
    <row r="476" spans="1:13" ht="14.45" customHeight="1" x14ac:dyDescent="0.2">
      <c r="A476" s="321"/>
      <c r="B476" s="317"/>
      <c r="C476" s="318"/>
      <c r="D476" s="318"/>
      <c r="E476" s="319"/>
      <c r="F476" s="317"/>
      <c r="G476" s="318"/>
      <c r="H476" s="318"/>
      <c r="I476" s="318"/>
      <c r="J476" s="318"/>
      <c r="K476" s="320"/>
      <c r="L476" s="113"/>
      <c r="M476" s="316" t="str">
        <f t="shared" si="7"/>
        <v/>
      </c>
    </row>
    <row r="477" spans="1:13" ht="14.45" customHeight="1" x14ac:dyDescent="0.2">
      <c r="A477" s="321"/>
      <c r="B477" s="317"/>
      <c r="C477" s="318"/>
      <c r="D477" s="318"/>
      <c r="E477" s="319"/>
      <c r="F477" s="317"/>
      <c r="G477" s="318"/>
      <c r="H477" s="318"/>
      <c r="I477" s="318"/>
      <c r="J477" s="318"/>
      <c r="K477" s="320"/>
      <c r="L477" s="113"/>
      <c r="M477" s="316" t="str">
        <f t="shared" si="7"/>
        <v/>
      </c>
    </row>
    <row r="478" spans="1:13" ht="14.45" customHeight="1" x14ac:dyDescent="0.2">
      <c r="A478" s="321"/>
      <c r="B478" s="317"/>
      <c r="C478" s="318"/>
      <c r="D478" s="318"/>
      <c r="E478" s="319"/>
      <c r="F478" s="317"/>
      <c r="G478" s="318"/>
      <c r="H478" s="318"/>
      <c r="I478" s="318"/>
      <c r="J478" s="318"/>
      <c r="K478" s="320"/>
      <c r="L478" s="113"/>
      <c r="M478" s="316" t="str">
        <f t="shared" si="7"/>
        <v/>
      </c>
    </row>
    <row r="479" spans="1:13" ht="14.45" customHeight="1" x14ac:dyDescent="0.2">
      <c r="A479" s="321"/>
      <c r="B479" s="317"/>
      <c r="C479" s="318"/>
      <c r="D479" s="318"/>
      <c r="E479" s="319"/>
      <c r="F479" s="317"/>
      <c r="G479" s="318"/>
      <c r="H479" s="318"/>
      <c r="I479" s="318"/>
      <c r="J479" s="318"/>
      <c r="K479" s="320"/>
      <c r="L479" s="113"/>
      <c r="M479" s="316" t="str">
        <f t="shared" si="7"/>
        <v/>
      </c>
    </row>
    <row r="480" spans="1:13" ht="14.45" customHeight="1" x14ac:dyDescent="0.2">
      <c r="A480" s="321"/>
      <c r="B480" s="317"/>
      <c r="C480" s="318"/>
      <c r="D480" s="318"/>
      <c r="E480" s="319"/>
      <c r="F480" s="317"/>
      <c r="G480" s="318"/>
      <c r="H480" s="318"/>
      <c r="I480" s="318"/>
      <c r="J480" s="318"/>
      <c r="K480" s="320"/>
      <c r="L480" s="113"/>
      <c r="M480" s="316" t="str">
        <f t="shared" si="7"/>
        <v/>
      </c>
    </row>
    <row r="481" spans="1:13" ht="14.45" customHeight="1" x14ac:dyDescent="0.2">
      <c r="A481" s="321"/>
      <c r="B481" s="317"/>
      <c r="C481" s="318"/>
      <c r="D481" s="318"/>
      <c r="E481" s="319"/>
      <c r="F481" s="317"/>
      <c r="G481" s="318"/>
      <c r="H481" s="318"/>
      <c r="I481" s="318"/>
      <c r="J481" s="318"/>
      <c r="K481" s="320"/>
      <c r="L481" s="113"/>
      <c r="M481" s="316" t="str">
        <f t="shared" si="7"/>
        <v/>
      </c>
    </row>
    <row r="482" spans="1:13" ht="14.45" customHeight="1" x14ac:dyDescent="0.2">
      <c r="A482" s="321"/>
      <c r="B482" s="317"/>
      <c r="C482" s="318"/>
      <c r="D482" s="318"/>
      <c r="E482" s="319"/>
      <c r="F482" s="317"/>
      <c r="G482" s="318"/>
      <c r="H482" s="318"/>
      <c r="I482" s="318"/>
      <c r="J482" s="318"/>
      <c r="K482" s="320"/>
      <c r="L482" s="113"/>
      <c r="M482" s="316" t="str">
        <f t="shared" si="7"/>
        <v/>
      </c>
    </row>
    <row r="483" spans="1:13" ht="14.45" customHeight="1" x14ac:dyDescent="0.2">
      <c r="A483" s="321"/>
      <c r="B483" s="317"/>
      <c r="C483" s="318"/>
      <c r="D483" s="318"/>
      <c r="E483" s="319"/>
      <c r="F483" s="317"/>
      <c r="G483" s="318"/>
      <c r="H483" s="318"/>
      <c r="I483" s="318"/>
      <c r="J483" s="318"/>
      <c r="K483" s="320"/>
      <c r="L483" s="113"/>
      <c r="M483" s="316" t="str">
        <f t="shared" si="7"/>
        <v/>
      </c>
    </row>
    <row r="484" spans="1:13" ht="14.45" customHeight="1" x14ac:dyDescent="0.2">
      <c r="A484" s="321"/>
      <c r="B484" s="317"/>
      <c r="C484" s="318"/>
      <c r="D484" s="318"/>
      <c r="E484" s="319"/>
      <c r="F484" s="317"/>
      <c r="G484" s="318"/>
      <c r="H484" s="318"/>
      <c r="I484" s="318"/>
      <c r="J484" s="318"/>
      <c r="K484" s="320"/>
      <c r="L484" s="113"/>
      <c r="M484" s="316" t="str">
        <f t="shared" si="7"/>
        <v/>
      </c>
    </row>
    <row r="485" spans="1:13" ht="14.45" customHeight="1" x14ac:dyDescent="0.2">
      <c r="A485" s="321"/>
      <c r="B485" s="317"/>
      <c r="C485" s="318"/>
      <c r="D485" s="318"/>
      <c r="E485" s="319"/>
      <c r="F485" s="317"/>
      <c r="G485" s="318"/>
      <c r="H485" s="318"/>
      <c r="I485" s="318"/>
      <c r="J485" s="318"/>
      <c r="K485" s="320"/>
      <c r="L485" s="113"/>
      <c r="M485" s="316" t="str">
        <f t="shared" si="7"/>
        <v/>
      </c>
    </row>
    <row r="486" spans="1:13" ht="14.45" customHeight="1" x14ac:dyDescent="0.2">
      <c r="A486" s="321"/>
      <c r="B486" s="317"/>
      <c r="C486" s="318"/>
      <c r="D486" s="318"/>
      <c r="E486" s="319"/>
      <c r="F486" s="317"/>
      <c r="G486" s="318"/>
      <c r="H486" s="318"/>
      <c r="I486" s="318"/>
      <c r="J486" s="318"/>
      <c r="K486" s="320"/>
      <c r="L486" s="113"/>
      <c r="M486" s="316" t="str">
        <f t="shared" si="7"/>
        <v/>
      </c>
    </row>
    <row r="487" spans="1:13" ht="14.45" customHeight="1" x14ac:dyDescent="0.2">
      <c r="A487" s="321"/>
      <c r="B487" s="317"/>
      <c r="C487" s="318"/>
      <c r="D487" s="318"/>
      <c r="E487" s="319"/>
      <c r="F487" s="317"/>
      <c r="G487" s="318"/>
      <c r="H487" s="318"/>
      <c r="I487" s="318"/>
      <c r="J487" s="318"/>
      <c r="K487" s="320"/>
      <c r="L487" s="113"/>
      <c r="M487" s="316" t="str">
        <f t="shared" si="7"/>
        <v/>
      </c>
    </row>
    <row r="488" spans="1:13" ht="14.45" customHeight="1" x14ac:dyDescent="0.2">
      <c r="A488" s="321"/>
      <c r="B488" s="317"/>
      <c r="C488" s="318"/>
      <c r="D488" s="318"/>
      <c r="E488" s="319"/>
      <c r="F488" s="317"/>
      <c r="G488" s="318"/>
      <c r="H488" s="318"/>
      <c r="I488" s="318"/>
      <c r="J488" s="318"/>
      <c r="K488" s="320"/>
      <c r="L488" s="113"/>
      <c r="M488" s="316" t="str">
        <f t="shared" si="7"/>
        <v/>
      </c>
    </row>
    <row r="489" spans="1:13" ht="14.45" customHeight="1" x14ac:dyDescent="0.2">
      <c r="A489" s="321"/>
      <c r="B489" s="317"/>
      <c r="C489" s="318"/>
      <c r="D489" s="318"/>
      <c r="E489" s="319"/>
      <c r="F489" s="317"/>
      <c r="G489" s="318"/>
      <c r="H489" s="318"/>
      <c r="I489" s="318"/>
      <c r="J489" s="318"/>
      <c r="K489" s="320"/>
      <c r="L489" s="113"/>
      <c r="M489" s="316" t="str">
        <f t="shared" si="7"/>
        <v/>
      </c>
    </row>
    <row r="490" spans="1:13" ht="14.45" customHeight="1" x14ac:dyDescent="0.2">
      <c r="A490" s="321"/>
      <c r="B490" s="317"/>
      <c r="C490" s="318"/>
      <c r="D490" s="318"/>
      <c r="E490" s="319"/>
      <c r="F490" s="317"/>
      <c r="G490" s="318"/>
      <c r="H490" s="318"/>
      <c r="I490" s="318"/>
      <c r="J490" s="318"/>
      <c r="K490" s="320"/>
      <c r="L490" s="113"/>
      <c r="M490" s="316" t="str">
        <f t="shared" si="7"/>
        <v/>
      </c>
    </row>
    <row r="491" spans="1:13" ht="14.45" customHeight="1" x14ac:dyDescent="0.2">
      <c r="A491" s="321"/>
      <c r="B491" s="317"/>
      <c r="C491" s="318"/>
      <c r="D491" s="318"/>
      <c r="E491" s="319"/>
      <c r="F491" s="317"/>
      <c r="G491" s="318"/>
      <c r="H491" s="318"/>
      <c r="I491" s="318"/>
      <c r="J491" s="318"/>
      <c r="K491" s="320"/>
      <c r="L491" s="113"/>
      <c r="M491" s="316" t="str">
        <f t="shared" si="7"/>
        <v/>
      </c>
    </row>
    <row r="492" spans="1:13" ht="14.45" customHeight="1" x14ac:dyDescent="0.2">
      <c r="A492" s="321"/>
      <c r="B492" s="317"/>
      <c r="C492" s="318"/>
      <c r="D492" s="318"/>
      <c r="E492" s="319"/>
      <c r="F492" s="317"/>
      <c r="G492" s="318"/>
      <c r="H492" s="318"/>
      <c r="I492" s="318"/>
      <c r="J492" s="318"/>
      <c r="K492" s="320"/>
      <c r="L492" s="113"/>
      <c r="M492" s="316" t="str">
        <f t="shared" si="7"/>
        <v/>
      </c>
    </row>
    <row r="493" spans="1:13" ht="14.45" customHeight="1" x14ac:dyDescent="0.2">
      <c r="A493" s="321"/>
      <c r="B493" s="317"/>
      <c r="C493" s="318"/>
      <c r="D493" s="318"/>
      <c r="E493" s="319"/>
      <c r="F493" s="317"/>
      <c r="G493" s="318"/>
      <c r="H493" s="318"/>
      <c r="I493" s="318"/>
      <c r="J493" s="318"/>
      <c r="K493" s="320"/>
      <c r="L493" s="113"/>
      <c r="M493" s="316" t="str">
        <f t="shared" si="7"/>
        <v/>
      </c>
    </row>
    <row r="494" spans="1:13" ht="14.45" customHeight="1" x14ac:dyDescent="0.2">
      <c r="A494" s="321"/>
      <c r="B494" s="317"/>
      <c r="C494" s="318"/>
      <c r="D494" s="318"/>
      <c r="E494" s="319"/>
      <c r="F494" s="317"/>
      <c r="G494" s="318"/>
      <c r="H494" s="318"/>
      <c r="I494" s="318"/>
      <c r="J494" s="318"/>
      <c r="K494" s="320"/>
      <c r="L494" s="113"/>
      <c r="M494" s="316" t="str">
        <f t="shared" si="7"/>
        <v/>
      </c>
    </row>
    <row r="495" spans="1:13" ht="14.45" customHeight="1" x14ac:dyDescent="0.2">
      <c r="A495" s="321"/>
      <c r="B495" s="317"/>
      <c r="C495" s="318"/>
      <c r="D495" s="318"/>
      <c r="E495" s="319"/>
      <c r="F495" s="317"/>
      <c r="G495" s="318"/>
      <c r="H495" s="318"/>
      <c r="I495" s="318"/>
      <c r="J495" s="318"/>
      <c r="K495" s="320"/>
      <c r="L495" s="113"/>
      <c r="M495" s="316" t="str">
        <f t="shared" si="7"/>
        <v/>
      </c>
    </row>
    <row r="496" spans="1:13" ht="14.45" customHeight="1" x14ac:dyDescent="0.2">
      <c r="A496" s="321"/>
      <c r="B496" s="317"/>
      <c r="C496" s="318"/>
      <c r="D496" s="318"/>
      <c r="E496" s="319"/>
      <c r="F496" s="317"/>
      <c r="G496" s="318"/>
      <c r="H496" s="318"/>
      <c r="I496" s="318"/>
      <c r="J496" s="318"/>
      <c r="K496" s="320"/>
      <c r="L496" s="113"/>
      <c r="M496" s="316" t="str">
        <f t="shared" si="7"/>
        <v/>
      </c>
    </row>
    <row r="497" spans="1:13" ht="14.45" customHeight="1" x14ac:dyDescent="0.2">
      <c r="A497" s="321"/>
      <c r="B497" s="317"/>
      <c r="C497" s="318"/>
      <c r="D497" s="318"/>
      <c r="E497" s="319"/>
      <c r="F497" s="317"/>
      <c r="G497" s="318"/>
      <c r="H497" s="318"/>
      <c r="I497" s="318"/>
      <c r="J497" s="318"/>
      <c r="K497" s="320"/>
      <c r="L497" s="113"/>
      <c r="M497" s="316" t="str">
        <f t="shared" si="7"/>
        <v/>
      </c>
    </row>
    <row r="498" spans="1:13" ht="14.45" customHeight="1" x14ac:dyDescent="0.2">
      <c r="A498" s="321"/>
      <c r="B498" s="317"/>
      <c r="C498" s="318"/>
      <c r="D498" s="318"/>
      <c r="E498" s="319"/>
      <c r="F498" s="317"/>
      <c r="G498" s="318"/>
      <c r="H498" s="318"/>
      <c r="I498" s="318"/>
      <c r="J498" s="318"/>
      <c r="K498" s="320"/>
      <c r="L498" s="113"/>
      <c r="M498" s="316" t="str">
        <f t="shared" si="7"/>
        <v/>
      </c>
    </row>
    <row r="499" spans="1:13" ht="14.45" customHeight="1" x14ac:dyDescent="0.2">
      <c r="A499" s="321"/>
      <c r="B499" s="317"/>
      <c r="C499" s="318"/>
      <c r="D499" s="318"/>
      <c r="E499" s="319"/>
      <c r="F499" s="317"/>
      <c r="G499" s="318"/>
      <c r="H499" s="318"/>
      <c r="I499" s="318"/>
      <c r="J499" s="318"/>
      <c r="K499" s="320"/>
      <c r="L499" s="113"/>
      <c r="M499" s="316" t="str">
        <f t="shared" si="7"/>
        <v/>
      </c>
    </row>
    <row r="500" spans="1:13" ht="14.45" customHeight="1" x14ac:dyDescent="0.2">
      <c r="A500" s="321"/>
      <c r="B500" s="317"/>
      <c r="C500" s="318"/>
      <c r="D500" s="318"/>
      <c r="E500" s="319"/>
      <c r="F500" s="317"/>
      <c r="G500" s="318"/>
      <c r="H500" s="318"/>
      <c r="I500" s="318"/>
      <c r="J500" s="318"/>
      <c r="K500" s="320"/>
      <c r="L500" s="113"/>
      <c r="M500" s="316" t="str">
        <f t="shared" si="7"/>
        <v/>
      </c>
    </row>
    <row r="501" spans="1:13" ht="14.45" customHeight="1" x14ac:dyDescent="0.2">
      <c r="A501" s="321"/>
      <c r="B501" s="317"/>
      <c r="C501" s="318"/>
      <c r="D501" s="318"/>
      <c r="E501" s="319"/>
      <c r="F501" s="317"/>
      <c r="G501" s="318"/>
      <c r="H501" s="318"/>
      <c r="I501" s="318"/>
      <c r="J501" s="318"/>
      <c r="K501" s="320"/>
      <c r="L501" s="113"/>
      <c r="M501" s="316" t="str">
        <f t="shared" si="7"/>
        <v/>
      </c>
    </row>
    <row r="502" spans="1:13" ht="14.45" customHeight="1" x14ac:dyDescent="0.2">
      <c r="A502" s="321"/>
      <c r="B502" s="317"/>
      <c r="C502" s="318"/>
      <c r="D502" s="318"/>
      <c r="E502" s="319"/>
      <c r="F502" s="317"/>
      <c r="G502" s="318"/>
      <c r="H502" s="318"/>
      <c r="I502" s="318"/>
      <c r="J502" s="318"/>
      <c r="K502" s="320"/>
      <c r="L502" s="113"/>
      <c r="M502" s="316" t="str">
        <f t="shared" si="7"/>
        <v/>
      </c>
    </row>
    <row r="503" spans="1:13" ht="14.45" customHeight="1" x14ac:dyDescent="0.2">
      <c r="A503" s="321"/>
      <c r="B503" s="317"/>
      <c r="C503" s="318"/>
      <c r="D503" s="318"/>
      <c r="E503" s="319"/>
      <c r="F503" s="317"/>
      <c r="G503" s="318"/>
      <c r="H503" s="318"/>
      <c r="I503" s="318"/>
      <c r="J503" s="318"/>
      <c r="K503" s="320"/>
      <c r="L503" s="113"/>
      <c r="M503" s="316" t="str">
        <f t="shared" si="7"/>
        <v/>
      </c>
    </row>
    <row r="504" spans="1:13" ht="14.45" customHeight="1" x14ac:dyDescent="0.2">
      <c r="A504" s="321"/>
      <c r="B504" s="317"/>
      <c r="C504" s="318"/>
      <c r="D504" s="318"/>
      <c r="E504" s="319"/>
      <c r="F504" s="317"/>
      <c r="G504" s="318"/>
      <c r="H504" s="318"/>
      <c r="I504" s="318"/>
      <c r="J504" s="318"/>
      <c r="K504" s="320"/>
      <c r="L504" s="113"/>
      <c r="M504" s="316" t="str">
        <f t="shared" si="7"/>
        <v/>
      </c>
    </row>
    <row r="505" spans="1:13" ht="14.45" customHeight="1" x14ac:dyDescent="0.2">
      <c r="A505" s="321"/>
      <c r="B505" s="317"/>
      <c r="C505" s="318"/>
      <c r="D505" s="318"/>
      <c r="E505" s="319"/>
      <c r="F505" s="317"/>
      <c r="G505" s="318"/>
      <c r="H505" s="318"/>
      <c r="I505" s="318"/>
      <c r="J505" s="318"/>
      <c r="K505" s="320"/>
      <c r="L505" s="113"/>
      <c r="M505" s="316" t="str">
        <f t="shared" si="7"/>
        <v/>
      </c>
    </row>
    <row r="506" spans="1:13" ht="14.45" customHeight="1" x14ac:dyDescent="0.2">
      <c r="A506" s="321"/>
      <c r="B506" s="317"/>
      <c r="C506" s="318"/>
      <c r="D506" s="318"/>
      <c r="E506" s="319"/>
      <c r="F506" s="317"/>
      <c r="G506" s="318"/>
      <c r="H506" s="318"/>
      <c r="I506" s="318"/>
      <c r="J506" s="318"/>
      <c r="K506" s="320"/>
      <c r="L506" s="113"/>
      <c r="M506" s="316" t="str">
        <f t="shared" si="7"/>
        <v/>
      </c>
    </row>
    <row r="507" spans="1:13" ht="14.45" customHeight="1" x14ac:dyDescent="0.2">
      <c r="A507" s="321"/>
      <c r="B507" s="317"/>
      <c r="C507" s="318"/>
      <c r="D507" s="318"/>
      <c r="E507" s="319"/>
      <c r="F507" s="317"/>
      <c r="G507" s="318"/>
      <c r="H507" s="318"/>
      <c r="I507" s="318"/>
      <c r="J507" s="318"/>
      <c r="K507" s="320"/>
      <c r="L507" s="113"/>
      <c r="M507" s="316" t="str">
        <f t="shared" si="7"/>
        <v/>
      </c>
    </row>
    <row r="508" spans="1:13" ht="14.45" customHeight="1" x14ac:dyDescent="0.2">
      <c r="A508" s="321"/>
      <c r="B508" s="317"/>
      <c r="C508" s="318"/>
      <c r="D508" s="318"/>
      <c r="E508" s="319"/>
      <c r="F508" s="317"/>
      <c r="G508" s="318"/>
      <c r="H508" s="318"/>
      <c r="I508" s="318"/>
      <c r="J508" s="318"/>
      <c r="K508" s="320"/>
      <c r="L508" s="113"/>
      <c r="M508" s="316" t="str">
        <f t="shared" si="7"/>
        <v/>
      </c>
    </row>
    <row r="509" spans="1:13" ht="14.45" customHeight="1" x14ac:dyDescent="0.2">
      <c r="A509" s="321"/>
      <c r="B509" s="317"/>
      <c r="C509" s="318"/>
      <c r="D509" s="318"/>
      <c r="E509" s="319"/>
      <c r="F509" s="317"/>
      <c r="G509" s="318"/>
      <c r="H509" s="318"/>
      <c r="I509" s="318"/>
      <c r="J509" s="318"/>
      <c r="K509" s="320"/>
      <c r="L509" s="113"/>
      <c r="M509" s="316" t="str">
        <f t="shared" si="7"/>
        <v/>
      </c>
    </row>
    <row r="510" spans="1:13" ht="14.45" customHeight="1" x14ac:dyDescent="0.2">
      <c r="A510" s="321"/>
      <c r="B510" s="317"/>
      <c r="C510" s="318"/>
      <c r="D510" s="318"/>
      <c r="E510" s="319"/>
      <c r="F510" s="317"/>
      <c r="G510" s="318"/>
      <c r="H510" s="318"/>
      <c r="I510" s="318"/>
      <c r="J510" s="318"/>
      <c r="K510" s="320"/>
      <c r="L510" s="113"/>
      <c r="M510" s="316" t="str">
        <f t="shared" si="7"/>
        <v/>
      </c>
    </row>
    <row r="511" spans="1:13" ht="14.45" customHeight="1" x14ac:dyDescent="0.2">
      <c r="A511" s="321"/>
      <c r="B511" s="317"/>
      <c r="C511" s="318"/>
      <c r="D511" s="318"/>
      <c r="E511" s="319"/>
      <c r="F511" s="317"/>
      <c r="G511" s="318"/>
      <c r="H511" s="318"/>
      <c r="I511" s="318"/>
      <c r="J511" s="318"/>
      <c r="K511" s="320"/>
      <c r="L511" s="113"/>
      <c r="M511" s="316" t="str">
        <f t="shared" si="7"/>
        <v/>
      </c>
    </row>
    <row r="512" spans="1:13" ht="14.45" customHeight="1" x14ac:dyDescent="0.2">
      <c r="A512" s="321"/>
      <c r="B512" s="317"/>
      <c r="C512" s="318"/>
      <c r="D512" s="318"/>
      <c r="E512" s="319"/>
      <c r="F512" s="317"/>
      <c r="G512" s="318"/>
      <c r="H512" s="318"/>
      <c r="I512" s="318"/>
      <c r="J512" s="318"/>
      <c r="K512" s="320"/>
      <c r="L512" s="113"/>
      <c r="M512" s="316" t="str">
        <f t="shared" si="7"/>
        <v/>
      </c>
    </row>
    <row r="513" spans="1:13" ht="14.45" customHeight="1" x14ac:dyDescent="0.2">
      <c r="A513" s="321"/>
      <c r="B513" s="317"/>
      <c r="C513" s="318"/>
      <c r="D513" s="318"/>
      <c r="E513" s="319"/>
      <c r="F513" s="317"/>
      <c r="G513" s="318"/>
      <c r="H513" s="318"/>
      <c r="I513" s="318"/>
      <c r="J513" s="318"/>
      <c r="K513" s="320"/>
      <c r="L513" s="113"/>
      <c r="M513" s="316" t="str">
        <f t="shared" si="7"/>
        <v/>
      </c>
    </row>
    <row r="514" spans="1:13" ht="14.45" customHeight="1" x14ac:dyDescent="0.2">
      <c r="A514" s="321"/>
      <c r="B514" s="317"/>
      <c r="C514" s="318"/>
      <c r="D514" s="318"/>
      <c r="E514" s="319"/>
      <c r="F514" s="317"/>
      <c r="G514" s="318"/>
      <c r="H514" s="318"/>
      <c r="I514" s="318"/>
      <c r="J514" s="318"/>
      <c r="K514" s="320"/>
      <c r="L514" s="113"/>
      <c r="M514" s="316" t="str">
        <f t="shared" si="7"/>
        <v/>
      </c>
    </row>
    <row r="515" spans="1:13" ht="14.45" customHeight="1" x14ac:dyDescent="0.2">
      <c r="A515" s="321"/>
      <c r="B515" s="317"/>
      <c r="C515" s="318"/>
      <c r="D515" s="318"/>
      <c r="E515" s="319"/>
      <c r="F515" s="317"/>
      <c r="G515" s="318"/>
      <c r="H515" s="318"/>
      <c r="I515" s="318"/>
      <c r="J515" s="318"/>
      <c r="K515" s="320"/>
      <c r="L515" s="113"/>
      <c r="M515" s="316" t="str">
        <f t="shared" si="7"/>
        <v/>
      </c>
    </row>
    <row r="516" spans="1:13" ht="14.45" customHeight="1" x14ac:dyDescent="0.2">
      <c r="A516" s="321"/>
      <c r="B516" s="317"/>
      <c r="C516" s="318"/>
      <c r="D516" s="318"/>
      <c r="E516" s="319"/>
      <c r="F516" s="317"/>
      <c r="G516" s="318"/>
      <c r="H516" s="318"/>
      <c r="I516" s="318"/>
      <c r="J516" s="318"/>
      <c r="K516" s="320"/>
      <c r="L516" s="113"/>
      <c r="M516" s="316" t="str">
        <f t="shared" si="7"/>
        <v/>
      </c>
    </row>
    <row r="517" spans="1:13" ht="14.45" customHeight="1" x14ac:dyDescent="0.2">
      <c r="A517" s="321"/>
      <c r="B517" s="317"/>
      <c r="C517" s="318"/>
      <c r="D517" s="318"/>
      <c r="E517" s="319"/>
      <c r="F517" s="317"/>
      <c r="G517" s="318"/>
      <c r="H517" s="318"/>
      <c r="I517" s="318"/>
      <c r="J517" s="318"/>
      <c r="K517" s="320"/>
      <c r="L517" s="113"/>
      <c r="M517" s="316" t="str">
        <f t="shared" si="7"/>
        <v/>
      </c>
    </row>
    <row r="518" spans="1:13" ht="14.45" customHeight="1" x14ac:dyDescent="0.2">
      <c r="A518" s="321"/>
      <c r="B518" s="317"/>
      <c r="C518" s="318"/>
      <c r="D518" s="318"/>
      <c r="E518" s="319"/>
      <c r="F518" s="317"/>
      <c r="G518" s="318"/>
      <c r="H518" s="318"/>
      <c r="I518" s="318"/>
      <c r="J518" s="318"/>
      <c r="K518" s="320"/>
      <c r="L518" s="113"/>
      <c r="M518" s="31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21"/>
      <c r="B519" s="317"/>
      <c r="C519" s="318"/>
      <c r="D519" s="318"/>
      <c r="E519" s="319"/>
      <c r="F519" s="317"/>
      <c r="G519" s="318"/>
      <c r="H519" s="318"/>
      <c r="I519" s="318"/>
      <c r="J519" s="318"/>
      <c r="K519" s="320"/>
      <c r="L519" s="113"/>
      <c r="M519" s="316" t="str">
        <f t="shared" si="8"/>
        <v/>
      </c>
    </row>
    <row r="520" spans="1:13" ht="14.45" customHeight="1" x14ac:dyDescent="0.2">
      <c r="A520" s="321"/>
      <c r="B520" s="317"/>
      <c r="C520" s="318"/>
      <c r="D520" s="318"/>
      <c r="E520" s="319"/>
      <c r="F520" s="317"/>
      <c r="G520" s="318"/>
      <c r="H520" s="318"/>
      <c r="I520" s="318"/>
      <c r="J520" s="318"/>
      <c r="K520" s="320"/>
      <c r="L520" s="113"/>
      <c r="M520" s="316" t="str">
        <f t="shared" si="8"/>
        <v/>
      </c>
    </row>
    <row r="521" spans="1:13" ht="14.45" customHeight="1" x14ac:dyDescent="0.2">
      <c r="A521" s="321"/>
      <c r="B521" s="317"/>
      <c r="C521" s="318"/>
      <c r="D521" s="318"/>
      <c r="E521" s="319"/>
      <c r="F521" s="317"/>
      <c r="G521" s="318"/>
      <c r="H521" s="318"/>
      <c r="I521" s="318"/>
      <c r="J521" s="318"/>
      <c r="K521" s="320"/>
      <c r="L521" s="113"/>
      <c r="M521" s="316" t="str">
        <f t="shared" si="8"/>
        <v/>
      </c>
    </row>
    <row r="522" spans="1:13" ht="14.45" customHeight="1" x14ac:dyDescent="0.2">
      <c r="A522" s="321"/>
      <c r="B522" s="317"/>
      <c r="C522" s="318"/>
      <c r="D522" s="318"/>
      <c r="E522" s="319"/>
      <c r="F522" s="317"/>
      <c r="G522" s="318"/>
      <c r="H522" s="318"/>
      <c r="I522" s="318"/>
      <c r="J522" s="318"/>
      <c r="K522" s="320"/>
      <c r="L522" s="113"/>
      <c r="M522" s="316" t="str">
        <f t="shared" si="8"/>
        <v/>
      </c>
    </row>
    <row r="523" spans="1:13" ht="14.45" customHeight="1" x14ac:dyDescent="0.2">
      <c r="A523" s="321"/>
      <c r="B523" s="317"/>
      <c r="C523" s="318"/>
      <c r="D523" s="318"/>
      <c r="E523" s="319"/>
      <c r="F523" s="317"/>
      <c r="G523" s="318"/>
      <c r="H523" s="318"/>
      <c r="I523" s="318"/>
      <c r="J523" s="318"/>
      <c r="K523" s="320"/>
      <c r="L523" s="113"/>
      <c r="M523" s="316" t="str">
        <f t="shared" si="8"/>
        <v/>
      </c>
    </row>
    <row r="524" spans="1:13" ht="14.45" customHeight="1" x14ac:dyDescent="0.2">
      <c r="A524" s="321"/>
      <c r="B524" s="317"/>
      <c r="C524" s="318"/>
      <c r="D524" s="318"/>
      <c r="E524" s="319"/>
      <c r="F524" s="317"/>
      <c r="G524" s="318"/>
      <c r="H524" s="318"/>
      <c r="I524" s="318"/>
      <c r="J524" s="318"/>
      <c r="K524" s="320"/>
      <c r="L524" s="113"/>
      <c r="M524" s="316" t="str">
        <f t="shared" si="8"/>
        <v/>
      </c>
    </row>
    <row r="525" spans="1:13" ht="14.45" customHeight="1" x14ac:dyDescent="0.2">
      <c r="A525" s="321"/>
      <c r="B525" s="317"/>
      <c r="C525" s="318"/>
      <c r="D525" s="318"/>
      <c r="E525" s="319"/>
      <c r="F525" s="317"/>
      <c r="G525" s="318"/>
      <c r="H525" s="318"/>
      <c r="I525" s="318"/>
      <c r="J525" s="318"/>
      <c r="K525" s="320"/>
      <c r="L525" s="113"/>
      <c r="M525" s="316" t="str">
        <f t="shared" si="8"/>
        <v/>
      </c>
    </row>
    <row r="526" spans="1:13" ht="14.45" customHeight="1" x14ac:dyDescent="0.2">
      <c r="A526" s="321"/>
      <c r="B526" s="317"/>
      <c r="C526" s="318"/>
      <c r="D526" s="318"/>
      <c r="E526" s="319"/>
      <c r="F526" s="317"/>
      <c r="G526" s="318"/>
      <c r="H526" s="318"/>
      <c r="I526" s="318"/>
      <c r="J526" s="318"/>
      <c r="K526" s="320"/>
      <c r="L526" s="113"/>
      <c r="M526" s="316" t="str">
        <f t="shared" si="8"/>
        <v/>
      </c>
    </row>
    <row r="527" spans="1:13" ht="14.45" customHeight="1" x14ac:dyDescent="0.2">
      <c r="A527" s="321"/>
      <c r="B527" s="317"/>
      <c r="C527" s="318"/>
      <c r="D527" s="318"/>
      <c r="E527" s="319"/>
      <c r="F527" s="317"/>
      <c r="G527" s="318"/>
      <c r="H527" s="318"/>
      <c r="I527" s="318"/>
      <c r="J527" s="318"/>
      <c r="K527" s="320"/>
      <c r="L527" s="113"/>
      <c r="M527" s="316" t="str">
        <f t="shared" si="8"/>
        <v/>
      </c>
    </row>
    <row r="528" spans="1:13" ht="14.45" customHeight="1" x14ac:dyDescent="0.2">
      <c r="A528" s="321"/>
      <c r="B528" s="317"/>
      <c r="C528" s="318"/>
      <c r="D528" s="318"/>
      <c r="E528" s="319"/>
      <c r="F528" s="317"/>
      <c r="G528" s="318"/>
      <c r="H528" s="318"/>
      <c r="I528" s="318"/>
      <c r="J528" s="318"/>
      <c r="K528" s="320"/>
      <c r="L528" s="113"/>
      <c r="M528" s="316" t="str">
        <f t="shared" si="8"/>
        <v/>
      </c>
    </row>
    <row r="529" spans="1:13" ht="14.45" customHeight="1" x14ac:dyDescent="0.2">
      <c r="A529" s="321"/>
      <c r="B529" s="317"/>
      <c r="C529" s="318"/>
      <c r="D529" s="318"/>
      <c r="E529" s="319"/>
      <c r="F529" s="317"/>
      <c r="G529" s="318"/>
      <c r="H529" s="318"/>
      <c r="I529" s="318"/>
      <c r="J529" s="318"/>
      <c r="K529" s="320"/>
      <c r="L529" s="113"/>
      <c r="M529" s="316" t="str">
        <f t="shared" si="8"/>
        <v/>
      </c>
    </row>
    <row r="530" spans="1:13" ht="14.45" customHeight="1" x14ac:dyDescent="0.2">
      <c r="A530" s="321"/>
      <c r="B530" s="317"/>
      <c r="C530" s="318"/>
      <c r="D530" s="318"/>
      <c r="E530" s="319"/>
      <c r="F530" s="317"/>
      <c r="G530" s="318"/>
      <c r="H530" s="318"/>
      <c r="I530" s="318"/>
      <c r="J530" s="318"/>
      <c r="K530" s="320"/>
      <c r="L530" s="113"/>
      <c r="M530" s="316" t="str">
        <f t="shared" si="8"/>
        <v/>
      </c>
    </row>
    <row r="531" spans="1:13" ht="14.45" customHeight="1" x14ac:dyDescent="0.2">
      <c r="A531" s="321"/>
      <c r="B531" s="317"/>
      <c r="C531" s="318"/>
      <c r="D531" s="318"/>
      <c r="E531" s="319"/>
      <c r="F531" s="317"/>
      <c r="G531" s="318"/>
      <c r="H531" s="318"/>
      <c r="I531" s="318"/>
      <c r="J531" s="318"/>
      <c r="K531" s="320"/>
      <c r="L531" s="113"/>
      <c r="M531" s="316" t="str">
        <f t="shared" si="8"/>
        <v/>
      </c>
    </row>
    <row r="532" spans="1:13" ht="14.45" customHeight="1" x14ac:dyDescent="0.2">
      <c r="A532" s="321"/>
      <c r="B532" s="317"/>
      <c r="C532" s="318"/>
      <c r="D532" s="318"/>
      <c r="E532" s="319"/>
      <c r="F532" s="317"/>
      <c r="G532" s="318"/>
      <c r="H532" s="318"/>
      <c r="I532" s="318"/>
      <c r="J532" s="318"/>
      <c r="K532" s="320"/>
      <c r="L532" s="113"/>
      <c r="M532" s="316" t="str">
        <f t="shared" si="8"/>
        <v/>
      </c>
    </row>
    <row r="533" spans="1:13" ht="14.45" customHeight="1" x14ac:dyDescent="0.2">
      <c r="A533" s="321"/>
      <c r="B533" s="317"/>
      <c r="C533" s="318"/>
      <c r="D533" s="318"/>
      <c r="E533" s="319"/>
      <c r="F533" s="317"/>
      <c r="G533" s="318"/>
      <c r="H533" s="318"/>
      <c r="I533" s="318"/>
      <c r="J533" s="318"/>
      <c r="K533" s="320"/>
      <c r="L533" s="113"/>
      <c r="M533" s="316" t="str">
        <f t="shared" si="8"/>
        <v/>
      </c>
    </row>
    <row r="534" spans="1:13" ht="14.45" customHeight="1" x14ac:dyDescent="0.2">
      <c r="A534" s="321"/>
      <c r="B534" s="317"/>
      <c r="C534" s="318"/>
      <c r="D534" s="318"/>
      <c r="E534" s="319"/>
      <c r="F534" s="317"/>
      <c r="G534" s="318"/>
      <c r="H534" s="318"/>
      <c r="I534" s="318"/>
      <c r="J534" s="318"/>
      <c r="K534" s="320"/>
      <c r="L534" s="113"/>
      <c r="M534" s="316" t="str">
        <f t="shared" si="8"/>
        <v/>
      </c>
    </row>
    <row r="535" spans="1:13" ht="14.45" customHeight="1" x14ac:dyDescent="0.2">
      <c r="A535" s="321"/>
      <c r="B535" s="317"/>
      <c r="C535" s="318"/>
      <c r="D535" s="318"/>
      <c r="E535" s="319"/>
      <c r="F535" s="317"/>
      <c r="G535" s="318"/>
      <c r="H535" s="318"/>
      <c r="I535" s="318"/>
      <c r="J535" s="318"/>
      <c r="K535" s="320"/>
      <c r="L535" s="113"/>
      <c r="M535" s="316" t="str">
        <f t="shared" si="8"/>
        <v/>
      </c>
    </row>
    <row r="536" spans="1:13" ht="14.45" customHeight="1" x14ac:dyDescent="0.2">
      <c r="A536" s="321"/>
      <c r="B536" s="317"/>
      <c r="C536" s="318"/>
      <c r="D536" s="318"/>
      <c r="E536" s="319"/>
      <c r="F536" s="317"/>
      <c r="G536" s="318"/>
      <c r="H536" s="318"/>
      <c r="I536" s="318"/>
      <c r="J536" s="318"/>
      <c r="K536" s="320"/>
      <c r="L536" s="113"/>
      <c r="M536" s="316" t="str">
        <f t="shared" si="8"/>
        <v/>
      </c>
    </row>
    <row r="537" spans="1:13" ht="14.45" customHeight="1" x14ac:dyDescent="0.2">
      <c r="A537" s="321"/>
      <c r="B537" s="317"/>
      <c r="C537" s="318"/>
      <c r="D537" s="318"/>
      <c r="E537" s="319"/>
      <c r="F537" s="317"/>
      <c r="G537" s="318"/>
      <c r="H537" s="318"/>
      <c r="I537" s="318"/>
      <c r="J537" s="318"/>
      <c r="K537" s="320"/>
      <c r="L537" s="113"/>
      <c r="M537" s="316" t="str">
        <f t="shared" si="8"/>
        <v/>
      </c>
    </row>
    <row r="538" spans="1:13" ht="14.45" customHeight="1" x14ac:dyDescent="0.2">
      <c r="A538" s="321"/>
      <c r="B538" s="317"/>
      <c r="C538" s="318"/>
      <c r="D538" s="318"/>
      <c r="E538" s="319"/>
      <c r="F538" s="317"/>
      <c r="G538" s="318"/>
      <c r="H538" s="318"/>
      <c r="I538" s="318"/>
      <c r="J538" s="318"/>
      <c r="K538" s="320"/>
      <c r="L538" s="113"/>
      <c r="M538" s="316" t="str">
        <f t="shared" si="8"/>
        <v/>
      </c>
    </row>
    <row r="539" spans="1:13" ht="14.45" customHeight="1" x14ac:dyDescent="0.2">
      <c r="A539" s="321"/>
      <c r="B539" s="317"/>
      <c r="C539" s="318"/>
      <c r="D539" s="318"/>
      <c r="E539" s="319"/>
      <c r="F539" s="317"/>
      <c r="G539" s="318"/>
      <c r="H539" s="318"/>
      <c r="I539" s="318"/>
      <c r="J539" s="318"/>
      <c r="K539" s="320"/>
      <c r="L539" s="113"/>
      <c r="M539" s="316" t="str">
        <f t="shared" si="8"/>
        <v/>
      </c>
    </row>
    <row r="540" spans="1:13" ht="14.45" customHeight="1" x14ac:dyDescent="0.2">
      <c r="A540" s="321"/>
      <c r="B540" s="317"/>
      <c r="C540" s="318"/>
      <c r="D540" s="318"/>
      <c r="E540" s="319"/>
      <c r="F540" s="317"/>
      <c r="G540" s="318"/>
      <c r="H540" s="318"/>
      <c r="I540" s="318"/>
      <c r="J540" s="318"/>
      <c r="K540" s="320"/>
      <c r="L540" s="113"/>
      <c r="M540" s="316" t="str">
        <f t="shared" si="8"/>
        <v/>
      </c>
    </row>
    <row r="541" spans="1:13" ht="14.45" customHeight="1" x14ac:dyDescent="0.2">
      <c r="A541" s="321"/>
      <c r="B541" s="317"/>
      <c r="C541" s="318"/>
      <c r="D541" s="318"/>
      <c r="E541" s="319"/>
      <c r="F541" s="317"/>
      <c r="G541" s="318"/>
      <c r="H541" s="318"/>
      <c r="I541" s="318"/>
      <c r="J541" s="318"/>
      <c r="K541" s="320"/>
      <c r="L541" s="113"/>
      <c r="M541" s="316" t="str">
        <f t="shared" si="8"/>
        <v/>
      </c>
    </row>
    <row r="542" spans="1:13" ht="14.45" customHeight="1" x14ac:dyDescent="0.2">
      <c r="A542" s="321"/>
      <c r="B542" s="317"/>
      <c r="C542" s="318"/>
      <c r="D542" s="318"/>
      <c r="E542" s="319"/>
      <c r="F542" s="317"/>
      <c r="G542" s="318"/>
      <c r="H542" s="318"/>
      <c r="I542" s="318"/>
      <c r="J542" s="318"/>
      <c r="K542" s="320"/>
      <c r="L542" s="113"/>
      <c r="M542" s="316" t="str">
        <f t="shared" si="8"/>
        <v/>
      </c>
    </row>
    <row r="543" spans="1:13" ht="14.45" customHeight="1" x14ac:dyDescent="0.2">
      <c r="A543" s="321"/>
      <c r="B543" s="317"/>
      <c r="C543" s="318"/>
      <c r="D543" s="318"/>
      <c r="E543" s="319"/>
      <c r="F543" s="317"/>
      <c r="G543" s="318"/>
      <c r="H543" s="318"/>
      <c r="I543" s="318"/>
      <c r="J543" s="318"/>
      <c r="K543" s="320"/>
      <c r="L543" s="113"/>
      <c r="M543" s="316" t="str">
        <f t="shared" si="8"/>
        <v/>
      </c>
    </row>
    <row r="544" spans="1:13" ht="14.45" customHeight="1" x14ac:dyDescent="0.2">
      <c r="A544" s="321"/>
      <c r="B544" s="317"/>
      <c r="C544" s="318"/>
      <c r="D544" s="318"/>
      <c r="E544" s="319"/>
      <c r="F544" s="317"/>
      <c r="G544" s="318"/>
      <c r="H544" s="318"/>
      <c r="I544" s="318"/>
      <c r="J544" s="318"/>
      <c r="K544" s="320"/>
      <c r="L544" s="113"/>
      <c r="M544" s="316" t="str">
        <f t="shared" si="8"/>
        <v/>
      </c>
    </row>
    <row r="545" spans="1:13" ht="14.45" customHeight="1" x14ac:dyDescent="0.2">
      <c r="A545" s="321"/>
      <c r="B545" s="317"/>
      <c r="C545" s="318"/>
      <c r="D545" s="318"/>
      <c r="E545" s="319"/>
      <c r="F545" s="317"/>
      <c r="G545" s="318"/>
      <c r="H545" s="318"/>
      <c r="I545" s="318"/>
      <c r="J545" s="318"/>
      <c r="K545" s="320"/>
      <c r="L545" s="113"/>
      <c r="M545" s="316" t="str">
        <f t="shared" si="8"/>
        <v/>
      </c>
    </row>
    <row r="546" spans="1:13" ht="14.45" customHeight="1" x14ac:dyDescent="0.2">
      <c r="A546" s="321"/>
      <c r="B546" s="317"/>
      <c r="C546" s="318"/>
      <c r="D546" s="318"/>
      <c r="E546" s="319"/>
      <c r="F546" s="317"/>
      <c r="G546" s="318"/>
      <c r="H546" s="318"/>
      <c r="I546" s="318"/>
      <c r="J546" s="318"/>
      <c r="K546" s="320"/>
      <c r="L546" s="113"/>
      <c r="M546" s="316" t="str">
        <f t="shared" si="8"/>
        <v/>
      </c>
    </row>
    <row r="547" spans="1:13" ht="14.45" customHeight="1" x14ac:dyDescent="0.2">
      <c r="A547" s="321"/>
      <c r="B547" s="317"/>
      <c r="C547" s="318"/>
      <c r="D547" s="318"/>
      <c r="E547" s="319"/>
      <c r="F547" s="317"/>
      <c r="G547" s="318"/>
      <c r="H547" s="318"/>
      <c r="I547" s="318"/>
      <c r="J547" s="318"/>
      <c r="K547" s="320"/>
      <c r="L547" s="113"/>
      <c r="M547" s="316" t="str">
        <f t="shared" si="8"/>
        <v/>
      </c>
    </row>
    <row r="548" spans="1:13" ht="14.45" customHeight="1" x14ac:dyDescent="0.2">
      <c r="A548" s="321"/>
      <c r="B548" s="317"/>
      <c r="C548" s="318"/>
      <c r="D548" s="318"/>
      <c r="E548" s="319"/>
      <c r="F548" s="317"/>
      <c r="G548" s="318"/>
      <c r="H548" s="318"/>
      <c r="I548" s="318"/>
      <c r="J548" s="318"/>
      <c r="K548" s="320"/>
      <c r="L548" s="113"/>
      <c r="M548" s="316" t="str">
        <f t="shared" si="8"/>
        <v/>
      </c>
    </row>
    <row r="549" spans="1:13" ht="14.45" customHeight="1" x14ac:dyDescent="0.2">
      <c r="A549" s="321"/>
      <c r="B549" s="317"/>
      <c r="C549" s="318"/>
      <c r="D549" s="318"/>
      <c r="E549" s="319"/>
      <c r="F549" s="317"/>
      <c r="G549" s="318"/>
      <c r="H549" s="318"/>
      <c r="I549" s="318"/>
      <c r="J549" s="318"/>
      <c r="K549" s="320"/>
      <c r="L549" s="113"/>
      <c r="M549" s="316" t="str">
        <f t="shared" si="8"/>
        <v/>
      </c>
    </row>
    <row r="550" spans="1:13" ht="14.45" customHeight="1" x14ac:dyDescent="0.2">
      <c r="A550" s="321"/>
      <c r="B550" s="317"/>
      <c r="C550" s="318"/>
      <c r="D550" s="318"/>
      <c r="E550" s="319"/>
      <c r="F550" s="317"/>
      <c r="G550" s="318"/>
      <c r="H550" s="318"/>
      <c r="I550" s="318"/>
      <c r="J550" s="318"/>
      <c r="K550" s="320"/>
      <c r="L550" s="113"/>
      <c r="M550" s="316" t="str">
        <f t="shared" si="8"/>
        <v/>
      </c>
    </row>
    <row r="551" spans="1:13" ht="14.45" customHeight="1" x14ac:dyDescent="0.2">
      <c r="A551" s="321"/>
      <c r="B551" s="317"/>
      <c r="C551" s="318"/>
      <c r="D551" s="318"/>
      <c r="E551" s="319"/>
      <c r="F551" s="317"/>
      <c r="G551" s="318"/>
      <c r="H551" s="318"/>
      <c r="I551" s="318"/>
      <c r="J551" s="318"/>
      <c r="K551" s="320"/>
      <c r="L551" s="113"/>
      <c r="M551" s="316" t="str">
        <f t="shared" si="8"/>
        <v/>
      </c>
    </row>
    <row r="552" spans="1:13" ht="14.45" customHeight="1" x14ac:dyDescent="0.2">
      <c r="A552" s="321"/>
      <c r="B552" s="317"/>
      <c r="C552" s="318"/>
      <c r="D552" s="318"/>
      <c r="E552" s="319"/>
      <c r="F552" s="317"/>
      <c r="G552" s="318"/>
      <c r="H552" s="318"/>
      <c r="I552" s="318"/>
      <c r="J552" s="318"/>
      <c r="K552" s="320"/>
      <c r="L552" s="113"/>
      <c r="M552" s="316" t="str">
        <f t="shared" si="8"/>
        <v/>
      </c>
    </row>
    <row r="553" spans="1:13" ht="14.45" customHeight="1" x14ac:dyDescent="0.2">
      <c r="A553" s="321"/>
      <c r="B553" s="317"/>
      <c r="C553" s="318"/>
      <c r="D553" s="318"/>
      <c r="E553" s="319"/>
      <c r="F553" s="317"/>
      <c r="G553" s="318"/>
      <c r="H553" s="318"/>
      <c r="I553" s="318"/>
      <c r="J553" s="318"/>
      <c r="K553" s="320"/>
      <c r="L553" s="113"/>
      <c r="M553" s="316" t="str">
        <f t="shared" si="8"/>
        <v/>
      </c>
    </row>
    <row r="554" spans="1:13" ht="14.45" customHeight="1" x14ac:dyDescent="0.2">
      <c r="A554" s="321"/>
      <c r="B554" s="317"/>
      <c r="C554" s="318"/>
      <c r="D554" s="318"/>
      <c r="E554" s="319"/>
      <c r="F554" s="317"/>
      <c r="G554" s="318"/>
      <c r="H554" s="318"/>
      <c r="I554" s="318"/>
      <c r="J554" s="318"/>
      <c r="K554" s="320"/>
      <c r="L554" s="113"/>
      <c r="M554" s="316" t="str">
        <f t="shared" si="8"/>
        <v/>
      </c>
    </row>
    <row r="555" spans="1:13" ht="14.45" customHeight="1" x14ac:dyDescent="0.2">
      <c r="A555" s="321"/>
      <c r="B555" s="317"/>
      <c r="C555" s="318"/>
      <c r="D555" s="318"/>
      <c r="E555" s="319"/>
      <c r="F555" s="317"/>
      <c r="G555" s="318"/>
      <c r="H555" s="318"/>
      <c r="I555" s="318"/>
      <c r="J555" s="318"/>
      <c r="K555" s="320"/>
      <c r="L555" s="113"/>
      <c r="M555" s="316" t="str">
        <f t="shared" si="8"/>
        <v/>
      </c>
    </row>
    <row r="556" spans="1:13" ht="14.45" customHeight="1" x14ac:dyDescent="0.2">
      <c r="A556" s="321"/>
      <c r="B556" s="317"/>
      <c r="C556" s="318"/>
      <c r="D556" s="318"/>
      <c r="E556" s="319"/>
      <c r="F556" s="317"/>
      <c r="G556" s="318"/>
      <c r="H556" s="318"/>
      <c r="I556" s="318"/>
      <c r="J556" s="318"/>
      <c r="K556" s="320"/>
      <c r="L556" s="113"/>
      <c r="M556" s="316" t="str">
        <f t="shared" si="8"/>
        <v/>
      </c>
    </row>
    <row r="557" spans="1:13" ht="14.45" customHeight="1" x14ac:dyDescent="0.2">
      <c r="A557" s="321"/>
      <c r="B557" s="317"/>
      <c r="C557" s="318"/>
      <c r="D557" s="318"/>
      <c r="E557" s="319"/>
      <c r="F557" s="317"/>
      <c r="G557" s="318"/>
      <c r="H557" s="318"/>
      <c r="I557" s="318"/>
      <c r="J557" s="318"/>
      <c r="K557" s="320"/>
      <c r="L557" s="113"/>
      <c r="M557" s="316" t="str">
        <f t="shared" si="8"/>
        <v/>
      </c>
    </row>
    <row r="558" spans="1:13" ht="14.45" customHeight="1" x14ac:dyDescent="0.2">
      <c r="A558" s="321"/>
      <c r="B558" s="317"/>
      <c r="C558" s="318"/>
      <c r="D558" s="318"/>
      <c r="E558" s="319"/>
      <c r="F558" s="317"/>
      <c r="G558" s="318"/>
      <c r="H558" s="318"/>
      <c r="I558" s="318"/>
      <c r="J558" s="318"/>
      <c r="K558" s="320"/>
      <c r="L558" s="113"/>
      <c r="M558" s="316" t="str">
        <f t="shared" si="8"/>
        <v/>
      </c>
    </row>
    <row r="559" spans="1:13" ht="14.45" customHeight="1" x14ac:dyDescent="0.2">
      <c r="A559" s="321"/>
      <c r="B559" s="317"/>
      <c r="C559" s="318"/>
      <c r="D559" s="318"/>
      <c r="E559" s="319"/>
      <c r="F559" s="317"/>
      <c r="G559" s="318"/>
      <c r="H559" s="318"/>
      <c r="I559" s="318"/>
      <c r="J559" s="318"/>
      <c r="K559" s="320"/>
      <c r="L559" s="113"/>
      <c r="M559" s="316" t="str">
        <f t="shared" si="8"/>
        <v/>
      </c>
    </row>
    <row r="560" spans="1:13" ht="14.45" customHeight="1" x14ac:dyDescent="0.2">
      <c r="A560" s="321"/>
      <c r="B560" s="317"/>
      <c r="C560" s="318"/>
      <c r="D560" s="318"/>
      <c r="E560" s="319"/>
      <c r="F560" s="317"/>
      <c r="G560" s="318"/>
      <c r="H560" s="318"/>
      <c r="I560" s="318"/>
      <c r="J560" s="318"/>
      <c r="K560" s="320"/>
      <c r="L560" s="113"/>
      <c r="M560" s="316" t="str">
        <f t="shared" si="8"/>
        <v/>
      </c>
    </row>
    <row r="561" spans="1:13" ht="14.45" customHeight="1" x14ac:dyDescent="0.2">
      <c r="A561" s="321"/>
      <c r="B561" s="317"/>
      <c r="C561" s="318"/>
      <c r="D561" s="318"/>
      <c r="E561" s="319"/>
      <c r="F561" s="317"/>
      <c r="G561" s="318"/>
      <c r="H561" s="318"/>
      <c r="I561" s="318"/>
      <c r="J561" s="318"/>
      <c r="K561" s="320"/>
      <c r="L561" s="113"/>
      <c r="M561" s="316" t="str">
        <f t="shared" si="8"/>
        <v/>
      </c>
    </row>
    <row r="562" spans="1:13" ht="14.45" customHeight="1" x14ac:dyDescent="0.2">
      <c r="A562" s="321"/>
      <c r="B562" s="317"/>
      <c r="C562" s="318"/>
      <c r="D562" s="318"/>
      <c r="E562" s="319"/>
      <c r="F562" s="317"/>
      <c r="G562" s="318"/>
      <c r="H562" s="318"/>
      <c r="I562" s="318"/>
      <c r="J562" s="318"/>
      <c r="K562" s="320"/>
      <c r="L562" s="113"/>
      <c r="M562" s="316" t="str">
        <f t="shared" si="8"/>
        <v/>
      </c>
    </row>
    <row r="563" spans="1:13" ht="14.45" customHeight="1" x14ac:dyDescent="0.2">
      <c r="A563" s="321"/>
      <c r="B563" s="317"/>
      <c r="C563" s="318"/>
      <c r="D563" s="318"/>
      <c r="E563" s="319"/>
      <c r="F563" s="317"/>
      <c r="G563" s="318"/>
      <c r="H563" s="318"/>
      <c r="I563" s="318"/>
      <c r="J563" s="318"/>
      <c r="K563" s="320"/>
      <c r="L563" s="113"/>
      <c r="M563" s="316" t="str">
        <f t="shared" si="8"/>
        <v/>
      </c>
    </row>
    <row r="564" spans="1:13" ht="14.45" customHeight="1" x14ac:dyDescent="0.2">
      <c r="A564" s="321"/>
      <c r="B564" s="317"/>
      <c r="C564" s="318"/>
      <c r="D564" s="318"/>
      <c r="E564" s="319"/>
      <c r="F564" s="317"/>
      <c r="G564" s="318"/>
      <c r="H564" s="318"/>
      <c r="I564" s="318"/>
      <c r="J564" s="318"/>
      <c r="K564" s="320"/>
      <c r="L564" s="113"/>
      <c r="M564" s="316" t="str">
        <f t="shared" si="8"/>
        <v/>
      </c>
    </row>
    <row r="565" spans="1:13" ht="14.45" customHeight="1" x14ac:dyDescent="0.2">
      <c r="A565" s="321"/>
      <c r="B565" s="317"/>
      <c r="C565" s="318"/>
      <c r="D565" s="318"/>
      <c r="E565" s="319"/>
      <c r="F565" s="317"/>
      <c r="G565" s="318"/>
      <c r="H565" s="318"/>
      <c r="I565" s="318"/>
      <c r="J565" s="318"/>
      <c r="K565" s="320"/>
      <c r="L565" s="113"/>
      <c r="M565" s="316" t="str">
        <f t="shared" si="8"/>
        <v/>
      </c>
    </row>
    <row r="566" spans="1:13" ht="14.45" customHeight="1" x14ac:dyDescent="0.2">
      <c r="A566" s="321"/>
      <c r="B566" s="317"/>
      <c r="C566" s="318"/>
      <c r="D566" s="318"/>
      <c r="E566" s="319"/>
      <c r="F566" s="317"/>
      <c r="G566" s="318"/>
      <c r="H566" s="318"/>
      <c r="I566" s="318"/>
      <c r="J566" s="318"/>
      <c r="K566" s="320"/>
      <c r="L566" s="113"/>
      <c r="M566" s="316" t="str">
        <f t="shared" si="8"/>
        <v/>
      </c>
    </row>
    <row r="567" spans="1:13" ht="14.45" customHeight="1" x14ac:dyDescent="0.2">
      <c r="A567" s="321"/>
      <c r="B567" s="317"/>
      <c r="C567" s="318"/>
      <c r="D567" s="318"/>
      <c r="E567" s="319"/>
      <c r="F567" s="317"/>
      <c r="G567" s="318"/>
      <c r="H567" s="318"/>
      <c r="I567" s="318"/>
      <c r="J567" s="318"/>
      <c r="K567" s="320"/>
      <c r="L567" s="113"/>
      <c r="M567" s="316" t="str">
        <f t="shared" si="8"/>
        <v/>
      </c>
    </row>
    <row r="568" spans="1:13" ht="14.45" customHeight="1" x14ac:dyDescent="0.2">
      <c r="A568" s="321"/>
      <c r="B568" s="317"/>
      <c r="C568" s="318"/>
      <c r="D568" s="318"/>
      <c r="E568" s="319"/>
      <c r="F568" s="317"/>
      <c r="G568" s="318"/>
      <c r="H568" s="318"/>
      <c r="I568" s="318"/>
      <c r="J568" s="318"/>
      <c r="K568" s="320"/>
      <c r="L568" s="113"/>
      <c r="M568" s="316" t="str">
        <f t="shared" si="8"/>
        <v/>
      </c>
    </row>
    <row r="569" spans="1:13" ht="14.45" customHeight="1" x14ac:dyDescent="0.2">
      <c r="A569" s="321"/>
      <c r="B569" s="317"/>
      <c r="C569" s="318"/>
      <c r="D569" s="318"/>
      <c r="E569" s="319"/>
      <c r="F569" s="317"/>
      <c r="G569" s="318"/>
      <c r="H569" s="318"/>
      <c r="I569" s="318"/>
      <c r="J569" s="318"/>
      <c r="K569" s="320"/>
      <c r="L569" s="113"/>
      <c r="M569" s="316" t="str">
        <f t="shared" si="8"/>
        <v/>
      </c>
    </row>
    <row r="570" spans="1:13" ht="14.45" customHeight="1" x14ac:dyDescent="0.2">
      <c r="A570" s="321"/>
      <c r="B570" s="317"/>
      <c r="C570" s="318"/>
      <c r="D570" s="318"/>
      <c r="E570" s="319"/>
      <c r="F570" s="317"/>
      <c r="G570" s="318"/>
      <c r="H570" s="318"/>
      <c r="I570" s="318"/>
      <c r="J570" s="318"/>
      <c r="K570" s="320"/>
      <c r="L570" s="113"/>
      <c r="M570" s="316" t="str">
        <f t="shared" si="8"/>
        <v/>
      </c>
    </row>
    <row r="571" spans="1:13" ht="14.45" customHeight="1" x14ac:dyDescent="0.2">
      <c r="A571" s="321"/>
      <c r="B571" s="317"/>
      <c r="C571" s="318"/>
      <c r="D571" s="318"/>
      <c r="E571" s="319"/>
      <c r="F571" s="317"/>
      <c r="G571" s="318"/>
      <c r="H571" s="318"/>
      <c r="I571" s="318"/>
      <c r="J571" s="318"/>
      <c r="K571" s="320"/>
      <c r="L571" s="113"/>
      <c r="M571" s="316" t="str">
        <f t="shared" si="8"/>
        <v/>
      </c>
    </row>
    <row r="572" spans="1:13" ht="14.45" customHeight="1" x14ac:dyDescent="0.2">
      <c r="A572" s="321"/>
      <c r="B572" s="317"/>
      <c r="C572" s="318"/>
      <c r="D572" s="318"/>
      <c r="E572" s="319"/>
      <c r="F572" s="317"/>
      <c r="G572" s="318"/>
      <c r="H572" s="318"/>
      <c r="I572" s="318"/>
      <c r="J572" s="318"/>
      <c r="K572" s="320"/>
      <c r="L572" s="113"/>
      <c r="M572" s="316" t="str">
        <f t="shared" si="8"/>
        <v/>
      </c>
    </row>
    <row r="573" spans="1:13" ht="14.45" customHeight="1" x14ac:dyDescent="0.2">
      <c r="A573" s="321"/>
      <c r="B573" s="317"/>
      <c r="C573" s="318"/>
      <c r="D573" s="318"/>
      <c r="E573" s="319"/>
      <c r="F573" s="317"/>
      <c r="G573" s="318"/>
      <c r="H573" s="318"/>
      <c r="I573" s="318"/>
      <c r="J573" s="318"/>
      <c r="K573" s="320"/>
      <c r="L573" s="113"/>
      <c r="M573" s="316" t="str">
        <f t="shared" si="8"/>
        <v/>
      </c>
    </row>
    <row r="574" spans="1:13" ht="14.45" customHeight="1" x14ac:dyDescent="0.2">
      <c r="A574" s="321"/>
      <c r="B574" s="317"/>
      <c r="C574" s="318"/>
      <c r="D574" s="318"/>
      <c r="E574" s="319"/>
      <c r="F574" s="317"/>
      <c r="G574" s="318"/>
      <c r="H574" s="318"/>
      <c r="I574" s="318"/>
      <c r="J574" s="318"/>
      <c r="K574" s="320"/>
      <c r="L574" s="113"/>
      <c r="M574" s="316" t="str">
        <f t="shared" si="8"/>
        <v/>
      </c>
    </row>
    <row r="575" spans="1:13" ht="14.45" customHeight="1" x14ac:dyDescent="0.2">
      <c r="A575" s="321"/>
      <c r="B575" s="317"/>
      <c r="C575" s="318"/>
      <c r="D575" s="318"/>
      <c r="E575" s="319"/>
      <c r="F575" s="317"/>
      <c r="G575" s="318"/>
      <c r="H575" s="318"/>
      <c r="I575" s="318"/>
      <c r="J575" s="318"/>
      <c r="K575" s="320"/>
      <c r="L575" s="113"/>
      <c r="M575" s="316" t="str">
        <f t="shared" si="8"/>
        <v/>
      </c>
    </row>
    <row r="576" spans="1:13" ht="14.45" customHeight="1" x14ac:dyDescent="0.2">
      <c r="A576" s="321"/>
      <c r="B576" s="317"/>
      <c r="C576" s="318"/>
      <c r="D576" s="318"/>
      <c r="E576" s="319"/>
      <c r="F576" s="317"/>
      <c r="G576" s="318"/>
      <c r="H576" s="318"/>
      <c r="I576" s="318"/>
      <c r="J576" s="318"/>
      <c r="K576" s="320"/>
      <c r="L576" s="113"/>
      <c r="M576" s="316" t="str">
        <f t="shared" si="8"/>
        <v/>
      </c>
    </row>
    <row r="577" spans="1:13" ht="14.45" customHeight="1" x14ac:dyDescent="0.2">
      <c r="A577" s="321"/>
      <c r="B577" s="317"/>
      <c r="C577" s="318"/>
      <c r="D577" s="318"/>
      <c r="E577" s="319"/>
      <c r="F577" s="317"/>
      <c r="G577" s="318"/>
      <c r="H577" s="318"/>
      <c r="I577" s="318"/>
      <c r="J577" s="318"/>
      <c r="K577" s="320"/>
      <c r="L577" s="113"/>
      <c r="M577" s="316" t="str">
        <f t="shared" si="8"/>
        <v/>
      </c>
    </row>
    <row r="578" spans="1:13" ht="14.45" customHeight="1" x14ac:dyDescent="0.2">
      <c r="A578" s="321"/>
      <c r="B578" s="317"/>
      <c r="C578" s="318"/>
      <c r="D578" s="318"/>
      <c r="E578" s="319"/>
      <c r="F578" s="317"/>
      <c r="G578" s="318"/>
      <c r="H578" s="318"/>
      <c r="I578" s="318"/>
      <c r="J578" s="318"/>
      <c r="K578" s="320"/>
      <c r="L578" s="113"/>
      <c r="M578" s="316" t="str">
        <f t="shared" si="8"/>
        <v/>
      </c>
    </row>
    <row r="579" spans="1:13" ht="14.45" customHeight="1" x14ac:dyDescent="0.2">
      <c r="A579" s="321"/>
      <c r="B579" s="317"/>
      <c r="C579" s="318"/>
      <c r="D579" s="318"/>
      <c r="E579" s="319"/>
      <c r="F579" s="317"/>
      <c r="G579" s="318"/>
      <c r="H579" s="318"/>
      <c r="I579" s="318"/>
      <c r="J579" s="318"/>
      <c r="K579" s="320"/>
      <c r="L579" s="113"/>
      <c r="M579" s="316" t="str">
        <f t="shared" si="8"/>
        <v/>
      </c>
    </row>
    <row r="580" spans="1:13" ht="14.45" customHeight="1" x14ac:dyDescent="0.2">
      <c r="A580" s="321"/>
      <c r="B580" s="317"/>
      <c r="C580" s="318"/>
      <c r="D580" s="318"/>
      <c r="E580" s="319"/>
      <c r="F580" s="317"/>
      <c r="G580" s="318"/>
      <c r="H580" s="318"/>
      <c r="I580" s="318"/>
      <c r="J580" s="318"/>
      <c r="K580" s="320"/>
      <c r="L580" s="113"/>
      <c r="M580" s="316" t="str">
        <f t="shared" si="8"/>
        <v/>
      </c>
    </row>
    <row r="581" spans="1:13" ht="14.45" customHeight="1" x14ac:dyDescent="0.2">
      <c r="A581" s="321"/>
      <c r="B581" s="317"/>
      <c r="C581" s="318"/>
      <c r="D581" s="318"/>
      <c r="E581" s="319"/>
      <c r="F581" s="317"/>
      <c r="G581" s="318"/>
      <c r="H581" s="318"/>
      <c r="I581" s="318"/>
      <c r="J581" s="318"/>
      <c r="K581" s="320"/>
      <c r="L581" s="113"/>
      <c r="M581" s="316" t="str">
        <f t="shared" si="8"/>
        <v/>
      </c>
    </row>
    <row r="582" spans="1:13" ht="14.45" customHeight="1" x14ac:dyDescent="0.2">
      <c r="A582" s="321"/>
      <c r="B582" s="317"/>
      <c r="C582" s="318"/>
      <c r="D582" s="318"/>
      <c r="E582" s="319"/>
      <c r="F582" s="317"/>
      <c r="G582" s="318"/>
      <c r="H582" s="318"/>
      <c r="I582" s="318"/>
      <c r="J582" s="318"/>
      <c r="K582" s="320"/>
      <c r="L582" s="113"/>
      <c r="M582" s="31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21"/>
      <c r="B583" s="317"/>
      <c r="C583" s="318"/>
      <c r="D583" s="318"/>
      <c r="E583" s="319"/>
      <c r="F583" s="317"/>
      <c r="G583" s="318"/>
      <c r="H583" s="318"/>
      <c r="I583" s="318"/>
      <c r="J583" s="318"/>
      <c r="K583" s="320"/>
      <c r="L583" s="113"/>
      <c r="M583" s="316" t="str">
        <f t="shared" si="9"/>
        <v/>
      </c>
    </row>
    <row r="584" spans="1:13" ht="14.45" customHeight="1" x14ac:dyDescent="0.2">
      <c r="A584" s="321"/>
      <c r="B584" s="317"/>
      <c r="C584" s="318"/>
      <c r="D584" s="318"/>
      <c r="E584" s="319"/>
      <c r="F584" s="317"/>
      <c r="G584" s="318"/>
      <c r="H584" s="318"/>
      <c r="I584" s="318"/>
      <c r="J584" s="318"/>
      <c r="K584" s="320"/>
      <c r="L584" s="113"/>
      <c r="M584" s="316" t="str">
        <f t="shared" si="9"/>
        <v/>
      </c>
    </row>
    <row r="585" spans="1:13" ht="14.45" customHeight="1" x14ac:dyDescent="0.2">
      <c r="A585" s="321"/>
      <c r="B585" s="317"/>
      <c r="C585" s="318"/>
      <c r="D585" s="318"/>
      <c r="E585" s="319"/>
      <c r="F585" s="317"/>
      <c r="G585" s="318"/>
      <c r="H585" s="318"/>
      <c r="I585" s="318"/>
      <c r="J585" s="318"/>
      <c r="K585" s="320"/>
      <c r="L585" s="113"/>
      <c r="M585" s="316" t="str">
        <f t="shared" si="9"/>
        <v/>
      </c>
    </row>
    <row r="586" spans="1:13" ht="14.45" customHeight="1" x14ac:dyDescent="0.2">
      <c r="A586" s="321"/>
      <c r="B586" s="317"/>
      <c r="C586" s="318"/>
      <c r="D586" s="318"/>
      <c r="E586" s="319"/>
      <c r="F586" s="317"/>
      <c r="G586" s="318"/>
      <c r="H586" s="318"/>
      <c r="I586" s="318"/>
      <c r="J586" s="318"/>
      <c r="K586" s="320"/>
      <c r="L586" s="113"/>
      <c r="M586" s="316" t="str">
        <f t="shared" si="9"/>
        <v/>
      </c>
    </row>
    <row r="587" spans="1:13" ht="14.45" customHeight="1" x14ac:dyDescent="0.2">
      <c r="A587" s="321"/>
      <c r="B587" s="317"/>
      <c r="C587" s="318"/>
      <c r="D587" s="318"/>
      <c r="E587" s="319"/>
      <c r="F587" s="317"/>
      <c r="G587" s="318"/>
      <c r="H587" s="318"/>
      <c r="I587" s="318"/>
      <c r="J587" s="318"/>
      <c r="K587" s="320"/>
      <c r="L587" s="113"/>
      <c r="M587" s="316" t="str">
        <f t="shared" si="9"/>
        <v/>
      </c>
    </row>
    <row r="588" spans="1:13" ht="14.45" customHeight="1" x14ac:dyDescent="0.2">
      <c r="A588" s="321"/>
      <c r="B588" s="317"/>
      <c r="C588" s="318"/>
      <c r="D588" s="318"/>
      <c r="E588" s="319"/>
      <c r="F588" s="317"/>
      <c r="G588" s="318"/>
      <c r="H588" s="318"/>
      <c r="I588" s="318"/>
      <c r="J588" s="318"/>
      <c r="K588" s="320"/>
      <c r="L588" s="113"/>
      <c r="M588" s="316" t="str">
        <f t="shared" si="9"/>
        <v/>
      </c>
    </row>
    <row r="589" spans="1:13" ht="14.45" customHeight="1" x14ac:dyDescent="0.2">
      <c r="A589" s="321"/>
      <c r="B589" s="317"/>
      <c r="C589" s="318"/>
      <c r="D589" s="318"/>
      <c r="E589" s="319"/>
      <c r="F589" s="317"/>
      <c r="G589" s="318"/>
      <c r="H589" s="318"/>
      <c r="I589" s="318"/>
      <c r="J589" s="318"/>
      <c r="K589" s="320"/>
      <c r="L589" s="113"/>
      <c r="M589" s="316" t="str">
        <f t="shared" si="9"/>
        <v/>
      </c>
    </row>
    <row r="590" spans="1:13" ht="14.45" customHeight="1" x14ac:dyDescent="0.2">
      <c r="A590" s="321"/>
      <c r="B590" s="317"/>
      <c r="C590" s="318"/>
      <c r="D590" s="318"/>
      <c r="E590" s="319"/>
      <c r="F590" s="317"/>
      <c r="G590" s="318"/>
      <c r="H590" s="318"/>
      <c r="I590" s="318"/>
      <c r="J590" s="318"/>
      <c r="K590" s="320"/>
      <c r="L590" s="113"/>
      <c r="M590" s="316" t="str">
        <f t="shared" si="9"/>
        <v/>
      </c>
    </row>
    <row r="591" spans="1:13" ht="14.45" customHeight="1" x14ac:dyDescent="0.2">
      <c r="A591" s="321"/>
      <c r="B591" s="317"/>
      <c r="C591" s="318"/>
      <c r="D591" s="318"/>
      <c r="E591" s="319"/>
      <c r="F591" s="317"/>
      <c r="G591" s="318"/>
      <c r="H591" s="318"/>
      <c r="I591" s="318"/>
      <c r="J591" s="318"/>
      <c r="K591" s="320"/>
      <c r="L591" s="113"/>
      <c r="M591" s="316" t="str">
        <f t="shared" si="9"/>
        <v/>
      </c>
    </row>
    <row r="592" spans="1:13" ht="14.45" customHeight="1" x14ac:dyDescent="0.2">
      <c r="A592" s="321"/>
      <c r="B592" s="317"/>
      <c r="C592" s="318"/>
      <c r="D592" s="318"/>
      <c r="E592" s="319"/>
      <c r="F592" s="317"/>
      <c r="G592" s="318"/>
      <c r="H592" s="318"/>
      <c r="I592" s="318"/>
      <c r="J592" s="318"/>
      <c r="K592" s="320"/>
      <c r="L592" s="113"/>
      <c r="M592" s="316" t="str">
        <f t="shared" si="9"/>
        <v/>
      </c>
    </row>
    <row r="593" spans="1:13" ht="14.45" customHeight="1" x14ac:dyDescent="0.2">
      <c r="A593" s="321"/>
      <c r="B593" s="317"/>
      <c r="C593" s="318"/>
      <c r="D593" s="318"/>
      <c r="E593" s="319"/>
      <c r="F593" s="317"/>
      <c r="G593" s="318"/>
      <c r="H593" s="318"/>
      <c r="I593" s="318"/>
      <c r="J593" s="318"/>
      <c r="K593" s="320"/>
      <c r="L593" s="113"/>
      <c r="M593" s="316" t="str">
        <f t="shared" si="9"/>
        <v/>
      </c>
    </row>
    <row r="594" spans="1:13" ht="14.45" customHeight="1" x14ac:dyDescent="0.2">
      <c r="A594" s="321"/>
      <c r="B594" s="317"/>
      <c r="C594" s="318"/>
      <c r="D594" s="318"/>
      <c r="E594" s="319"/>
      <c r="F594" s="317"/>
      <c r="G594" s="318"/>
      <c r="H594" s="318"/>
      <c r="I594" s="318"/>
      <c r="J594" s="318"/>
      <c r="K594" s="320"/>
      <c r="L594" s="113"/>
      <c r="M594" s="316" t="str">
        <f t="shared" si="9"/>
        <v/>
      </c>
    </row>
    <row r="595" spans="1:13" ht="14.45" customHeight="1" x14ac:dyDescent="0.2">
      <c r="A595" s="321"/>
      <c r="B595" s="317"/>
      <c r="C595" s="318"/>
      <c r="D595" s="318"/>
      <c r="E595" s="319"/>
      <c r="F595" s="317"/>
      <c r="G595" s="318"/>
      <c r="H595" s="318"/>
      <c r="I595" s="318"/>
      <c r="J595" s="318"/>
      <c r="K595" s="320"/>
      <c r="L595" s="113"/>
      <c r="M595" s="316" t="str">
        <f t="shared" si="9"/>
        <v/>
      </c>
    </row>
    <row r="596" spans="1:13" ht="14.45" customHeight="1" x14ac:dyDescent="0.2">
      <c r="A596" s="321"/>
      <c r="B596" s="317"/>
      <c r="C596" s="318"/>
      <c r="D596" s="318"/>
      <c r="E596" s="319"/>
      <c r="F596" s="317"/>
      <c r="G596" s="318"/>
      <c r="H596" s="318"/>
      <c r="I596" s="318"/>
      <c r="J596" s="318"/>
      <c r="K596" s="320"/>
      <c r="L596" s="113"/>
      <c r="M596" s="316" t="str">
        <f t="shared" si="9"/>
        <v/>
      </c>
    </row>
    <row r="597" spans="1:13" ht="14.45" customHeight="1" x14ac:dyDescent="0.2">
      <c r="A597" s="321"/>
      <c r="B597" s="317"/>
      <c r="C597" s="318"/>
      <c r="D597" s="318"/>
      <c r="E597" s="319"/>
      <c r="F597" s="317"/>
      <c r="G597" s="318"/>
      <c r="H597" s="318"/>
      <c r="I597" s="318"/>
      <c r="J597" s="318"/>
      <c r="K597" s="320"/>
      <c r="L597" s="113"/>
      <c r="M597" s="316" t="str">
        <f t="shared" si="9"/>
        <v/>
      </c>
    </row>
    <row r="598" spans="1:13" ht="14.45" customHeight="1" x14ac:dyDescent="0.2">
      <c r="A598" s="321"/>
      <c r="B598" s="317"/>
      <c r="C598" s="318"/>
      <c r="D598" s="318"/>
      <c r="E598" s="319"/>
      <c r="F598" s="317"/>
      <c r="G598" s="318"/>
      <c r="H598" s="318"/>
      <c r="I598" s="318"/>
      <c r="J598" s="318"/>
      <c r="K598" s="320"/>
      <c r="L598" s="113"/>
      <c r="M598" s="316" t="str">
        <f t="shared" si="9"/>
        <v/>
      </c>
    </row>
    <row r="599" spans="1:13" ht="14.45" customHeight="1" x14ac:dyDescent="0.2">
      <c r="A599" s="321"/>
      <c r="B599" s="317"/>
      <c r="C599" s="318"/>
      <c r="D599" s="318"/>
      <c r="E599" s="319"/>
      <c r="F599" s="317"/>
      <c r="G599" s="318"/>
      <c r="H599" s="318"/>
      <c r="I599" s="318"/>
      <c r="J599" s="318"/>
      <c r="K599" s="320"/>
      <c r="L599" s="113"/>
      <c r="M599" s="316" t="str">
        <f t="shared" si="9"/>
        <v/>
      </c>
    </row>
    <row r="600" spans="1:13" ht="14.45" customHeight="1" x14ac:dyDescent="0.2">
      <c r="A600" s="321"/>
      <c r="B600" s="317"/>
      <c r="C600" s="318"/>
      <c r="D600" s="318"/>
      <c r="E600" s="319"/>
      <c r="F600" s="317"/>
      <c r="G600" s="318"/>
      <c r="H600" s="318"/>
      <c r="I600" s="318"/>
      <c r="J600" s="318"/>
      <c r="K600" s="320"/>
      <c r="L600" s="113"/>
      <c r="M600" s="316" t="str">
        <f t="shared" si="9"/>
        <v/>
      </c>
    </row>
    <row r="601" spans="1:13" ht="14.45" customHeight="1" x14ac:dyDescent="0.2">
      <c r="A601" s="321"/>
      <c r="B601" s="317"/>
      <c r="C601" s="318"/>
      <c r="D601" s="318"/>
      <c r="E601" s="319"/>
      <c r="F601" s="317"/>
      <c r="G601" s="318"/>
      <c r="H601" s="318"/>
      <c r="I601" s="318"/>
      <c r="J601" s="318"/>
      <c r="K601" s="320"/>
      <c r="L601" s="113"/>
      <c r="M601" s="316" t="str">
        <f t="shared" si="9"/>
        <v/>
      </c>
    </row>
    <row r="602" spans="1:13" ht="14.45" customHeight="1" x14ac:dyDescent="0.2">
      <c r="A602" s="321"/>
      <c r="B602" s="317"/>
      <c r="C602" s="318"/>
      <c r="D602" s="318"/>
      <c r="E602" s="319"/>
      <c r="F602" s="317"/>
      <c r="G602" s="318"/>
      <c r="H602" s="318"/>
      <c r="I602" s="318"/>
      <c r="J602" s="318"/>
      <c r="K602" s="320"/>
      <c r="L602" s="113"/>
      <c r="M602" s="316" t="str">
        <f t="shared" si="9"/>
        <v/>
      </c>
    </row>
    <row r="603" spans="1:13" ht="14.45" customHeight="1" x14ac:dyDescent="0.2">
      <c r="A603" s="321"/>
      <c r="B603" s="317"/>
      <c r="C603" s="318"/>
      <c r="D603" s="318"/>
      <c r="E603" s="319"/>
      <c r="F603" s="317"/>
      <c r="G603" s="318"/>
      <c r="H603" s="318"/>
      <c r="I603" s="318"/>
      <c r="J603" s="318"/>
      <c r="K603" s="320"/>
      <c r="L603" s="113"/>
      <c r="M603" s="316" t="str">
        <f t="shared" si="9"/>
        <v/>
      </c>
    </row>
    <row r="604" spans="1:13" ht="14.45" customHeight="1" x14ac:dyDescent="0.2">
      <c r="A604" s="321"/>
      <c r="B604" s="317"/>
      <c r="C604" s="318"/>
      <c r="D604" s="318"/>
      <c r="E604" s="319"/>
      <c r="F604" s="317"/>
      <c r="G604" s="318"/>
      <c r="H604" s="318"/>
      <c r="I604" s="318"/>
      <c r="J604" s="318"/>
      <c r="K604" s="320"/>
      <c r="L604" s="113"/>
      <c r="M604" s="316" t="str">
        <f t="shared" si="9"/>
        <v/>
      </c>
    </row>
    <row r="605" spans="1:13" ht="14.45" customHeight="1" x14ac:dyDescent="0.2">
      <c r="A605" s="321"/>
      <c r="B605" s="317"/>
      <c r="C605" s="318"/>
      <c r="D605" s="318"/>
      <c r="E605" s="319"/>
      <c r="F605" s="317"/>
      <c r="G605" s="318"/>
      <c r="H605" s="318"/>
      <c r="I605" s="318"/>
      <c r="J605" s="318"/>
      <c r="K605" s="320"/>
      <c r="L605" s="113"/>
      <c r="M605" s="316" t="str">
        <f t="shared" si="9"/>
        <v/>
      </c>
    </row>
    <row r="606" spans="1:13" ht="14.45" customHeight="1" x14ac:dyDescent="0.2">
      <c r="A606" s="321"/>
      <c r="B606" s="317"/>
      <c r="C606" s="318"/>
      <c r="D606" s="318"/>
      <c r="E606" s="319"/>
      <c r="F606" s="317"/>
      <c r="G606" s="318"/>
      <c r="H606" s="318"/>
      <c r="I606" s="318"/>
      <c r="J606" s="318"/>
      <c r="K606" s="320"/>
      <c r="L606" s="113"/>
      <c r="M606" s="316" t="str">
        <f t="shared" si="9"/>
        <v/>
      </c>
    </row>
    <row r="607" spans="1:13" ht="14.45" customHeight="1" x14ac:dyDescent="0.2">
      <c r="A607" s="321"/>
      <c r="B607" s="317"/>
      <c r="C607" s="318"/>
      <c r="D607" s="318"/>
      <c r="E607" s="319"/>
      <c r="F607" s="317"/>
      <c r="G607" s="318"/>
      <c r="H607" s="318"/>
      <c r="I607" s="318"/>
      <c r="J607" s="318"/>
      <c r="K607" s="320"/>
      <c r="L607" s="113"/>
      <c r="M607" s="316" t="str">
        <f t="shared" si="9"/>
        <v/>
      </c>
    </row>
    <row r="608" spans="1:13" ht="14.45" customHeight="1" x14ac:dyDescent="0.2">
      <c r="A608" s="321"/>
      <c r="B608" s="317"/>
      <c r="C608" s="318"/>
      <c r="D608" s="318"/>
      <c r="E608" s="319"/>
      <c r="F608" s="317"/>
      <c r="G608" s="318"/>
      <c r="H608" s="318"/>
      <c r="I608" s="318"/>
      <c r="J608" s="318"/>
      <c r="K608" s="320"/>
      <c r="L608" s="113"/>
      <c r="M608" s="316" t="str">
        <f t="shared" si="9"/>
        <v/>
      </c>
    </row>
    <row r="609" spans="1:13" ht="14.45" customHeight="1" x14ac:dyDescent="0.2">
      <c r="A609" s="321"/>
      <c r="B609" s="317"/>
      <c r="C609" s="318"/>
      <c r="D609" s="318"/>
      <c r="E609" s="319"/>
      <c r="F609" s="317"/>
      <c r="G609" s="318"/>
      <c r="H609" s="318"/>
      <c r="I609" s="318"/>
      <c r="J609" s="318"/>
      <c r="K609" s="320"/>
      <c r="L609" s="113"/>
      <c r="M609" s="316" t="str">
        <f t="shared" si="9"/>
        <v/>
      </c>
    </row>
    <row r="610" spans="1:13" ht="14.45" customHeight="1" x14ac:dyDescent="0.2">
      <c r="A610" s="321"/>
      <c r="B610" s="317"/>
      <c r="C610" s="318"/>
      <c r="D610" s="318"/>
      <c r="E610" s="319"/>
      <c r="F610" s="317"/>
      <c r="G610" s="318"/>
      <c r="H610" s="318"/>
      <c r="I610" s="318"/>
      <c r="J610" s="318"/>
      <c r="K610" s="320"/>
      <c r="L610" s="113"/>
      <c r="M610" s="316" t="str">
        <f t="shared" si="9"/>
        <v/>
      </c>
    </row>
    <row r="611" spans="1:13" ht="14.45" customHeight="1" x14ac:dyDescent="0.2">
      <c r="A611" s="321"/>
      <c r="B611" s="317"/>
      <c r="C611" s="318"/>
      <c r="D611" s="318"/>
      <c r="E611" s="319"/>
      <c r="F611" s="317"/>
      <c r="G611" s="318"/>
      <c r="H611" s="318"/>
      <c r="I611" s="318"/>
      <c r="J611" s="318"/>
      <c r="K611" s="320"/>
      <c r="L611" s="113"/>
      <c r="M611" s="316" t="str">
        <f t="shared" si="9"/>
        <v/>
      </c>
    </row>
    <row r="612" spans="1:13" ht="14.45" customHeight="1" x14ac:dyDescent="0.2">
      <c r="A612" s="321"/>
      <c r="B612" s="317"/>
      <c r="C612" s="318"/>
      <c r="D612" s="318"/>
      <c r="E612" s="319"/>
      <c r="F612" s="317"/>
      <c r="G612" s="318"/>
      <c r="H612" s="318"/>
      <c r="I612" s="318"/>
      <c r="J612" s="318"/>
      <c r="K612" s="320"/>
      <c r="L612" s="113"/>
      <c r="M612" s="316" t="str">
        <f t="shared" si="9"/>
        <v/>
      </c>
    </row>
    <row r="613" spans="1:13" ht="14.45" customHeight="1" x14ac:dyDescent="0.2">
      <c r="A613" s="321"/>
      <c r="B613" s="317"/>
      <c r="C613" s="318"/>
      <c r="D613" s="318"/>
      <c r="E613" s="319"/>
      <c r="F613" s="317"/>
      <c r="G613" s="318"/>
      <c r="H613" s="318"/>
      <c r="I613" s="318"/>
      <c r="J613" s="318"/>
      <c r="K613" s="320"/>
      <c r="L613" s="113"/>
      <c r="M613" s="316" t="str">
        <f t="shared" si="9"/>
        <v/>
      </c>
    </row>
    <row r="614" spans="1:13" ht="14.45" customHeight="1" x14ac:dyDescent="0.2">
      <c r="A614" s="321"/>
      <c r="B614" s="317"/>
      <c r="C614" s="318"/>
      <c r="D614" s="318"/>
      <c r="E614" s="319"/>
      <c r="F614" s="317"/>
      <c r="G614" s="318"/>
      <c r="H614" s="318"/>
      <c r="I614" s="318"/>
      <c r="J614" s="318"/>
      <c r="K614" s="320"/>
      <c r="L614" s="113"/>
      <c r="M614" s="316" t="str">
        <f t="shared" si="9"/>
        <v/>
      </c>
    </row>
    <row r="615" spans="1:13" ht="14.45" customHeight="1" x14ac:dyDescent="0.2">
      <c r="A615" s="321"/>
      <c r="B615" s="317"/>
      <c r="C615" s="318"/>
      <c r="D615" s="318"/>
      <c r="E615" s="319"/>
      <c r="F615" s="317"/>
      <c r="G615" s="318"/>
      <c r="H615" s="318"/>
      <c r="I615" s="318"/>
      <c r="J615" s="318"/>
      <c r="K615" s="320"/>
      <c r="L615" s="113"/>
      <c r="M615" s="316" t="str">
        <f t="shared" si="9"/>
        <v/>
      </c>
    </row>
    <row r="616" spans="1:13" ht="14.45" customHeight="1" x14ac:dyDescent="0.2">
      <c r="A616" s="321"/>
      <c r="B616" s="317"/>
      <c r="C616" s="318"/>
      <c r="D616" s="318"/>
      <c r="E616" s="319"/>
      <c r="F616" s="317"/>
      <c r="G616" s="318"/>
      <c r="H616" s="318"/>
      <c r="I616" s="318"/>
      <c r="J616" s="318"/>
      <c r="K616" s="320"/>
      <c r="L616" s="113"/>
      <c r="M616" s="316" t="str">
        <f t="shared" si="9"/>
        <v/>
      </c>
    </row>
    <row r="617" spans="1:13" ht="14.45" customHeight="1" x14ac:dyDescent="0.2">
      <c r="A617" s="321"/>
      <c r="B617" s="317"/>
      <c r="C617" s="318"/>
      <c r="D617" s="318"/>
      <c r="E617" s="319"/>
      <c r="F617" s="317"/>
      <c r="G617" s="318"/>
      <c r="H617" s="318"/>
      <c r="I617" s="318"/>
      <c r="J617" s="318"/>
      <c r="K617" s="320"/>
      <c r="L617" s="113"/>
      <c r="M617" s="316" t="str">
        <f t="shared" si="9"/>
        <v/>
      </c>
    </row>
    <row r="618" spans="1:13" ht="14.45" customHeight="1" x14ac:dyDescent="0.2">
      <c r="A618" s="321"/>
      <c r="B618" s="317"/>
      <c r="C618" s="318"/>
      <c r="D618" s="318"/>
      <c r="E618" s="319"/>
      <c r="F618" s="317"/>
      <c r="G618" s="318"/>
      <c r="H618" s="318"/>
      <c r="I618" s="318"/>
      <c r="J618" s="318"/>
      <c r="K618" s="320"/>
      <c r="L618" s="113"/>
      <c r="M618" s="316" t="str">
        <f t="shared" si="9"/>
        <v/>
      </c>
    </row>
    <row r="619" spans="1:13" ht="14.45" customHeight="1" x14ac:dyDescent="0.2">
      <c r="A619" s="321"/>
      <c r="B619" s="317"/>
      <c r="C619" s="318"/>
      <c r="D619" s="318"/>
      <c r="E619" s="319"/>
      <c r="F619" s="317"/>
      <c r="G619" s="318"/>
      <c r="H619" s="318"/>
      <c r="I619" s="318"/>
      <c r="J619" s="318"/>
      <c r="K619" s="320"/>
      <c r="L619" s="113"/>
      <c r="M619" s="316" t="str">
        <f t="shared" si="9"/>
        <v/>
      </c>
    </row>
    <row r="620" spans="1:13" ht="14.45" customHeight="1" x14ac:dyDescent="0.2">
      <c r="A620" s="321"/>
      <c r="B620" s="317"/>
      <c r="C620" s="318"/>
      <c r="D620" s="318"/>
      <c r="E620" s="319"/>
      <c r="F620" s="317"/>
      <c r="G620" s="318"/>
      <c r="H620" s="318"/>
      <c r="I620" s="318"/>
      <c r="J620" s="318"/>
      <c r="K620" s="320"/>
      <c r="L620" s="113"/>
      <c r="M620" s="316" t="str">
        <f t="shared" si="9"/>
        <v/>
      </c>
    </row>
    <row r="621" spans="1:13" ht="14.45" customHeight="1" x14ac:dyDescent="0.2">
      <c r="A621" s="321"/>
      <c r="B621" s="317"/>
      <c r="C621" s="318"/>
      <c r="D621" s="318"/>
      <c r="E621" s="319"/>
      <c r="F621" s="317"/>
      <c r="G621" s="318"/>
      <c r="H621" s="318"/>
      <c r="I621" s="318"/>
      <c r="J621" s="318"/>
      <c r="K621" s="320"/>
      <c r="L621" s="113"/>
      <c r="M621" s="316" t="str">
        <f t="shared" si="9"/>
        <v/>
      </c>
    </row>
    <row r="622" spans="1:13" ht="14.45" customHeight="1" x14ac:dyDescent="0.2">
      <c r="A622" s="321"/>
      <c r="B622" s="317"/>
      <c r="C622" s="318"/>
      <c r="D622" s="318"/>
      <c r="E622" s="319"/>
      <c r="F622" s="317"/>
      <c r="G622" s="318"/>
      <c r="H622" s="318"/>
      <c r="I622" s="318"/>
      <c r="J622" s="318"/>
      <c r="K622" s="320"/>
      <c r="L622" s="113"/>
      <c r="M622" s="316" t="str">
        <f t="shared" si="9"/>
        <v/>
      </c>
    </row>
    <row r="623" spans="1:13" ht="14.45" customHeight="1" x14ac:dyDescent="0.2">
      <c r="A623" s="321"/>
      <c r="B623" s="317"/>
      <c r="C623" s="318"/>
      <c r="D623" s="318"/>
      <c r="E623" s="319"/>
      <c r="F623" s="317"/>
      <c r="G623" s="318"/>
      <c r="H623" s="318"/>
      <c r="I623" s="318"/>
      <c r="J623" s="318"/>
      <c r="K623" s="320"/>
      <c r="L623" s="113"/>
      <c r="M623" s="316" t="str">
        <f t="shared" si="9"/>
        <v/>
      </c>
    </row>
    <row r="624" spans="1:13" ht="14.45" customHeight="1" x14ac:dyDescent="0.2">
      <c r="A624" s="321"/>
      <c r="B624" s="317"/>
      <c r="C624" s="318"/>
      <c r="D624" s="318"/>
      <c r="E624" s="319"/>
      <c r="F624" s="317"/>
      <c r="G624" s="318"/>
      <c r="H624" s="318"/>
      <c r="I624" s="318"/>
      <c r="J624" s="318"/>
      <c r="K624" s="320"/>
      <c r="L624" s="113"/>
      <c r="M624" s="316" t="str">
        <f t="shared" si="9"/>
        <v/>
      </c>
    </row>
    <row r="625" spans="1:13" ht="14.45" customHeight="1" x14ac:dyDescent="0.2">
      <c r="A625" s="321"/>
      <c r="B625" s="317"/>
      <c r="C625" s="318"/>
      <c r="D625" s="318"/>
      <c r="E625" s="319"/>
      <c r="F625" s="317"/>
      <c r="G625" s="318"/>
      <c r="H625" s="318"/>
      <c r="I625" s="318"/>
      <c r="J625" s="318"/>
      <c r="K625" s="320"/>
      <c r="L625" s="113"/>
      <c r="M625" s="316" t="str">
        <f t="shared" si="9"/>
        <v/>
      </c>
    </row>
    <row r="626" spans="1:13" ht="14.45" customHeight="1" x14ac:dyDescent="0.2">
      <c r="A626" s="321"/>
      <c r="B626" s="317"/>
      <c r="C626" s="318"/>
      <c r="D626" s="318"/>
      <c r="E626" s="319"/>
      <c r="F626" s="317"/>
      <c r="G626" s="318"/>
      <c r="H626" s="318"/>
      <c r="I626" s="318"/>
      <c r="J626" s="318"/>
      <c r="K626" s="320"/>
      <c r="L626" s="113"/>
      <c r="M626" s="316" t="str">
        <f t="shared" si="9"/>
        <v/>
      </c>
    </row>
    <row r="627" spans="1:13" ht="14.45" customHeight="1" x14ac:dyDescent="0.2">
      <c r="A627" s="321"/>
      <c r="B627" s="317"/>
      <c r="C627" s="318"/>
      <c r="D627" s="318"/>
      <c r="E627" s="319"/>
      <c r="F627" s="317"/>
      <c r="G627" s="318"/>
      <c r="H627" s="318"/>
      <c r="I627" s="318"/>
      <c r="J627" s="318"/>
      <c r="K627" s="320"/>
      <c r="L627" s="113"/>
      <c r="M627" s="316" t="str">
        <f t="shared" si="9"/>
        <v/>
      </c>
    </row>
    <row r="628" spans="1:13" ht="14.45" customHeight="1" x14ac:dyDescent="0.2">
      <c r="A628" s="321"/>
      <c r="B628" s="317"/>
      <c r="C628" s="318"/>
      <c r="D628" s="318"/>
      <c r="E628" s="319"/>
      <c r="F628" s="317"/>
      <c r="G628" s="318"/>
      <c r="H628" s="318"/>
      <c r="I628" s="318"/>
      <c r="J628" s="318"/>
      <c r="K628" s="320"/>
      <c r="L628" s="113"/>
      <c r="M628" s="316" t="str">
        <f t="shared" si="9"/>
        <v/>
      </c>
    </row>
    <row r="629" spans="1:13" ht="14.45" customHeight="1" x14ac:dyDescent="0.2">
      <c r="A629" s="321"/>
      <c r="B629" s="317"/>
      <c r="C629" s="318"/>
      <c r="D629" s="318"/>
      <c r="E629" s="319"/>
      <c r="F629" s="317"/>
      <c r="G629" s="318"/>
      <c r="H629" s="318"/>
      <c r="I629" s="318"/>
      <c r="J629" s="318"/>
      <c r="K629" s="320"/>
      <c r="L629" s="113"/>
      <c r="M629" s="316" t="str">
        <f t="shared" si="9"/>
        <v/>
      </c>
    </row>
    <row r="630" spans="1:13" ht="14.45" customHeight="1" x14ac:dyDescent="0.2">
      <c r="A630" s="321"/>
      <c r="B630" s="317"/>
      <c r="C630" s="318"/>
      <c r="D630" s="318"/>
      <c r="E630" s="319"/>
      <c r="F630" s="317"/>
      <c r="G630" s="318"/>
      <c r="H630" s="318"/>
      <c r="I630" s="318"/>
      <c r="J630" s="318"/>
      <c r="K630" s="320"/>
      <c r="L630" s="113"/>
      <c r="M630" s="316" t="str">
        <f t="shared" si="9"/>
        <v/>
      </c>
    </row>
    <row r="631" spans="1:13" ht="14.45" customHeight="1" x14ac:dyDescent="0.2">
      <c r="A631" s="321"/>
      <c r="B631" s="317"/>
      <c r="C631" s="318"/>
      <c r="D631" s="318"/>
      <c r="E631" s="319"/>
      <c r="F631" s="317"/>
      <c r="G631" s="318"/>
      <c r="H631" s="318"/>
      <c r="I631" s="318"/>
      <c r="J631" s="318"/>
      <c r="K631" s="320"/>
      <c r="L631" s="113"/>
      <c r="M631" s="316" t="str">
        <f t="shared" si="9"/>
        <v/>
      </c>
    </row>
    <row r="632" spans="1:13" ht="14.45" customHeight="1" x14ac:dyDescent="0.2">
      <c r="A632" s="321"/>
      <c r="B632" s="317"/>
      <c r="C632" s="318"/>
      <c r="D632" s="318"/>
      <c r="E632" s="319"/>
      <c r="F632" s="317"/>
      <c r="G632" s="318"/>
      <c r="H632" s="318"/>
      <c r="I632" s="318"/>
      <c r="J632" s="318"/>
      <c r="K632" s="320"/>
      <c r="L632" s="113"/>
      <c r="M632" s="316" t="str">
        <f t="shared" si="9"/>
        <v/>
      </c>
    </row>
    <row r="633" spans="1:13" ht="14.45" customHeight="1" x14ac:dyDescent="0.2">
      <c r="A633" s="321"/>
      <c r="B633" s="317"/>
      <c r="C633" s="318"/>
      <c r="D633" s="318"/>
      <c r="E633" s="319"/>
      <c r="F633" s="317"/>
      <c r="G633" s="318"/>
      <c r="H633" s="318"/>
      <c r="I633" s="318"/>
      <c r="J633" s="318"/>
      <c r="K633" s="320"/>
      <c r="L633" s="113"/>
      <c r="M633" s="316" t="str">
        <f t="shared" si="9"/>
        <v/>
      </c>
    </row>
    <row r="634" spans="1:13" ht="14.45" customHeight="1" x14ac:dyDescent="0.2">
      <c r="A634" s="321"/>
      <c r="B634" s="317"/>
      <c r="C634" s="318"/>
      <c r="D634" s="318"/>
      <c r="E634" s="319"/>
      <c r="F634" s="317"/>
      <c r="G634" s="318"/>
      <c r="H634" s="318"/>
      <c r="I634" s="318"/>
      <c r="J634" s="318"/>
      <c r="K634" s="320"/>
      <c r="L634" s="113"/>
      <c r="M634" s="316" t="str">
        <f t="shared" si="9"/>
        <v/>
      </c>
    </row>
    <row r="635" spans="1:13" ht="14.45" customHeight="1" x14ac:dyDescent="0.2">
      <c r="A635" s="321"/>
      <c r="B635" s="317"/>
      <c r="C635" s="318"/>
      <c r="D635" s="318"/>
      <c r="E635" s="319"/>
      <c r="F635" s="317"/>
      <c r="G635" s="318"/>
      <c r="H635" s="318"/>
      <c r="I635" s="318"/>
      <c r="J635" s="318"/>
      <c r="K635" s="320"/>
      <c r="L635" s="113"/>
      <c r="M635" s="316" t="str">
        <f t="shared" si="9"/>
        <v/>
      </c>
    </row>
    <row r="636" spans="1:13" ht="14.45" customHeight="1" x14ac:dyDescent="0.2">
      <c r="A636" s="321"/>
      <c r="B636" s="317"/>
      <c r="C636" s="318"/>
      <c r="D636" s="318"/>
      <c r="E636" s="319"/>
      <c r="F636" s="317"/>
      <c r="G636" s="318"/>
      <c r="H636" s="318"/>
      <c r="I636" s="318"/>
      <c r="J636" s="318"/>
      <c r="K636" s="320"/>
      <c r="L636" s="113"/>
      <c r="M636" s="316" t="str">
        <f t="shared" si="9"/>
        <v/>
      </c>
    </row>
    <row r="637" spans="1:13" ht="14.45" customHeight="1" x14ac:dyDescent="0.2">
      <c r="A637" s="321"/>
      <c r="B637" s="317"/>
      <c r="C637" s="318"/>
      <c r="D637" s="318"/>
      <c r="E637" s="319"/>
      <c r="F637" s="317"/>
      <c r="G637" s="318"/>
      <c r="H637" s="318"/>
      <c r="I637" s="318"/>
      <c r="J637" s="318"/>
      <c r="K637" s="320"/>
      <c r="L637" s="113"/>
      <c r="M637" s="316" t="str">
        <f t="shared" si="9"/>
        <v/>
      </c>
    </row>
    <row r="638" spans="1:13" ht="14.45" customHeight="1" x14ac:dyDescent="0.2">
      <c r="A638" s="321"/>
      <c r="B638" s="317"/>
      <c r="C638" s="318"/>
      <c r="D638" s="318"/>
      <c r="E638" s="319"/>
      <c r="F638" s="317"/>
      <c r="G638" s="318"/>
      <c r="H638" s="318"/>
      <c r="I638" s="318"/>
      <c r="J638" s="318"/>
      <c r="K638" s="320"/>
      <c r="L638" s="113"/>
      <c r="M638" s="316" t="str">
        <f t="shared" si="9"/>
        <v/>
      </c>
    </row>
    <row r="639" spans="1:13" ht="14.45" customHeight="1" x14ac:dyDescent="0.2">
      <c r="A639" s="321"/>
      <c r="B639" s="317"/>
      <c r="C639" s="318"/>
      <c r="D639" s="318"/>
      <c r="E639" s="319"/>
      <c r="F639" s="317"/>
      <c r="G639" s="318"/>
      <c r="H639" s="318"/>
      <c r="I639" s="318"/>
      <c r="J639" s="318"/>
      <c r="K639" s="320"/>
      <c r="L639" s="113"/>
      <c r="M639" s="316" t="str">
        <f t="shared" si="9"/>
        <v/>
      </c>
    </row>
    <row r="640" spans="1:13" ht="14.45" customHeight="1" x14ac:dyDescent="0.2">
      <c r="A640" s="321"/>
      <c r="B640" s="317"/>
      <c r="C640" s="318"/>
      <c r="D640" s="318"/>
      <c r="E640" s="319"/>
      <c r="F640" s="317"/>
      <c r="G640" s="318"/>
      <c r="H640" s="318"/>
      <c r="I640" s="318"/>
      <c r="J640" s="318"/>
      <c r="K640" s="320"/>
      <c r="L640" s="113"/>
      <c r="M640" s="316" t="str">
        <f t="shared" si="9"/>
        <v/>
      </c>
    </row>
    <row r="641" spans="1:13" ht="14.45" customHeight="1" x14ac:dyDescent="0.2">
      <c r="A641" s="321"/>
      <c r="B641" s="317"/>
      <c r="C641" s="318"/>
      <c r="D641" s="318"/>
      <c r="E641" s="319"/>
      <c r="F641" s="317"/>
      <c r="G641" s="318"/>
      <c r="H641" s="318"/>
      <c r="I641" s="318"/>
      <c r="J641" s="318"/>
      <c r="K641" s="320"/>
      <c r="L641" s="113"/>
      <c r="M641" s="316" t="str">
        <f t="shared" si="9"/>
        <v/>
      </c>
    </row>
    <row r="642" spans="1:13" ht="14.45" customHeight="1" x14ac:dyDescent="0.2">
      <c r="A642" s="321"/>
      <c r="B642" s="317"/>
      <c r="C642" s="318"/>
      <c r="D642" s="318"/>
      <c r="E642" s="319"/>
      <c r="F642" s="317"/>
      <c r="G642" s="318"/>
      <c r="H642" s="318"/>
      <c r="I642" s="318"/>
      <c r="J642" s="318"/>
      <c r="K642" s="320"/>
      <c r="L642" s="113"/>
      <c r="M642" s="316" t="str">
        <f t="shared" si="9"/>
        <v/>
      </c>
    </row>
    <row r="643" spans="1:13" ht="14.45" customHeight="1" x14ac:dyDescent="0.2">
      <c r="A643" s="321"/>
      <c r="B643" s="317"/>
      <c r="C643" s="318"/>
      <c r="D643" s="318"/>
      <c r="E643" s="319"/>
      <c r="F643" s="317"/>
      <c r="G643" s="318"/>
      <c r="H643" s="318"/>
      <c r="I643" s="318"/>
      <c r="J643" s="318"/>
      <c r="K643" s="320"/>
      <c r="L643" s="113"/>
      <c r="M643" s="316" t="str">
        <f t="shared" si="9"/>
        <v/>
      </c>
    </row>
    <row r="644" spans="1:13" ht="14.45" customHeight="1" x14ac:dyDescent="0.2">
      <c r="A644" s="321"/>
      <c r="B644" s="317"/>
      <c r="C644" s="318"/>
      <c r="D644" s="318"/>
      <c r="E644" s="319"/>
      <c r="F644" s="317"/>
      <c r="G644" s="318"/>
      <c r="H644" s="318"/>
      <c r="I644" s="318"/>
      <c r="J644" s="318"/>
      <c r="K644" s="320"/>
      <c r="L644" s="113"/>
      <c r="M644" s="316" t="str">
        <f t="shared" si="9"/>
        <v/>
      </c>
    </row>
    <row r="645" spans="1:13" ht="14.45" customHeight="1" x14ac:dyDescent="0.2">
      <c r="A645" s="321"/>
      <c r="B645" s="317"/>
      <c r="C645" s="318"/>
      <c r="D645" s="318"/>
      <c r="E645" s="319"/>
      <c r="F645" s="317"/>
      <c r="G645" s="318"/>
      <c r="H645" s="318"/>
      <c r="I645" s="318"/>
      <c r="J645" s="318"/>
      <c r="K645" s="320"/>
      <c r="L645" s="113"/>
      <c r="M645" s="316" t="str">
        <f t="shared" si="9"/>
        <v/>
      </c>
    </row>
    <row r="646" spans="1:13" ht="14.45" customHeight="1" x14ac:dyDescent="0.2">
      <c r="A646" s="321"/>
      <c r="B646" s="317"/>
      <c r="C646" s="318"/>
      <c r="D646" s="318"/>
      <c r="E646" s="319"/>
      <c r="F646" s="317"/>
      <c r="G646" s="318"/>
      <c r="H646" s="318"/>
      <c r="I646" s="318"/>
      <c r="J646" s="318"/>
      <c r="K646" s="320"/>
      <c r="L646" s="113"/>
      <c r="M646" s="31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21"/>
      <c r="B647" s="317"/>
      <c r="C647" s="318"/>
      <c r="D647" s="318"/>
      <c r="E647" s="319"/>
      <c r="F647" s="317"/>
      <c r="G647" s="318"/>
      <c r="H647" s="318"/>
      <c r="I647" s="318"/>
      <c r="J647" s="318"/>
      <c r="K647" s="320"/>
      <c r="L647" s="113"/>
      <c r="M647" s="316" t="str">
        <f t="shared" si="10"/>
        <v/>
      </c>
    </row>
    <row r="648" spans="1:13" ht="14.45" customHeight="1" x14ac:dyDescent="0.2">
      <c r="A648" s="321"/>
      <c r="B648" s="317"/>
      <c r="C648" s="318"/>
      <c r="D648" s="318"/>
      <c r="E648" s="319"/>
      <c r="F648" s="317"/>
      <c r="G648" s="318"/>
      <c r="H648" s="318"/>
      <c r="I648" s="318"/>
      <c r="J648" s="318"/>
      <c r="K648" s="320"/>
      <c r="L648" s="113"/>
      <c r="M648" s="316" t="str">
        <f t="shared" si="10"/>
        <v/>
      </c>
    </row>
    <row r="649" spans="1:13" ht="14.45" customHeight="1" x14ac:dyDescent="0.2">
      <c r="A649" s="321"/>
      <c r="B649" s="317"/>
      <c r="C649" s="318"/>
      <c r="D649" s="318"/>
      <c r="E649" s="319"/>
      <c r="F649" s="317"/>
      <c r="G649" s="318"/>
      <c r="H649" s="318"/>
      <c r="I649" s="318"/>
      <c r="J649" s="318"/>
      <c r="K649" s="320"/>
      <c r="L649" s="113"/>
      <c r="M649" s="316" t="str">
        <f t="shared" si="10"/>
        <v/>
      </c>
    </row>
    <row r="650" spans="1:13" ht="14.45" customHeight="1" x14ac:dyDescent="0.2">
      <c r="A650" s="321"/>
      <c r="B650" s="317"/>
      <c r="C650" s="318"/>
      <c r="D650" s="318"/>
      <c r="E650" s="319"/>
      <c r="F650" s="317"/>
      <c r="G650" s="318"/>
      <c r="H650" s="318"/>
      <c r="I650" s="318"/>
      <c r="J650" s="318"/>
      <c r="K650" s="320"/>
      <c r="L650" s="113"/>
      <c r="M650" s="316" t="str">
        <f t="shared" si="10"/>
        <v/>
      </c>
    </row>
    <row r="651" spans="1:13" ht="14.45" customHeight="1" x14ac:dyDescent="0.2">
      <c r="A651" s="321"/>
      <c r="B651" s="317"/>
      <c r="C651" s="318"/>
      <c r="D651" s="318"/>
      <c r="E651" s="319"/>
      <c r="F651" s="317"/>
      <c r="G651" s="318"/>
      <c r="H651" s="318"/>
      <c r="I651" s="318"/>
      <c r="J651" s="318"/>
      <c r="K651" s="320"/>
      <c r="L651" s="113"/>
      <c r="M651" s="316" t="str">
        <f t="shared" si="10"/>
        <v/>
      </c>
    </row>
    <row r="652" spans="1:13" ht="14.45" customHeight="1" x14ac:dyDescent="0.2">
      <c r="A652" s="321"/>
      <c r="B652" s="317"/>
      <c r="C652" s="318"/>
      <c r="D652" s="318"/>
      <c r="E652" s="319"/>
      <c r="F652" s="317"/>
      <c r="G652" s="318"/>
      <c r="H652" s="318"/>
      <c r="I652" s="318"/>
      <c r="J652" s="318"/>
      <c r="K652" s="320"/>
      <c r="L652" s="113"/>
      <c r="M652" s="316" t="str">
        <f t="shared" si="10"/>
        <v/>
      </c>
    </row>
    <row r="653" spans="1:13" ht="14.45" customHeight="1" x14ac:dyDescent="0.2">
      <c r="A653" s="321"/>
      <c r="B653" s="317"/>
      <c r="C653" s="318"/>
      <c r="D653" s="318"/>
      <c r="E653" s="319"/>
      <c r="F653" s="317"/>
      <c r="G653" s="318"/>
      <c r="H653" s="318"/>
      <c r="I653" s="318"/>
      <c r="J653" s="318"/>
      <c r="K653" s="320"/>
      <c r="L653" s="113"/>
      <c r="M653" s="316" t="str">
        <f t="shared" si="10"/>
        <v/>
      </c>
    </row>
    <row r="654" spans="1:13" ht="14.45" customHeight="1" x14ac:dyDescent="0.2">
      <c r="A654" s="321"/>
      <c r="B654" s="317"/>
      <c r="C654" s="318"/>
      <c r="D654" s="318"/>
      <c r="E654" s="319"/>
      <c r="F654" s="317"/>
      <c r="G654" s="318"/>
      <c r="H654" s="318"/>
      <c r="I654" s="318"/>
      <c r="J654" s="318"/>
      <c r="K654" s="320"/>
      <c r="L654" s="113"/>
      <c r="M654" s="316" t="str">
        <f t="shared" si="10"/>
        <v/>
      </c>
    </row>
    <row r="655" spans="1:13" ht="14.45" customHeight="1" x14ac:dyDescent="0.2">
      <c r="A655" s="321"/>
      <c r="B655" s="317"/>
      <c r="C655" s="318"/>
      <c r="D655" s="318"/>
      <c r="E655" s="319"/>
      <c r="F655" s="317"/>
      <c r="G655" s="318"/>
      <c r="H655" s="318"/>
      <c r="I655" s="318"/>
      <c r="J655" s="318"/>
      <c r="K655" s="320"/>
      <c r="L655" s="113"/>
      <c r="M655" s="316" t="str">
        <f t="shared" si="10"/>
        <v/>
      </c>
    </row>
    <row r="656" spans="1:13" ht="14.45" customHeight="1" x14ac:dyDescent="0.2">
      <c r="A656" s="321"/>
      <c r="B656" s="317"/>
      <c r="C656" s="318"/>
      <c r="D656" s="318"/>
      <c r="E656" s="319"/>
      <c r="F656" s="317"/>
      <c r="G656" s="318"/>
      <c r="H656" s="318"/>
      <c r="I656" s="318"/>
      <c r="J656" s="318"/>
      <c r="K656" s="320"/>
      <c r="L656" s="113"/>
      <c r="M656" s="316" t="str">
        <f t="shared" si="10"/>
        <v/>
      </c>
    </row>
    <row r="657" spans="1:13" ht="14.45" customHeight="1" x14ac:dyDescent="0.2">
      <c r="A657" s="321"/>
      <c r="B657" s="317"/>
      <c r="C657" s="318"/>
      <c r="D657" s="318"/>
      <c r="E657" s="319"/>
      <c r="F657" s="317"/>
      <c r="G657" s="318"/>
      <c r="H657" s="318"/>
      <c r="I657" s="318"/>
      <c r="J657" s="318"/>
      <c r="K657" s="320"/>
      <c r="L657" s="113"/>
      <c r="M657" s="316" t="str">
        <f t="shared" si="10"/>
        <v/>
      </c>
    </row>
    <row r="658" spans="1:13" ht="14.45" customHeight="1" x14ac:dyDescent="0.2">
      <c r="A658" s="321"/>
      <c r="B658" s="317"/>
      <c r="C658" s="318"/>
      <c r="D658" s="318"/>
      <c r="E658" s="319"/>
      <c r="F658" s="317"/>
      <c r="G658" s="318"/>
      <c r="H658" s="318"/>
      <c r="I658" s="318"/>
      <c r="J658" s="318"/>
      <c r="K658" s="320"/>
      <c r="L658" s="113"/>
      <c r="M658" s="316" t="str">
        <f t="shared" si="10"/>
        <v/>
      </c>
    </row>
    <row r="659" spans="1:13" ht="14.45" customHeight="1" x14ac:dyDescent="0.2">
      <c r="A659" s="321"/>
      <c r="B659" s="317"/>
      <c r="C659" s="318"/>
      <c r="D659" s="318"/>
      <c r="E659" s="319"/>
      <c r="F659" s="317"/>
      <c r="G659" s="318"/>
      <c r="H659" s="318"/>
      <c r="I659" s="318"/>
      <c r="J659" s="318"/>
      <c r="K659" s="320"/>
      <c r="L659" s="113"/>
      <c r="M659" s="316" t="str">
        <f t="shared" si="10"/>
        <v/>
      </c>
    </row>
    <row r="660" spans="1:13" ht="14.45" customHeight="1" x14ac:dyDescent="0.2">
      <c r="A660" s="321"/>
      <c r="B660" s="317"/>
      <c r="C660" s="318"/>
      <c r="D660" s="318"/>
      <c r="E660" s="319"/>
      <c r="F660" s="317"/>
      <c r="G660" s="318"/>
      <c r="H660" s="318"/>
      <c r="I660" s="318"/>
      <c r="J660" s="318"/>
      <c r="K660" s="320"/>
      <c r="L660" s="113"/>
      <c r="M660" s="316" t="str">
        <f t="shared" si="10"/>
        <v/>
      </c>
    </row>
    <row r="661" spans="1:13" ht="14.45" customHeight="1" x14ac:dyDescent="0.2">
      <c r="A661" s="321"/>
      <c r="B661" s="317"/>
      <c r="C661" s="318"/>
      <c r="D661" s="318"/>
      <c r="E661" s="319"/>
      <c r="F661" s="317"/>
      <c r="G661" s="318"/>
      <c r="H661" s="318"/>
      <c r="I661" s="318"/>
      <c r="J661" s="318"/>
      <c r="K661" s="320"/>
      <c r="L661" s="113"/>
      <c r="M661" s="316" t="str">
        <f t="shared" si="10"/>
        <v/>
      </c>
    </row>
    <row r="662" spans="1:13" ht="14.45" customHeight="1" x14ac:dyDescent="0.2">
      <c r="A662" s="321"/>
      <c r="B662" s="317"/>
      <c r="C662" s="318"/>
      <c r="D662" s="318"/>
      <c r="E662" s="319"/>
      <c r="F662" s="317"/>
      <c r="G662" s="318"/>
      <c r="H662" s="318"/>
      <c r="I662" s="318"/>
      <c r="J662" s="318"/>
      <c r="K662" s="320"/>
      <c r="L662" s="113"/>
      <c r="M662" s="316" t="str">
        <f t="shared" si="10"/>
        <v/>
      </c>
    </row>
    <row r="663" spans="1:13" ht="14.45" customHeight="1" x14ac:dyDescent="0.2">
      <c r="A663" s="321"/>
      <c r="B663" s="317"/>
      <c r="C663" s="318"/>
      <c r="D663" s="318"/>
      <c r="E663" s="319"/>
      <c r="F663" s="317"/>
      <c r="G663" s="318"/>
      <c r="H663" s="318"/>
      <c r="I663" s="318"/>
      <c r="J663" s="318"/>
      <c r="K663" s="320"/>
      <c r="L663" s="113"/>
      <c r="M663" s="316" t="str">
        <f t="shared" si="10"/>
        <v/>
      </c>
    </row>
    <row r="664" spans="1:13" ht="14.45" customHeight="1" x14ac:dyDescent="0.2">
      <c r="A664" s="321"/>
      <c r="B664" s="317"/>
      <c r="C664" s="318"/>
      <c r="D664" s="318"/>
      <c r="E664" s="319"/>
      <c r="F664" s="317"/>
      <c r="G664" s="318"/>
      <c r="H664" s="318"/>
      <c r="I664" s="318"/>
      <c r="J664" s="318"/>
      <c r="K664" s="320"/>
      <c r="L664" s="113"/>
      <c r="M664" s="316" t="str">
        <f t="shared" si="10"/>
        <v/>
      </c>
    </row>
    <row r="665" spans="1:13" ht="14.45" customHeight="1" x14ac:dyDescent="0.2">
      <c r="A665" s="321"/>
      <c r="B665" s="317"/>
      <c r="C665" s="318"/>
      <c r="D665" s="318"/>
      <c r="E665" s="319"/>
      <c r="F665" s="317"/>
      <c r="G665" s="318"/>
      <c r="H665" s="318"/>
      <c r="I665" s="318"/>
      <c r="J665" s="318"/>
      <c r="K665" s="320"/>
      <c r="L665" s="113"/>
      <c r="M665" s="316" t="str">
        <f t="shared" si="10"/>
        <v/>
      </c>
    </row>
    <row r="666" spans="1:13" ht="14.45" customHeight="1" x14ac:dyDescent="0.2">
      <c r="A666" s="321"/>
      <c r="B666" s="317"/>
      <c r="C666" s="318"/>
      <c r="D666" s="318"/>
      <c r="E666" s="319"/>
      <c r="F666" s="317"/>
      <c r="G666" s="318"/>
      <c r="H666" s="318"/>
      <c r="I666" s="318"/>
      <c r="J666" s="318"/>
      <c r="K666" s="320"/>
      <c r="L666" s="113"/>
      <c r="M666" s="316" t="str">
        <f t="shared" si="10"/>
        <v/>
      </c>
    </row>
    <row r="667" spans="1:13" ht="14.45" customHeight="1" x14ac:dyDescent="0.2">
      <c r="A667" s="321"/>
      <c r="B667" s="317"/>
      <c r="C667" s="318"/>
      <c r="D667" s="318"/>
      <c r="E667" s="319"/>
      <c r="F667" s="317"/>
      <c r="G667" s="318"/>
      <c r="H667" s="318"/>
      <c r="I667" s="318"/>
      <c r="J667" s="318"/>
      <c r="K667" s="320"/>
      <c r="L667" s="113"/>
      <c r="M667" s="316" t="str">
        <f t="shared" si="10"/>
        <v/>
      </c>
    </row>
    <row r="668" spans="1:13" ht="14.45" customHeight="1" x14ac:dyDescent="0.2">
      <c r="A668" s="321"/>
      <c r="B668" s="317"/>
      <c r="C668" s="318"/>
      <c r="D668" s="318"/>
      <c r="E668" s="319"/>
      <c r="F668" s="317"/>
      <c r="G668" s="318"/>
      <c r="H668" s="318"/>
      <c r="I668" s="318"/>
      <c r="J668" s="318"/>
      <c r="K668" s="320"/>
      <c r="L668" s="113"/>
      <c r="M668" s="316" t="str">
        <f t="shared" si="10"/>
        <v/>
      </c>
    </row>
    <row r="669" spans="1:13" ht="14.45" customHeight="1" x14ac:dyDescent="0.2">
      <c r="A669" s="321"/>
      <c r="B669" s="317"/>
      <c r="C669" s="318"/>
      <c r="D669" s="318"/>
      <c r="E669" s="319"/>
      <c r="F669" s="317"/>
      <c r="G669" s="318"/>
      <c r="H669" s="318"/>
      <c r="I669" s="318"/>
      <c r="J669" s="318"/>
      <c r="K669" s="320"/>
      <c r="L669" s="113"/>
      <c r="M669" s="316" t="str">
        <f t="shared" si="10"/>
        <v/>
      </c>
    </row>
    <row r="670" spans="1:13" ht="14.45" customHeight="1" x14ac:dyDescent="0.2">
      <c r="A670" s="321"/>
      <c r="B670" s="317"/>
      <c r="C670" s="318"/>
      <c r="D670" s="318"/>
      <c r="E670" s="319"/>
      <c r="F670" s="317"/>
      <c r="G670" s="318"/>
      <c r="H670" s="318"/>
      <c r="I670" s="318"/>
      <c r="J670" s="318"/>
      <c r="K670" s="320"/>
      <c r="L670" s="113"/>
      <c r="M670" s="316" t="str">
        <f t="shared" si="10"/>
        <v/>
      </c>
    </row>
    <row r="671" spans="1:13" ht="14.45" customHeight="1" x14ac:dyDescent="0.2">
      <c r="A671" s="321"/>
      <c r="B671" s="317"/>
      <c r="C671" s="318"/>
      <c r="D671" s="318"/>
      <c r="E671" s="319"/>
      <c r="F671" s="317"/>
      <c r="G671" s="318"/>
      <c r="H671" s="318"/>
      <c r="I671" s="318"/>
      <c r="J671" s="318"/>
      <c r="K671" s="320"/>
      <c r="L671" s="113"/>
      <c r="M671" s="316" t="str">
        <f t="shared" si="10"/>
        <v/>
      </c>
    </row>
    <row r="672" spans="1:13" ht="14.45" customHeight="1" x14ac:dyDescent="0.2">
      <c r="A672" s="321"/>
      <c r="B672" s="317"/>
      <c r="C672" s="318"/>
      <c r="D672" s="318"/>
      <c r="E672" s="319"/>
      <c r="F672" s="317"/>
      <c r="G672" s="318"/>
      <c r="H672" s="318"/>
      <c r="I672" s="318"/>
      <c r="J672" s="318"/>
      <c r="K672" s="320"/>
      <c r="L672" s="113"/>
      <c r="M672" s="316" t="str">
        <f t="shared" si="10"/>
        <v/>
      </c>
    </row>
    <row r="673" spans="1:13" ht="14.45" customHeight="1" x14ac:dyDescent="0.2">
      <c r="A673" s="321"/>
      <c r="B673" s="317"/>
      <c r="C673" s="318"/>
      <c r="D673" s="318"/>
      <c r="E673" s="319"/>
      <c r="F673" s="317"/>
      <c r="G673" s="318"/>
      <c r="H673" s="318"/>
      <c r="I673" s="318"/>
      <c r="J673" s="318"/>
      <c r="K673" s="320"/>
      <c r="L673" s="113"/>
      <c r="M673" s="316" t="str">
        <f t="shared" si="10"/>
        <v/>
      </c>
    </row>
    <row r="674" spans="1:13" ht="14.45" customHeight="1" x14ac:dyDescent="0.2">
      <c r="A674" s="321"/>
      <c r="B674" s="317"/>
      <c r="C674" s="318"/>
      <c r="D674" s="318"/>
      <c r="E674" s="319"/>
      <c r="F674" s="317"/>
      <c r="G674" s="318"/>
      <c r="H674" s="318"/>
      <c r="I674" s="318"/>
      <c r="J674" s="318"/>
      <c r="K674" s="320"/>
      <c r="L674" s="113"/>
      <c r="M674" s="316" t="str">
        <f t="shared" si="10"/>
        <v/>
      </c>
    </row>
    <row r="675" spans="1:13" ht="14.45" customHeight="1" x14ac:dyDescent="0.2">
      <c r="A675" s="321"/>
      <c r="B675" s="317"/>
      <c r="C675" s="318"/>
      <c r="D675" s="318"/>
      <c r="E675" s="319"/>
      <c r="F675" s="317"/>
      <c r="G675" s="318"/>
      <c r="H675" s="318"/>
      <c r="I675" s="318"/>
      <c r="J675" s="318"/>
      <c r="K675" s="320"/>
      <c r="L675" s="113"/>
      <c r="M675" s="316" t="str">
        <f t="shared" si="10"/>
        <v/>
      </c>
    </row>
    <row r="676" spans="1:13" ht="14.45" customHeight="1" x14ac:dyDescent="0.2">
      <c r="A676" s="321"/>
      <c r="B676" s="317"/>
      <c r="C676" s="318"/>
      <c r="D676" s="318"/>
      <c r="E676" s="319"/>
      <c r="F676" s="317"/>
      <c r="G676" s="318"/>
      <c r="H676" s="318"/>
      <c r="I676" s="318"/>
      <c r="J676" s="318"/>
      <c r="K676" s="320"/>
      <c r="L676" s="113"/>
      <c r="M676" s="316" t="str">
        <f t="shared" si="10"/>
        <v/>
      </c>
    </row>
    <row r="677" spans="1:13" ht="14.45" customHeight="1" x14ac:dyDescent="0.2">
      <c r="A677" s="321"/>
      <c r="B677" s="317"/>
      <c r="C677" s="318"/>
      <c r="D677" s="318"/>
      <c r="E677" s="319"/>
      <c r="F677" s="317"/>
      <c r="G677" s="318"/>
      <c r="H677" s="318"/>
      <c r="I677" s="318"/>
      <c r="J677" s="318"/>
      <c r="K677" s="320"/>
      <c r="L677" s="113"/>
      <c r="M677" s="316" t="str">
        <f t="shared" si="10"/>
        <v/>
      </c>
    </row>
    <row r="678" spans="1:13" ht="14.45" customHeight="1" x14ac:dyDescent="0.2">
      <c r="A678" s="321"/>
      <c r="B678" s="317"/>
      <c r="C678" s="318"/>
      <c r="D678" s="318"/>
      <c r="E678" s="319"/>
      <c r="F678" s="317"/>
      <c r="G678" s="318"/>
      <c r="H678" s="318"/>
      <c r="I678" s="318"/>
      <c r="J678" s="318"/>
      <c r="K678" s="320"/>
      <c r="L678" s="113"/>
      <c r="M678" s="316" t="str">
        <f t="shared" si="10"/>
        <v/>
      </c>
    </row>
    <row r="679" spans="1:13" ht="14.45" customHeight="1" x14ac:dyDescent="0.2">
      <c r="A679" s="321"/>
      <c r="B679" s="317"/>
      <c r="C679" s="318"/>
      <c r="D679" s="318"/>
      <c r="E679" s="319"/>
      <c r="F679" s="317"/>
      <c r="G679" s="318"/>
      <c r="H679" s="318"/>
      <c r="I679" s="318"/>
      <c r="J679" s="318"/>
      <c r="K679" s="320"/>
      <c r="L679" s="113"/>
      <c r="M679" s="316" t="str">
        <f t="shared" si="10"/>
        <v/>
      </c>
    </row>
    <row r="680" spans="1:13" ht="14.45" customHeight="1" x14ac:dyDescent="0.2">
      <c r="A680" s="321"/>
      <c r="B680" s="317"/>
      <c r="C680" s="318"/>
      <c r="D680" s="318"/>
      <c r="E680" s="319"/>
      <c r="F680" s="317"/>
      <c r="G680" s="318"/>
      <c r="H680" s="318"/>
      <c r="I680" s="318"/>
      <c r="J680" s="318"/>
      <c r="K680" s="320"/>
      <c r="L680" s="113"/>
      <c r="M680" s="316" t="str">
        <f t="shared" si="10"/>
        <v/>
      </c>
    </row>
    <row r="681" spans="1:13" ht="14.45" customHeight="1" x14ac:dyDescent="0.2">
      <c r="A681" s="321"/>
      <c r="B681" s="317"/>
      <c r="C681" s="318"/>
      <c r="D681" s="318"/>
      <c r="E681" s="319"/>
      <c r="F681" s="317"/>
      <c r="G681" s="318"/>
      <c r="H681" s="318"/>
      <c r="I681" s="318"/>
      <c r="J681" s="318"/>
      <c r="K681" s="320"/>
      <c r="L681" s="113"/>
      <c r="M681" s="316" t="str">
        <f t="shared" si="10"/>
        <v/>
      </c>
    </row>
    <row r="682" spans="1:13" ht="14.45" customHeight="1" x14ac:dyDescent="0.2">
      <c r="A682" s="321"/>
      <c r="B682" s="317"/>
      <c r="C682" s="318"/>
      <c r="D682" s="318"/>
      <c r="E682" s="319"/>
      <c r="F682" s="317"/>
      <c r="G682" s="318"/>
      <c r="H682" s="318"/>
      <c r="I682" s="318"/>
      <c r="J682" s="318"/>
      <c r="K682" s="320"/>
      <c r="L682" s="113"/>
      <c r="M682" s="316" t="str">
        <f t="shared" si="10"/>
        <v/>
      </c>
    </row>
    <row r="683" spans="1:13" ht="14.45" customHeight="1" x14ac:dyDescent="0.2">
      <c r="A683" s="321"/>
      <c r="B683" s="317"/>
      <c r="C683" s="318"/>
      <c r="D683" s="318"/>
      <c r="E683" s="319"/>
      <c r="F683" s="317"/>
      <c r="G683" s="318"/>
      <c r="H683" s="318"/>
      <c r="I683" s="318"/>
      <c r="J683" s="318"/>
      <c r="K683" s="320"/>
      <c r="L683" s="113"/>
      <c r="M683" s="316" t="str">
        <f t="shared" si="10"/>
        <v/>
      </c>
    </row>
    <row r="684" spans="1:13" ht="14.45" customHeight="1" x14ac:dyDescent="0.2">
      <c r="A684" s="321"/>
      <c r="B684" s="317"/>
      <c r="C684" s="318"/>
      <c r="D684" s="318"/>
      <c r="E684" s="319"/>
      <c r="F684" s="317"/>
      <c r="G684" s="318"/>
      <c r="H684" s="318"/>
      <c r="I684" s="318"/>
      <c r="J684" s="318"/>
      <c r="K684" s="320"/>
      <c r="L684" s="113"/>
      <c r="M684" s="316" t="str">
        <f t="shared" si="10"/>
        <v/>
      </c>
    </row>
    <row r="685" spans="1:13" ht="14.45" customHeight="1" x14ac:dyDescent="0.2">
      <c r="A685" s="321"/>
      <c r="B685" s="317"/>
      <c r="C685" s="318"/>
      <c r="D685" s="318"/>
      <c r="E685" s="319"/>
      <c r="F685" s="317"/>
      <c r="G685" s="318"/>
      <c r="H685" s="318"/>
      <c r="I685" s="318"/>
      <c r="J685" s="318"/>
      <c r="K685" s="320"/>
      <c r="L685" s="113"/>
      <c r="M685" s="316" t="str">
        <f t="shared" si="10"/>
        <v/>
      </c>
    </row>
    <row r="686" spans="1:13" ht="14.45" customHeight="1" x14ac:dyDescent="0.2">
      <c r="A686" s="321"/>
      <c r="B686" s="317"/>
      <c r="C686" s="318"/>
      <c r="D686" s="318"/>
      <c r="E686" s="319"/>
      <c r="F686" s="317"/>
      <c r="G686" s="318"/>
      <c r="H686" s="318"/>
      <c r="I686" s="318"/>
      <c r="J686" s="318"/>
      <c r="K686" s="320"/>
      <c r="L686" s="113"/>
      <c r="M686" s="316" t="str">
        <f t="shared" si="10"/>
        <v/>
      </c>
    </row>
    <row r="687" spans="1:13" ht="14.45" customHeight="1" x14ac:dyDescent="0.2">
      <c r="A687" s="321"/>
      <c r="B687" s="317"/>
      <c r="C687" s="318"/>
      <c r="D687" s="318"/>
      <c r="E687" s="319"/>
      <c r="F687" s="317"/>
      <c r="G687" s="318"/>
      <c r="H687" s="318"/>
      <c r="I687" s="318"/>
      <c r="J687" s="318"/>
      <c r="K687" s="320"/>
      <c r="L687" s="113"/>
      <c r="M687" s="316" t="str">
        <f t="shared" si="10"/>
        <v/>
      </c>
    </row>
    <row r="688" spans="1:13" ht="14.45" customHeight="1" x14ac:dyDescent="0.2">
      <c r="A688" s="321"/>
      <c r="B688" s="317"/>
      <c r="C688" s="318"/>
      <c r="D688" s="318"/>
      <c r="E688" s="319"/>
      <c r="F688" s="317"/>
      <c r="G688" s="318"/>
      <c r="H688" s="318"/>
      <c r="I688" s="318"/>
      <c r="J688" s="318"/>
      <c r="K688" s="320"/>
      <c r="L688" s="113"/>
      <c r="M688" s="316" t="str">
        <f t="shared" si="10"/>
        <v/>
      </c>
    </row>
    <row r="689" spans="1:13" ht="14.45" customHeight="1" x14ac:dyDescent="0.2">
      <c r="A689" s="321"/>
      <c r="B689" s="317"/>
      <c r="C689" s="318"/>
      <c r="D689" s="318"/>
      <c r="E689" s="319"/>
      <c r="F689" s="317"/>
      <c r="G689" s="318"/>
      <c r="H689" s="318"/>
      <c r="I689" s="318"/>
      <c r="J689" s="318"/>
      <c r="K689" s="320"/>
      <c r="L689" s="113"/>
      <c r="M689" s="316" t="str">
        <f t="shared" si="10"/>
        <v/>
      </c>
    </row>
    <row r="690" spans="1:13" ht="14.45" customHeight="1" x14ac:dyDescent="0.2">
      <c r="A690" s="321"/>
      <c r="B690" s="317"/>
      <c r="C690" s="318"/>
      <c r="D690" s="318"/>
      <c r="E690" s="319"/>
      <c r="F690" s="317"/>
      <c r="G690" s="318"/>
      <c r="H690" s="318"/>
      <c r="I690" s="318"/>
      <c r="J690" s="318"/>
      <c r="K690" s="320"/>
      <c r="L690" s="113"/>
      <c r="M690" s="316" t="str">
        <f t="shared" si="10"/>
        <v/>
      </c>
    </row>
    <row r="691" spans="1:13" ht="14.45" customHeight="1" x14ac:dyDescent="0.2">
      <c r="A691" s="321"/>
      <c r="B691" s="317"/>
      <c r="C691" s="318"/>
      <c r="D691" s="318"/>
      <c r="E691" s="319"/>
      <c r="F691" s="317"/>
      <c r="G691" s="318"/>
      <c r="H691" s="318"/>
      <c r="I691" s="318"/>
      <c r="J691" s="318"/>
      <c r="K691" s="320"/>
      <c r="L691" s="113"/>
      <c r="M691" s="316" t="str">
        <f t="shared" si="10"/>
        <v/>
      </c>
    </row>
    <row r="692" spans="1:13" ht="14.45" customHeight="1" x14ac:dyDescent="0.2">
      <c r="A692" s="321"/>
      <c r="B692" s="317"/>
      <c r="C692" s="318"/>
      <c r="D692" s="318"/>
      <c r="E692" s="319"/>
      <c r="F692" s="317"/>
      <c r="G692" s="318"/>
      <c r="H692" s="318"/>
      <c r="I692" s="318"/>
      <c r="J692" s="318"/>
      <c r="K692" s="320"/>
      <c r="L692" s="113"/>
      <c r="M692" s="316" t="str">
        <f t="shared" si="10"/>
        <v/>
      </c>
    </row>
    <row r="693" spans="1:13" ht="14.45" customHeight="1" x14ac:dyDescent="0.2">
      <c r="A693" s="321"/>
      <c r="B693" s="317"/>
      <c r="C693" s="318"/>
      <c r="D693" s="318"/>
      <c r="E693" s="319"/>
      <c r="F693" s="317"/>
      <c r="G693" s="318"/>
      <c r="H693" s="318"/>
      <c r="I693" s="318"/>
      <c r="J693" s="318"/>
      <c r="K693" s="320"/>
      <c r="L693" s="113"/>
      <c r="M693" s="316" t="str">
        <f t="shared" si="10"/>
        <v/>
      </c>
    </row>
    <row r="694" spans="1:13" ht="14.45" customHeight="1" x14ac:dyDescent="0.2">
      <c r="A694" s="321"/>
      <c r="B694" s="317"/>
      <c r="C694" s="318"/>
      <c r="D694" s="318"/>
      <c r="E694" s="319"/>
      <c r="F694" s="317"/>
      <c r="G694" s="318"/>
      <c r="H694" s="318"/>
      <c r="I694" s="318"/>
      <c r="J694" s="318"/>
      <c r="K694" s="320"/>
      <c r="L694" s="113"/>
      <c r="M694" s="316" t="str">
        <f t="shared" si="10"/>
        <v/>
      </c>
    </row>
    <row r="695" spans="1:13" ht="14.45" customHeight="1" x14ac:dyDescent="0.2">
      <c r="A695" s="321"/>
      <c r="B695" s="317"/>
      <c r="C695" s="318"/>
      <c r="D695" s="318"/>
      <c r="E695" s="319"/>
      <c r="F695" s="317"/>
      <c r="G695" s="318"/>
      <c r="H695" s="318"/>
      <c r="I695" s="318"/>
      <c r="J695" s="318"/>
      <c r="K695" s="320"/>
      <c r="L695" s="113"/>
      <c r="M695" s="316" t="str">
        <f t="shared" si="10"/>
        <v/>
      </c>
    </row>
    <row r="696" spans="1:13" ht="14.45" customHeight="1" x14ac:dyDescent="0.2">
      <c r="A696" s="321"/>
      <c r="B696" s="317"/>
      <c r="C696" s="318"/>
      <c r="D696" s="318"/>
      <c r="E696" s="319"/>
      <c r="F696" s="317"/>
      <c r="G696" s="318"/>
      <c r="H696" s="318"/>
      <c r="I696" s="318"/>
      <c r="J696" s="318"/>
      <c r="K696" s="320"/>
      <c r="L696" s="113"/>
      <c r="M696" s="316" t="str">
        <f t="shared" si="10"/>
        <v/>
      </c>
    </row>
    <row r="697" spans="1:13" ht="14.45" customHeight="1" x14ac:dyDescent="0.2">
      <c r="A697" s="321"/>
      <c r="B697" s="317"/>
      <c r="C697" s="318"/>
      <c r="D697" s="318"/>
      <c r="E697" s="319"/>
      <c r="F697" s="317"/>
      <c r="G697" s="318"/>
      <c r="H697" s="318"/>
      <c r="I697" s="318"/>
      <c r="J697" s="318"/>
      <c r="K697" s="320"/>
      <c r="L697" s="113"/>
      <c r="M697" s="316" t="str">
        <f t="shared" si="10"/>
        <v/>
      </c>
    </row>
    <row r="698" spans="1:13" ht="14.45" customHeight="1" x14ac:dyDescent="0.2">
      <c r="A698" s="321"/>
      <c r="B698" s="317"/>
      <c r="C698" s="318"/>
      <c r="D698" s="318"/>
      <c r="E698" s="319"/>
      <c r="F698" s="317"/>
      <c r="G698" s="318"/>
      <c r="H698" s="318"/>
      <c r="I698" s="318"/>
      <c r="J698" s="318"/>
      <c r="K698" s="320"/>
      <c r="L698" s="113"/>
      <c r="M698" s="316" t="str">
        <f t="shared" si="10"/>
        <v/>
      </c>
    </row>
    <row r="699" spans="1:13" ht="14.45" customHeight="1" x14ac:dyDescent="0.2">
      <c r="A699" s="321"/>
      <c r="B699" s="317"/>
      <c r="C699" s="318"/>
      <c r="D699" s="318"/>
      <c r="E699" s="319"/>
      <c r="F699" s="317"/>
      <c r="G699" s="318"/>
      <c r="H699" s="318"/>
      <c r="I699" s="318"/>
      <c r="J699" s="318"/>
      <c r="K699" s="320"/>
      <c r="L699" s="113"/>
      <c r="M699" s="316" t="str">
        <f t="shared" si="10"/>
        <v/>
      </c>
    </row>
    <row r="700" spans="1:13" ht="14.45" customHeight="1" x14ac:dyDescent="0.2">
      <c r="A700" s="321"/>
      <c r="B700" s="317"/>
      <c r="C700" s="318"/>
      <c r="D700" s="318"/>
      <c r="E700" s="319"/>
      <c r="F700" s="317"/>
      <c r="G700" s="318"/>
      <c r="H700" s="318"/>
      <c r="I700" s="318"/>
      <c r="J700" s="318"/>
      <c r="K700" s="320"/>
      <c r="L700" s="113"/>
      <c r="M700" s="316" t="str">
        <f t="shared" si="10"/>
        <v/>
      </c>
    </row>
    <row r="701" spans="1:13" ht="14.45" customHeight="1" x14ac:dyDescent="0.2">
      <c r="A701" s="321"/>
      <c r="B701" s="317"/>
      <c r="C701" s="318"/>
      <c r="D701" s="318"/>
      <c r="E701" s="319"/>
      <c r="F701" s="317"/>
      <c r="G701" s="318"/>
      <c r="H701" s="318"/>
      <c r="I701" s="318"/>
      <c r="J701" s="318"/>
      <c r="K701" s="320"/>
      <c r="L701" s="113"/>
      <c r="M701" s="316" t="str">
        <f t="shared" si="10"/>
        <v/>
      </c>
    </row>
    <row r="702" spans="1:13" ht="14.45" customHeight="1" x14ac:dyDescent="0.2">
      <c r="A702" s="321"/>
      <c r="B702" s="317"/>
      <c r="C702" s="318"/>
      <c r="D702" s="318"/>
      <c r="E702" s="319"/>
      <c r="F702" s="317"/>
      <c r="G702" s="318"/>
      <c r="H702" s="318"/>
      <c r="I702" s="318"/>
      <c r="J702" s="318"/>
      <c r="K702" s="320"/>
      <c r="L702" s="113"/>
      <c r="M702" s="316" t="str">
        <f t="shared" si="10"/>
        <v/>
      </c>
    </row>
    <row r="703" spans="1:13" ht="14.45" customHeight="1" x14ac:dyDescent="0.2">
      <c r="A703" s="321"/>
      <c r="B703" s="317"/>
      <c r="C703" s="318"/>
      <c r="D703" s="318"/>
      <c r="E703" s="319"/>
      <c r="F703" s="317"/>
      <c r="G703" s="318"/>
      <c r="H703" s="318"/>
      <c r="I703" s="318"/>
      <c r="J703" s="318"/>
      <c r="K703" s="320"/>
      <c r="L703" s="113"/>
      <c r="M703" s="316" t="str">
        <f t="shared" si="10"/>
        <v/>
      </c>
    </row>
    <row r="704" spans="1:13" ht="14.45" customHeight="1" x14ac:dyDescent="0.2">
      <c r="A704" s="321"/>
      <c r="B704" s="317"/>
      <c r="C704" s="318"/>
      <c r="D704" s="318"/>
      <c r="E704" s="319"/>
      <c r="F704" s="317"/>
      <c r="G704" s="318"/>
      <c r="H704" s="318"/>
      <c r="I704" s="318"/>
      <c r="J704" s="318"/>
      <c r="K704" s="320"/>
      <c r="L704" s="113"/>
      <c r="M704" s="316" t="str">
        <f t="shared" si="10"/>
        <v/>
      </c>
    </row>
    <row r="705" spans="1:13" ht="14.45" customHeight="1" x14ac:dyDescent="0.2">
      <c r="A705" s="321"/>
      <c r="B705" s="317"/>
      <c r="C705" s="318"/>
      <c r="D705" s="318"/>
      <c r="E705" s="319"/>
      <c r="F705" s="317"/>
      <c r="G705" s="318"/>
      <c r="H705" s="318"/>
      <c r="I705" s="318"/>
      <c r="J705" s="318"/>
      <c r="K705" s="320"/>
      <c r="L705" s="113"/>
      <c r="M705" s="316" t="str">
        <f t="shared" si="10"/>
        <v/>
      </c>
    </row>
    <row r="706" spans="1:13" ht="14.45" customHeight="1" x14ac:dyDescent="0.2">
      <c r="A706" s="321"/>
      <c r="B706" s="317"/>
      <c r="C706" s="318"/>
      <c r="D706" s="318"/>
      <c r="E706" s="319"/>
      <c r="F706" s="317"/>
      <c r="G706" s="318"/>
      <c r="H706" s="318"/>
      <c r="I706" s="318"/>
      <c r="J706" s="318"/>
      <c r="K706" s="320"/>
      <c r="L706" s="113"/>
      <c r="M706" s="316" t="str">
        <f t="shared" si="10"/>
        <v/>
      </c>
    </row>
    <row r="707" spans="1:13" ht="14.45" customHeight="1" x14ac:dyDescent="0.2">
      <c r="A707" s="321"/>
      <c r="B707" s="317"/>
      <c r="C707" s="318"/>
      <c r="D707" s="318"/>
      <c r="E707" s="319"/>
      <c r="F707" s="317"/>
      <c r="G707" s="318"/>
      <c r="H707" s="318"/>
      <c r="I707" s="318"/>
      <c r="J707" s="318"/>
      <c r="K707" s="320"/>
      <c r="L707" s="113"/>
      <c r="M707" s="316" t="str">
        <f t="shared" si="10"/>
        <v/>
      </c>
    </row>
    <row r="708" spans="1:13" ht="14.45" customHeight="1" x14ac:dyDescent="0.2">
      <c r="A708" s="321"/>
      <c r="B708" s="317"/>
      <c r="C708" s="318"/>
      <c r="D708" s="318"/>
      <c r="E708" s="319"/>
      <c r="F708" s="317"/>
      <c r="G708" s="318"/>
      <c r="H708" s="318"/>
      <c r="I708" s="318"/>
      <c r="J708" s="318"/>
      <c r="K708" s="320"/>
      <c r="L708" s="113"/>
      <c r="M708" s="316" t="str">
        <f t="shared" si="10"/>
        <v/>
      </c>
    </row>
    <row r="709" spans="1:13" ht="14.45" customHeight="1" x14ac:dyDescent="0.2">
      <c r="A709" s="321"/>
      <c r="B709" s="317"/>
      <c r="C709" s="318"/>
      <c r="D709" s="318"/>
      <c r="E709" s="319"/>
      <c r="F709" s="317"/>
      <c r="G709" s="318"/>
      <c r="H709" s="318"/>
      <c r="I709" s="318"/>
      <c r="J709" s="318"/>
      <c r="K709" s="320"/>
      <c r="L709" s="113"/>
      <c r="M709" s="316" t="str">
        <f t="shared" si="10"/>
        <v/>
      </c>
    </row>
    <row r="710" spans="1:13" ht="14.45" customHeight="1" x14ac:dyDescent="0.2">
      <c r="A710" s="321"/>
      <c r="B710" s="317"/>
      <c r="C710" s="318"/>
      <c r="D710" s="318"/>
      <c r="E710" s="319"/>
      <c r="F710" s="317"/>
      <c r="G710" s="318"/>
      <c r="H710" s="318"/>
      <c r="I710" s="318"/>
      <c r="J710" s="318"/>
      <c r="K710" s="320"/>
      <c r="L710" s="113"/>
      <c r="M710" s="31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21"/>
      <c r="B711" s="317"/>
      <c r="C711" s="318"/>
      <c r="D711" s="318"/>
      <c r="E711" s="319"/>
      <c r="F711" s="317"/>
      <c r="G711" s="318"/>
      <c r="H711" s="318"/>
      <c r="I711" s="318"/>
      <c r="J711" s="318"/>
      <c r="K711" s="320"/>
      <c r="L711" s="113"/>
      <c r="M711" s="316" t="str">
        <f t="shared" si="11"/>
        <v/>
      </c>
    </row>
    <row r="712" spans="1:13" ht="14.45" customHeight="1" x14ac:dyDescent="0.2">
      <c r="A712" s="321"/>
      <c r="B712" s="317"/>
      <c r="C712" s="318"/>
      <c r="D712" s="318"/>
      <c r="E712" s="319"/>
      <c r="F712" s="317"/>
      <c r="G712" s="318"/>
      <c r="H712" s="318"/>
      <c r="I712" s="318"/>
      <c r="J712" s="318"/>
      <c r="K712" s="320"/>
      <c r="L712" s="113"/>
      <c r="M712" s="316" t="str">
        <f t="shared" si="11"/>
        <v/>
      </c>
    </row>
    <row r="713" spans="1:13" ht="14.45" customHeight="1" x14ac:dyDescent="0.2">
      <c r="A713" s="321"/>
      <c r="B713" s="317"/>
      <c r="C713" s="318"/>
      <c r="D713" s="318"/>
      <c r="E713" s="319"/>
      <c r="F713" s="317"/>
      <c r="G713" s="318"/>
      <c r="H713" s="318"/>
      <c r="I713" s="318"/>
      <c r="J713" s="318"/>
      <c r="K713" s="320"/>
      <c r="L713" s="113"/>
      <c r="M713" s="316" t="str">
        <f t="shared" si="11"/>
        <v/>
      </c>
    </row>
    <row r="714" spans="1:13" ht="14.45" customHeight="1" x14ac:dyDescent="0.2">
      <c r="A714" s="321"/>
      <c r="B714" s="317"/>
      <c r="C714" s="318"/>
      <c r="D714" s="318"/>
      <c r="E714" s="319"/>
      <c r="F714" s="317"/>
      <c r="G714" s="318"/>
      <c r="H714" s="318"/>
      <c r="I714" s="318"/>
      <c r="J714" s="318"/>
      <c r="K714" s="320"/>
      <c r="L714" s="113"/>
      <c r="M714" s="316" t="str">
        <f t="shared" si="11"/>
        <v/>
      </c>
    </row>
    <row r="715" spans="1:13" ht="14.45" customHeight="1" x14ac:dyDescent="0.2">
      <c r="A715" s="321"/>
      <c r="B715" s="317"/>
      <c r="C715" s="318"/>
      <c r="D715" s="318"/>
      <c r="E715" s="319"/>
      <c r="F715" s="317"/>
      <c r="G715" s="318"/>
      <c r="H715" s="318"/>
      <c r="I715" s="318"/>
      <c r="J715" s="318"/>
      <c r="K715" s="320"/>
      <c r="L715" s="113"/>
      <c r="M715" s="316" t="str">
        <f t="shared" si="11"/>
        <v/>
      </c>
    </row>
    <row r="716" spans="1:13" ht="14.45" customHeight="1" x14ac:dyDescent="0.2">
      <c r="A716" s="321"/>
      <c r="B716" s="317"/>
      <c r="C716" s="318"/>
      <c r="D716" s="318"/>
      <c r="E716" s="319"/>
      <c r="F716" s="317"/>
      <c r="G716" s="318"/>
      <c r="H716" s="318"/>
      <c r="I716" s="318"/>
      <c r="J716" s="318"/>
      <c r="K716" s="320"/>
      <c r="L716" s="113"/>
      <c r="M716" s="316" t="str">
        <f t="shared" si="11"/>
        <v/>
      </c>
    </row>
    <row r="717" spans="1:13" ht="14.45" customHeight="1" x14ac:dyDescent="0.2">
      <c r="A717" s="321"/>
      <c r="B717" s="317"/>
      <c r="C717" s="318"/>
      <c r="D717" s="318"/>
      <c r="E717" s="319"/>
      <c r="F717" s="317"/>
      <c r="G717" s="318"/>
      <c r="H717" s="318"/>
      <c r="I717" s="318"/>
      <c r="J717" s="318"/>
      <c r="K717" s="320"/>
      <c r="L717" s="113"/>
      <c r="M717" s="316" t="str">
        <f t="shared" si="11"/>
        <v/>
      </c>
    </row>
    <row r="718" spans="1:13" ht="14.45" customHeight="1" x14ac:dyDescent="0.2">
      <c r="A718" s="321"/>
      <c r="B718" s="317"/>
      <c r="C718" s="318"/>
      <c r="D718" s="318"/>
      <c r="E718" s="319"/>
      <c r="F718" s="317"/>
      <c r="G718" s="318"/>
      <c r="H718" s="318"/>
      <c r="I718" s="318"/>
      <c r="J718" s="318"/>
      <c r="K718" s="320"/>
      <c r="L718" s="113"/>
      <c r="M718" s="316" t="str">
        <f t="shared" si="11"/>
        <v/>
      </c>
    </row>
    <row r="719" spans="1:13" ht="14.45" customHeight="1" x14ac:dyDescent="0.2">
      <c r="A719" s="321"/>
      <c r="B719" s="317"/>
      <c r="C719" s="318"/>
      <c r="D719" s="318"/>
      <c r="E719" s="319"/>
      <c r="F719" s="317"/>
      <c r="G719" s="318"/>
      <c r="H719" s="318"/>
      <c r="I719" s="318"/>
      <c r="J719" s="318"/>
      <c r="K719" s="320"/>
      <c r="L719" s="113"/>
      <c r="M719" s="316" t="str">
        <f t="shared" si="11"/>
        <v/>
      </c>
    </row>
    <row r="720" spans="1:13" ht="14.45" customHeight="1" x14ac:dyDescent="0.2">
      <c r="A720" s="321"/>
      <c r="B720" s="317"/>
      <c r="C720" s="318"/>
      <c r="D720" s="318"/>
      <c r="E720" s="319"/>
      <c r="F720" s="317"/>
      <c r="G720" s="318"/>
      <c r="H720" s="318"/>
      <c r="I720" s="318"/>
      <c r="J720" s="318"/>
      <c r="K720" s="320"/>
      <c r="L720" s="113"/>
      <c r="M720" s="316" t="str">
        <f t="shared" si="11"/>
        <v/>
      </c>
    </row>
    <row r="721" spans="1:13" ht="14.45" customHeight="1" x14ac:dyDescent="0.2">
      <c r="A721" s="321"/>
      <c r="B721" s="317"/>
      <c r="C721" s="318"/>
      <c r="D721" s="318"/>
      <c r="E721" s="319"/>
      <c r="F721" s="317"/>
      <c r="G721" s="318"/>
      <c r="H721" s="318"/>
      <c r="I721" s="318"/>
      <c r="J721" s="318"/>
      <c r="K721" s="320"/>
      <c r="L721" s="113"/>
      <c r="M721" s="316" t="str">
        <f t="shared" si="11"/>
        <v/>
      </c>
    </row>
    <row r="722" spans="1:13" ht="14.45" customHeight="1" x14ac:dyDescent="0.2">
      <c r="A722" s="321"/>
      <c r="B722" s="317"/>
      <c r="C722" s="318"/>
      <c r="D722" s="318"/>
      <c r="E722" s="319"/>
      <c r="F722" s="317"/>
      <c r="G722" s="318"/>
      <c r="H722" s="318"/>
      <c r="I722" s="318"/>
      <c r="J722" s="318"/>
      <c r="K722" s="320"/>
      <c r="L722" s="113"/>
      <c r="M722" s="316" t="str">
        <f t="shared" si="11"/>
        <v/>
      </c>
    </row>
    <row r="723" spans="1:13" ht="14.45" customHeight="1" x14ac:dyDescent="0.2">
      <c r="A723" s="321"/>
      <c r="B723" s="317"/>
      <c r="C723" s="318"/>
      <c r="D723" s="318"/>
      <c r="E723" s="319"/>
      <c r="F723" s="317"/>
      <c r="G723" s="318"/>
      <c r="H723" s="318"/>
      <c r="I723" s="318"/>
      <c r="J723" s="318"/>
      <c r="K723" s="320"/>
      <c r="L723" s="113"/>
      <c r="M723" s="316" t="str">
        <f t="shared" si="11"/>
        <v/>
      </c>
    </row>
    <row r="724" spans="1:13" ht="14.45" customHeight="1" x14ac:dyDescent="0.2">
      <c r="A724" s="321"/>
      <c r="B724" s="317"/>
      <c r="C724" s="318"/>
      <c r="D724" s="318"/>
      <c r="E724" s="319"/>
      <c r="F724" s="317"/>
      <c r="G724" s="318"/>
      <c r="H724" s="318"/>
      <c r="I724" s="318"/>
      <c r="J724" s="318"/>
      <c r="K724" s="320"/>
      <c r="L724" s="113"/>
      <c r="M724" s="316" t="str">
        <f t="shared" si="11"/>
        <v/>
      </c>
    </row>
    <row r="725" spans="1:13" ht="14.45" customHeight="1" x14ac:dyDescent="0.2">
      <c r="A725" s="321"/>
      <c r="B725" s="317"/>
      <c r="C725" s="318"/>
      <c r="D725" s="318"/>
      <c r="E725" s="319"/>
      <c r="F725" s="317"/>
      <c r="G725" s="318"/>
      <c r="H725" s="318"/>
      <c r="I725" s="318"/>
      <c r="J725" s="318"/>
      <c r="K725" s="320"/>
      <c r="L725" s="113"/>
      <c r="M725" s="316" t="str">
        <f t="shared" si="11"/>
        <v/>
      </c>
    </row>
    <row r="726" spans="1:13" ht="14.45" customHeight="1" x14ac:dyDescent="0.2">
      <c r="A726" s="321"/>
      <c r="B726" s="317"/>
      <c r="C726" s="318"/>
      <c r="D726" s="318"/>
      <c r="E726" s="319"/>
      <c r="F726" s="317"/>
      <c r="G726" s="318"/>
      <c r="H726" s="318"/>
      <c r="I726" s="318"/>
      <c r="J726" s="318"/>
      <c r="K726" s="320"/>
      <c r="L726" s="113"/>
      <c r="M726" s="316" t="str">
        <f t="shared" si="11"/>
        <v/>
      </c>
    </row>
    <row r="727" spans="1:13" ht="14.45" customHeight="1" x14ac:dyDescent="0.2">
      <c r="A727" s="321"/>
      <c r="B727" s="317"/>
      <c r="C727" s="318"/>
      <c r="D727" s="318"/>
      <c r="E727" s="319"/>
      <c r="F727" s="317"/>
      <c r="G727" s="318"/>
      <c r="H727" s="318"/>
      <c r="I727" s="318"/>
      <c r="J727" s="318"/>
      <c r="K727" s="320"/>
      <c r="L727" s="113"/>
      <c r="M727" s="316" t="str">
        <f t="shared" si="11"/>
        <v/>
      </c>
    </row>
    <row r="728" spans="1:13" ht="14.45" customHeight="1" x14ac:dyDescent="0.2">
      <c r="A728" s="321"/>
      <c r="B728" s="317"/>
      <c r="C728" s="318"/>
      <c r="D728" s="318"/>
      <c r="E728" s="319"/>
      <c r="F728" s="317"/>
      <c r="G728" s="318"/>
      <c r="H728" s="318"/>
      <c r="I728" s="318"/>
      <c r="J728" s="318"/>
      <c r="K728" s="320"/>
      <c r="L728" s="113"/>
      <c r="M728" s="316" t="str">
        <f t="shared" si="11"/>
        <v/>
      </c>
    </row>
    <row r="729" spans="1:13" ht="14.45" customHeight="1" x14ac:dyDescent="0.2">
      <c r="A729" s="321"/>
      <c r="B729" s="317"/>
      <c r="C729" s="318"/>
      <c r="D729" s="318"/>
      <c r="E729" s="319"/>
      <c r="F729" s="317"/>
      <c r="G729" s="318"/>
      <c r="H729" s="318"/>
      <c r="I729" s="318"/>
      <c r="J729" s="318"/>
      <c r="K729" s="320"/>
      <c r="L729" s="113"/>
      <c r="M729" s="316" t="str">
        <f t="shared" si="11"/>
        <v/>
      </c>
    </row>
    <row r="730" spans="1:13" ht="14.45" customHeight="1" x14ac:dyDescent="0.2">
      <c r="A730" s="321"/>
      <c r="B730" s="317"/>
      <c r="C730" s="318"/>
      <c r="D730" s="318"/>
      <c r="E730" s="319"/>
      <c r="F730" s="317"/>
      <c r="G730" s="318"/>
      <c r="H730" s="318"/>
      <c r="I730" s="318"/>
      <c r="J730" s="318"/>
      <c r="K730" s="320"/>
      <c r="L730" s="113"/>
      <c r="M730" s="316" t="str">
        <f t="shared" si="11"/>
        <v/>
      </c>
    </row>
    <row r="731" spans="1:13" ht="14.45" customHeight="1" x14ac:dyDescent="0.2">
      <c r="A731" s="321"/>
      <c r="B731" s="317"/>
      <c r="C731" s="318"/>
      <c r="D731" s="318"/>
      <c r="E731" s="319"/>
      <c r="F731" s="317"/>
      <c r="G731" s="318"/>
      <c r="H731" s="318"/>
      <c r="I731" s="318"/>
      <c r="J731" s="318"/>
      <c r="K731" s="320"/>
      <c r="L731" s="113"/>
      <c r="M731" s="316" t="str">
        <f t="shared" si="11"/>
        <v/>
      </c>
    </row>
    <row r="732" spans="1:13" ht="14.45" customHeight="1" x14ac:dyDescent="0.2">
      <c r="A732" s="321"/>
      <c r="B732" s="317"/>
      <c r="C732" s="318"/>
      <c r="D732" s="318"/>
      <c r="E732" s="319"/>
      <c r="F732" s="317"/>
      <c r="G732" s="318"/>
      <c r="H732" s="318"/>
      <c r="I732" s="318"/>
      <c r="J732" s="318"/>
      <c r="K732" s="320"/>
      <c r="L732" s="113"/>
      <c r="M732" s="316" t="str">
        <f t="shared" si="11"/>
        <v/>
      </c>
    </row>
    <row r="733" spans="1:13" ht="14.45" customHeight="1" x14ac:dyDescent="0.2">
      <c r="A733" s="321"/>
      <c r="B733" s="317"/>
      <c r="C733" s="318"/>
      <c r="D733" s="318"/>
      <c r="E733" s="319"/>
      <c r="F733" s="317"/>
      <c r="G733" s="318"/>
      <c r="H733" s="318"/>
      <c r="I733" s="318"/>
      <c r="J733" s="318"/>
      <c r="K733" s="320"/>
      <c r="L733" s="113"/>
      <c r="M733" s="316" t="str">
        <f t="shared" si="11"/>
        <v/>
      </c>
    </row>
    <row r="734" spans="1:13" ht="14.45" customHeight="1" x14ac:dyDescent="0.2">
      <c r="A734" s="321"/>
      <c r="B734" s="317"/>
      <c r="C734" s="318"/>
      <c r="D734" s="318"/>
      <c r="E734" s="319"/>
      <c r="F734" s="317"/>
      <c r="G734" s="318"/>
      <c r="H734" s="318"/>
      <c r="I734" s="318"/>
      <c r="J734" s="318"/>
      <c r="K734" s="320"/>
      <c r="L734" s="113"/>
      <c r="M734" s="316" t="str">
        <f t="shared" si="11"/>
        <v/>
      </c>
    </row>
    <row r="735" spans="1:13" ht="14.45" customHeight="1" x14ac:dyDescent="0.2">
      <c r="A735" s="321"/>
      <c r="B735" s="317"/>
      <c r="C735" s="318"/>
      <c r="D735" s="318"/>
      <c r="E735" s="319"/>
      <c r="F735" s="317"/>
      <c r="G735" s="318"/>
      <c r="H735" s="318"/>
      <c r="I735" s="318"/>
      <c r="J735" s="318"/>
      <c r="K735" s="320"/>
      <c r="L735" s="113"/>
      <c r="M735" s="316" t="str">
        <f t="shared" si="11"/>
        <v/>
      </c>
    </row>
    <row r="736" spans="1:13" ht="14.45" customHeight="1" x14ac:dyDescent="0.2">
      <c r="A736" s="321"/>
      <c r="B736" s="317"/>
      <c r="C736" s="318"/>
      <c r="D736" s="318"/>
      <c r="E736" s="319"/>
      <c r="F736" s="317"/>
      <c r="G736" s="318"/>
      <c r="H736" s="318"/>
      <c r="I736" s="318"/>
      <c r="J736" s="318"/>
      <c r="K736" s="320"/>
      <c r="L736" s="113"/>
      <c r="M736" s="316" t="str">
        <f t="shared" si="11"/>
        <v/>
      </c>
    </row>
    <row r="737" spans="1:13" ht="14.45" customHeight="1" x14ac:dyDescent="0.2">
      <c r="A737" s="321"/>
      <c r="B737" s="317"/>
      <c r="C737" s="318"/>
      <c r="D737" s="318"/>
      <c r="E737" s="319"/>
      <c r="F737" s="317"/>
      <c r="G737" s="318"/>
      <c r="H737" s="318"/>
      <c r="I737" s="318"/>
      <c r="J737" s="318"/>
      <c r="K737" s="320"/>
      <c r="L737" s="113"/>
      <c r="M737" s="316" t="str">
        <f t="shared" si="11"/>
        <v/>
      </c>
    </row>
    <row r="738" spans="1:13" ht="14.45" customHeight="1" x14ac:dyDescent="0.2">
      <c r="A738" s="321"/>
      <c r="B738" s="317"/>
      <c r="C738" s="318"/>
      <c r="D738" s="318"/>
      <c r="E738" s="319"/>
      <c r="F738" s="317"/>
      <c r="G738" s="318"/>
      <c r="H738" s="318"/>
      <c r="I738" s="318"/>
      <c r="J738" s="318"/>
      <c r="K738" s="320"/>
      <c r="L738" s="113"/>
      <c r="M738" s="316" t="str">
        <f t="shared" si="11"/>
        <v/>
      </c>
    </row>
    <row r="739" spans="1:13" ht="14.45" customHeight="1" x14ac:dyDescent="0.2">
      <c r="A739" s="321"/>
      <c r="B739" s="317"/>
      <c r="C739" s="318"/>
      <c r="D739" s="318"/>
      <c r="E739" s="319"/>
      <c r="F739" s="317"/>
      <c r="G739" s="318"/>
      <c r="H739" s="318"/>
      <c r="I739" s="318"/>
      <c r="J739" s="318"/>
      <c r="K739" s="320"/>
      <c r="L739" s="113"/>
      <c r="M739" s="316" t="str">
        <f t="shared" si="11"/>
        <v/>
      </c>
    </row>
    <row r="740" spans="1:13" ht="14.45" customHeight="1" x14ac:dyDescent="0.2">
      <c r="A740" s="321"/>
      <c r="B740" s="317"/>
      <c r="C740" s="318"/>
      <c r="D740" s="318"/>
      <c r="E740" s="319"/>
      <c r="F740" s="317"/>
      <c r="G740" s="318"/>
      <c r="H740" s="318"/>
      <c r="I740" s="318"/>
      <c r="J740" s="318"/>
      <c r="K740" s="320"/>
      <c r="L740" s="113"/>
      <c r="M740" s="316" t="str">
        <f t="shared" si="11"/>
        <v/>
      </c>
    </row>
    <row r="741" spans="1:13" ht="14.45" customHeight="1" x14ac:dyDescent="0.2">
      <c r="A741" s="321"/>
      <c r="B741" s="317"/>
      <c r="C741" s="318"/>
      <c r="D741" s="318"/>
      <c r="E741" s="319"/>
      <c r="F741" s="317"/>
      <c r="G741" s="318"/>
      <c r="H741" s="318"/>
      <c r="I741" s="318"/>
      <c r="J741" s="318"/>
      <c r="K741" s="320"/>
      <c r="L741" s="113"/>
      <c r="M741" s="316" t="str">
        <f t="shared" si="11"/>
        <v/>
      </c>
    </row>
    <row r="742" spans="1:13" ht="14.45" customHeight="1" x14ac:dyDescent="0.2">
      <c r="A742" s="321"/>
      <c r="B742" s="317"/>
      <c r="C742" s="318"/>
      <c r="D742" s="318"/>
      <c r="E742" s="319"/>
      <c r="F742" s="317"/>
      <c r="G742" s="318"/>
      <c r="H742" s="318"/>
      <c r="I742" s="318"/>
      <c r="J742" s="318"/>
      <c r="K742" s="320"/>
      <c r="L742" s="113"/>
      <c r="M742" s="316" t="str">
        <f t="shared" si="11"/>
        <v/>
      </c>
    </row>
    <row r="743" spans="1:13" ht="14.45" customHeight="1" x14ac:dyDescent="0.2">
      <c r="A743" s="321"/>
      <c r="B743" s="317"/>
      <c r="C743" s="318"/>
      <c r="D743" s="318"/>
      <c r="E743" s="319"/>
      <c r="F743" s="317"/>
      <c r="G743" s="318"/>
      <c r="H743" s="318"/>
      <c r="I743" s="318"/>
      <c r="J743" s="318"/>
      <c r="K743" s="320"/>
      <c r="L743" s="113"/>
      <c r="M743" s="316" t="str">
        <f t="shared" si="11"/>
        <v/>
      </c>
    </row>
    <row r="744" spans="1:13" ht="14.45" customHeight="1" x14ac:dyDescent="0.2">
      <c r="A744" s="321"/>
      <c r="B744" s="317"/>
      <c r="C744" s="318"/>
      <c r="D744" s="318"/>
      <c r="E744" s="319"/>
      <c r="F744" s="317"/>
      <c r="G744" s="318"/>
      <c r="H744" s="318"/>
      <c r="I744" s="318"/>
      <c r="J744" s="318"/>
      <c r="K744" s="320"/>
      <c r="L744" s="113"/>
      <c r="M744" s="316" t="str">
        <f t="shared" si="11"/>
        <v/>
      </c>
    </row>
    <row r="745" spans="1:13" ht="14.45" customHeight="1" x14ac:dyDescent="0.2">
      <c r="A745" s="321"/>
      <c r="B745" s="317"/>
      <c r="C745" s="318"/>
      <c r="D745" s="318"/>
      <c r="E745" s="319"/>
      <c r="F745" s="317"/>
      <c r="G745" s="318"/>
      <c r="H745" s="318"/>
      <c r="I745" s="318"/>
      <c r="J745" s="318"/>
      <c r="K745" s="320"/>
      <c r="L745" s="113"/>
      <c r="M745" s="316" t="str">
        <f t="shared" si="11"/>
        <v/>
      </c>
    </row>
    <row r="746" spans="1:13" ht="14.45" customHeight="1" x14ac:dyDescent="0.2">
      <c r="A746" s="321"/>
      <c r="B746" s="317"/>
      <c r="C746" s="318"/>
      <c r="D746" s="318"/>
      <c r="E746" s="319"/>
      <c r="F746" s="317"/>
      <c r="G746" s="318"/>
      <c r="H746" s="318"/>
      <c r="I746" s="318"/>
      <c r="J746" s="318"/>
      <c r="K746" s="320"/>
      <c r="L746" s="113"/>
      <c r="M746" s="316" t="str">
        <f t="shared" si="11"/>
        <v/>
      </c>
    </row>
    <row r="747" spans="1:13" ht="14.45" customHeight="1" x14ac:dyDescent="0.2">
      <c r="A747" s="321"/>
      <c r="B747" s="317"/>
      <c r="C747" s="318"/>
      <c r="D747" s="318"/>
      <c r="E747" s="319"/>
      <c r="F747" s="317"/>
      <c r="G747" s="318"/>
      <c r="H747" s="318"/>
      <c r="I747" s="318"/>
      <c r="J747" s="318"/>
      <c r="K747" s="320"/>
      <c r="L747" s="113"/>
      <c r="M747" s="316" t="str">
        <f t="shared" si="11"/>
        <v/>
      </c>
    </row>
    <row r="748" spans="1:13" ht="14.45" customHeight="1" x14ac:dyDescent="0.2">
      <c r="A748" s="321"/>
      <c r="B748" s="317"/>
      <c r="C748" s="318"/>
      <c r="D748" s="318"/>
      <c r="E748" s="319"/>
      <c r="F748" s="317"/>
      <c r="G748" s="318"/>
      <c r="H748" s="318"/>
      <c r="I748" s="318"/>
      <c r="J748" s="318"/>
      <c r="K748" s="320"/>
      <c r="L748" s="113"/>
      <c r="M748" s="316" t="str">
        <f t="shared" si="11"/>
        <v/>
      </c>
    </row>
    <row r="749" spans="1:13" ht="14.45" customHeight="1" x14ac:dyDescent="0.2">
      <c r="A749" s="321"/>
      <c r="B749" s="317"/>
      <c r="C749" s="318"/>
      <c r="D749" s="318"/>
      <c r="E749" s="319"/>
      <c r="F749" s="317"/>
      <c r="G749" s="318"/>
      <c r="H749" s="318"/>
      <c r="I749" s="318"/>
      <c r="J749" s="318"/>
      <c r="K749" s="320"/>
      <c r="L749" s="113"/>
      <c r="M749" s="316" t="str">
        <f t="shared" si="11"/>
        <v/>
      </c>
    </row>
    <row r="750" spans="1:13" ht="14.45" customHeight="1" x14ac:dyDescent="0.2">
      <c r="A750" s="321"/>
      <c r="B750" s="317"/>
      <c r="C750" s="318"/>
      <c r="D750" s="318"/>
      <c r="E750" s="319"/>
      <c r="F750" s="317"/>
      <c r="G750" s="318"/>
      <c r="H750" s="318"/>
      <c r="I750" s="318"/>
      <c r="J750" s="318"/>
      <c r="K750" s="320"/>
      <c r="L750" s="113"/>
      <c r="M750" s="316" t="str">
        <f t="shared" si="11"/>
        <v/>
      </c>
    </row>
    <row r="751" spans="1:13" ht="14.45" customHeight="1" x14ac:dyDescent="0.2">
      <c r="A751" s="321"/>
      <c r="B751" s="317"/>
      <c r="C751" s="318"/>
      <c r="D751" s="318"/>
      <c r="E751" s="319"/>
      <c r="F751" s="317"/>
      <c r="G751" s="318"/>
      <c r="H751" s="318"/>
      <c r="I751" s="318"/>
      <c r="J751" s="318"/>
      <c r="K751" s="320"/>
      <c r="L751" s="113"/>
      <c r="M751" s="316" t="str">
        <f t="shared" si="11"/>
        <v/>
      </c>
    </row>
    <row r="752" spans="1:13" ht="14.45" customHeight="1" x14ac:dyDescent="0.2">
      <c r="A752" s="321"/>
      <c r="B752" s="317"/>
      <c r="C752" s="318"/>
      <c r="D752" s="318"/>
      <c r="E752" s="319"/>
      <c r="F752" s="317"/>
      <c r="G752" s="318"/>
      <c r="H752" s="318"/>
      <c r="I752" s="318"/>
      <c r="J752" s="318"/>
      <c r="K752" s="320"/>
      <c r="L752" s="113"/>
      <c r="M752" s="316" t="str">
        <f t="shared" si="11"/>
        <v/>
      </c>
    </row>
    <row r="753" spans="1:13" ht="14.45" customHeight="1" x14ac:dyDescent="0.2">
      <c r="A753" s="321"/>
      <c r="B753" s="317"/>
      <c r="C753" s="318"/>
      <c r="D753" s="318"/>
      <c r="E753" s="319"/>
      <c r="F753" s="317"/>
      <c r="G753" s="318"/>
      <c r="H753" s="318"/>
      <c r="I753" s="318"/>
      <c r="J753" s="318"/>
      <c r="K753" s="320"/>
      <c r="L753" s="113"/>
      <c r="M753" s="316" t="str">
        <f t="shared" si="11"/>
        <v/>
      </c>
    </row>
    <row r="754" spans="1:13" ht="14.45" customHeight="1" x14ac:dyDescent="0.2">
      <c r="A754" s="321"/>
      <c r="B754" s="317"/>
      <c r="C754" s="318"/>
      <c r="D754" s="318"/>
      <c r="E754" s="319"/>
      <c r="F754" s="317"/>
      <c r="G754" s="318"/>
      <c r="H754" s="318"/>
      <c r="I754" s="318"/>
      <c r="J754" s="318"/>
      <c r="K754" s="320"/>
      <c r="L754" s="113"/>
      <c r="M754" s="316" t="str">
        <f t="shared" si="11"/>
        <v/>
      </c>
    </row>
    <row r="755" spans="1:13" ht="14.45" customHeight="1" x14ac:dyDescent="0.2">
      <c r="A755" s="321"/>
      <c r="B755" s="317"/>
      <c r="C755" s="318"/>
      <c r="D755" s="318"/>
      <c r="E755" s="319"/>
      <c r="F755" s="317"/>
      <c r="G755" s="318"/>
      <c r="H755" s="318"/>
      <c r="I755" s="318"/>
      <c r="J755" s="318"/>
      <c r="K755" s="320"/>
      <c r="L755" s="113"/>
      <c r="M755" s="316" t="str">
        <f t="shared" si="11"/>
        <v/>
      </c>
    </row>
    <row r="756" spans="1:13" ht="14.45" customHeight="1" x14ac:dyDescent="0.2">
      <c r="A756" s="321"/>
      <c r="B756" s="317"/>
      <c r="C756" s="318"/>
      <c r="D756" s="318"/>
      <c r="E756" s="319"/>
      <c r="F756" s="317"/>
      <c r="G756" s="318"/>
      <c r="H756" s="318"/>
      <c r="I756" s="318"/>
      <c r="J756" s="318"/>
      <c r="K756" s="320"/>
      <c r="L756" s="113"/>
      <c r="M756" s="316" t="str">
        <f t="shared" si="11"/>
        <v/>
      </c>
    </row>
    <row r="757" spans="1:13" ht="14.45" customHeight="1" x14ac:dyDescent="0.2">
      <c r="A757" s="321"/>
      <c r="B757" s="317"/>
      <c r="C757" s="318"/>
      <c r="D757" s="318"/>
      <c r="E757" s="319"/>
      <c r="F757" s="317"/>
      <c r="G757" s="318"/>
      <c r="H757" s="318"/>
      <c r="I757" s="318"/>
      <c r="J757" s="318"/>
      <c r="K757" s="320"/>
      <c r="L757" s="113"/>
      <c r="M757" s="316" t="str">
        <f t="shared" si="11"/>
        <v/>
      </c>
    </row>
    <row r="758" spans="1:13" ht="14.45" customHeight="1" x14ac:dyDescent="0.2">
      <c r="A758" s="321"/>
      <c r="B758" s="317"/>
      <c r="C758" s="318"/>
      <c r="D758" s="318"/>
      <c r="E758" s="319"/>
      <c r="F758" s="317"/>
      <c r="G758" s="318"/>
      <c r="H758" s="318"/>
      <c r="I758" s="318"/>
      <c r="J758" s="318"/>
      <c r="K758" s="320"/>
      <c r="L758" s="113"/>
      <c r="M758" s="316" t="str">
        <f t="shared" si="11"/>
        <v/>
      </c>
    </row>
    <row r="759" spans="1:13" ht="14.45" customHeight="1" x14ac:dyDescent="0.2">
      <c r="A759" s="321"/>
      <c r="B759" s="317"/>
      <c r="C759" s="318"/>
      <c r="D759" s="318"/>
      <c r="E759" s="319"/>
      <c r="F759" s="317"/>
      <c r="G759" s="318"/>
      <c r="H759" s="318"/>
      <c r="I759" s="318"/>
      <c r="J759" s="318"/>
      <c r="K759" s="320"/>
      <c r="L759" s="113"/>
      <c r="M759" s="316" t="str">
        <f t="shared" si="11"/>
        <v/>
      </c>
    </row>
    <row r="760" spans="1:13" ht="14.45" customHeight="1" x14ac:dyDescent="0.2">
      <c r="A760" s="321"/>
      <c r="B760" s="317"/>
      <c r="C760" s="318"/>
      <c r="D760" s="318"/>
      <c r="E760" s="319"/>
      <c r="F760" s="317"/>
      <c r="G760" s="318"/>
      <c r="H760" s="318"/>
      <c r="I760" s="318"/>
      <c r="J760" s="318"/>
      <c r="K760" s="320"/>
      <c r="L760" s="113"/>
      <c r="M760" s="316" t="str">
        <f t="shared" si="11"/>
        <v/>
      </c>
    </row>
    <row r="761" spans="1:13" ht="14.45" customHeight="1" x14ac:dyDescent="0.2">
      <c r="A761" s="321"/>
      <c r="B761" s="317"/>
      <c r="C761" s="318"/>
      <c r="D761" s="318"/>
      <c r="E761" s="319"/>
      <c r="F761" s="317"/>
      <c r="G761" s="318"/>
      <c r="H761" s="318"/>
      <c r="I761" s="318"/>
      <c r="J761" s="318"/>
      <c r="K761" s="320"/>
      <c r="L761" s="113"/>
      <c r="M761" s="316" t="str">
        <f t="shared" si="11"/>
        <v/>
      </c>
    </row>
    <row r="762" spans="1:13" ht="14.45" customHeight="1" x14ac:dyDescent="0.2">
      <c r="A762" s="321"/>
      <c r="B762" s="317"/>
      <c r="C762" s="318"/>
      <c r="D762" s="318"/>
      <c r="E762" s="319"/>
      <c r="F762" s="317"/>
      <c r="G762" s="318"/>
      <c r="H762" s="318"/>
      <c r="I762" s="318"/>
      <c r="J762" s="318"/>
      <c r="K762" s="320"/>
      <c r="L762" s="113"/>
      <c r="M762" s="316" t="str">
        <f t="shared" si="11"/>
        <v/>
      </c>
    </row>
    <row r="763" spans="1:13" ht="14.45" customHeight="1" x14ac:dyDescent="0.2">
      <c r="A763" s="321"/>
      <c r="B763" s="317"/>
      <c r="C763" s="318"/>
      <c r="D763" s="318"/>
      <c r="E763" s="319"/>
      <c r="F763" s="317"/>
      <c r="G763" s="318"/>
      <c r="H763" s="318"/>
      <c r="I763" s="318"/>
      <c r="J763" s="318"/>
      <c r="K763" s="320"/>
      <c r="L763" s="113"/>
      <c r="M763" s="316" t="str">
        <f t="shared" si="11"/>
        <v/>
      </c>
    </row>
    <row r="764" spans="1:13" ht="14.45" customHeight="1" x14ac:dyDescent="0.2">
      <c r="A764" s="321"/>
      <c r="B764" s="317"/>
      <c r="C764" s="318"/>
      <c r="D764" s="318"/>
      <c r="E764" s="319"/>
      <c r="F764" s="317"/>
      <c r="G764" s="318"/>
      <c r="H764" s="318"/>
      <c r="I764" s="318"/>
      <c r="J764" s="318"/>
      <c r="K764" s="320"/>
      <c r="L764" s="113"/>
      <c r="M764" s="316" t="str">
        <f t="shared" si="11"/>
        <v/>
      </c>
    </row>
    <row r="765" spans="1:13" ht="14.45" customHeight="1" x14ac:dyDescent="0.2">
      <c r="A765" s="321"/>
      <c r="B765" s="317"/>
      <c r="C765" s="318"/>
      <c r="D765" s="318"/>
      <c r="E765" s="319"/>
      <c r="F765" s="317"/>
      <c r="G765" s="318"/>
      <c r="H765" s="318"/>
      <c r="I765" s="318"/>
      <c r="J765" s="318"/>
      <c r="K765" s="320"/>
      <c r="L765" s="113"/>
      <c r="M765" s="316" t="str">
        <f t="shared" si="11"/>
        <v/>
      </c>
    </row>
    <row r="766" spans="1:13" ht="14.45" customHeight="1" x14ac:dyDescent="0.2">
      <c r="A766" s="321"/>
      <c r="B766" s="317"/>
      <c r="C766" s="318"/>
      <c r="D766" s="318"/>
      <c r="E766" s="319"/>
      <c r="F766" s="317"/>
      <c r="G766" s="318"/>
      <c r="H766" s="318"/>
      <c r="I766" s="318"/>
      <c r="J766" s="318"/>
      <c r="K766" s="320"/>
      <c r="L766" s="113"/>
      <c r="M766" s="316" t="str">
        <f t="shared" si="11"/>
        <v/>
      </c>
    </row>
    <row r="767" spans="1:13" ht="14.45" customHeight="1" x14ac:dyDescent="0.2">
      <c r="A767" s="321"/>
      <c r="B767" s="317"/>
      <c r="C767" s="318"/>
      <c r="D767" s="318"/>
      <c r="E767" s="319"/>
      <c r="F767" s="317"/>
      <c r="G767" s="318"/>
      <c r="H767" s="318"/>
      <c r="I767" s="318"/>
      <c r="J767" s="318"/>
      <c r="K767" s="320"/>
      <c r="L767" s="113"/>
      <c r="M767" s="316" t="str">
        <f t="shared" si="11"/>
        <v/>
      </c>
    </row>
    <row r="768" spans="1:13" ht="14.45" customHeight="1" x14ac:dyDescent="0.2">
      <c r="A768" s="321"/>
      <c r="B768" s="317"/>
      <c r="C768" s="318"/>
      <c r="D768" s="318"/>
      <c r="E768" s="319"/>
      <c r="F768" s="317"/>
      <c r="G768" s="318"/>
      <c r="H768" s="318"/>
      <c r="I768" s="318"/>
      <c r="J768" s="318"/>
      <c r="K768" s="320"/>
      <c r="L768" s="113"/>
      <c r="M768" s="316" t="str">
        <f t="shared" si="11"/>
        <v/>
      </c>
    </row>
    <row r="769" spans="1:13" ht="14.45" customHeight="1" x14ac:dyDescent="0.2">
      <c r="A769" s="321"/>
      <c r="B769" s="317"/>
      <c r="C769" s="318"/>
      <c r="D769" s="318"/>
      <c r="E769" s="319"/>
      <c r="F769" s="317"/>
      <c r="G769" s="318"/>
      <c r="H769" s="318"/>
      <c r="I769" s="318"/>
      <c r="J769" s="318"/>
      <c r="K769" s="320"/>
      <c r="L769" s="113"/>
      <c r="M769" s="316" t="str">
        <f t="shared" si="11"/>
        <v/>
      </c>
    </row>
    <row r="770" spans="1:13" ht="14.45" customHeight="1" x14ac:dyDescent="0.2">
      <c r="A770" s="321"/>
      <c r="B770" s="317"/>
      <c r="C770" s="318"/>
      <c r="D770" s="318"/>
      <c r="E770" s="319"/>
      <c r="F770" s="317"/>
      <c r="G770" s="318"/>
      <c r="H770" s="318"/>
      <c r="I770" s="318"/>
      <c r="J770" s="318"/>
      <c r="K770" s="320"/>
      <c r="L770" s="113"/>
      <c r="M770" s="316" t="str">
        <f t="shared" si="11"/>
        <v/>
      </c>
    </row>
    <row r="771" spans="1:13" ht="14.45" customHeight="1" x14ac:dyDescent="0.2">
      <c r="A771" s="321"/>
      <c r="B771" s="317"/>
      <c r="C771" s="318"/>
      <c r="D771" s="318"/>
      <c r="E771" s="319"/>
      <c r="F771" s="317"/>
      <c r="G771" s="318"/>
      <c r="H771" s="318"/>
      <c r="I771" s="318"/>
      <c r="J771" s="318"/>
      <c r="K771" s="320"/>
      <c r="L771" s="113"/>
      <c r="M771" s="316" t="str">
        <f t="shared" si="11"/>
        <v/>
      </c>
    </row>
    <row r="772" spans="1:13" ht="14.45" customHeight="1" x14ac:dyDescent="0.2">
      <c r="A772" s="321"/>
      <c r="B772" s="317"/>
      <c r="C772" s="318"/>
      <c r="D772" s="318"/>
      <c r="E772" s="319"/>
      <c r="F772" s="317"/>
      <c r="G772" s="318"/>
      <c r="H772" s="318"/>
      <c r="I772" s="318"/>
      <c r="J772" s="318"/>
      <c r="K772" s="320"/>
      <c r="L772" s="113"/>
      <c r="M772" s="316" t="str">
        <f t="shared" si="11"/>
        <v/>
      </c>
    </row>
    <row r="773" spans="1:13" ht="14.45" customHeight="1" x14ac:dyDescent="0.2">
      <c r="A773" s="321"/>
      <c r="B773" s="317"/>
      <c r="C773" s="318"/>
      <c r="D773" s="318"/>
      <c r="E773" s="319"/>
      <c r="F773" s="317"/>
      <c r="G773" s="318"/>
      <c r="H773" s="318"/>
      <c r="I773" s="318"/>
      <c r="J773" s="318"/>
      <c r="K773" s="320"/>
      <c r="L773" s="113"/>
      <c r="M773" s="316" t="str">
        <f t="shared" si="11"/>
        <v/>
      </c>
    </row>
    <row r="774" spans="1:13" ht="14.45" customHeight="1" x14ac:dyDescent="0.2">
      <c r="A774" s="321"/>
      <c r="B774" s="317"/>
      <c r="C774" s="318"/>
      <c r="D774" s="318"/>
      <c r="E774" s="319"/>
      <c r="F774" s="317"/>
      <c r="G774" s="318"/>
      <c r="H774" s="318"/>
      <c r="I774" s="318"/>
      <c r="J774" s="318"/>
      <c r="K774" s="320"/>
      <c r="L774" s="113"/>
      <c r="M774" s="31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21"/>
      <c r="B775" s="317"/>
      <c r="C775" s="318"/>
      <c r="D775" s="318"/>
      <c r="E775" s="319"/>
      <c r="F775" s="317"/>
      <c r="G775" s="318"/>
      <c r="H775" s="318"/>
      <c r="I775" s="318"/>
      <c r="J775" s="318"/>
      <c r="K775" s="320"/>
      <c r="L775" s="113"/>
      <c r="M775" s="316" t="str">
        <f t="shared" si="12"/>
        <v/>
      </c>
    </row>
    <row r="776" spans="1:13" ht="14.45" customHeight="1" x14ac:dyDescent="0.2">
      <c r="A776" s="321"/>
      <c r="B776" s="317"/>
      <c r="C776" s="318"/>
      <c r="D776" s="318"/>
      <c r="E776" s="319"/>
      <c r="F776" s="317"/>
      <c r="G776" s="318"/>
      <c r="H776" s="318"/>
      <c r="I776" s="318"/>
      <c r="J776" s="318"/>
      <c r="K776" s="320"/>
      <c r="L776" s="113"/>
      <c r="M776" s="316" t="str">
        <f t="shared" si="12"/>
        <v/>
      </c>
    </row>
    <row r="777" spans="1:13" ht="14.45" customHeight="1" x14ac:dyDescent="0.2">
      <c r="A777" s="321"/>
      <c r="B777" s="317"/>
      <c r="C777" s="318"/>
      <c r="D777" s="318"/>
      <c r="E777" s="319"/>
      <c r="F777" s="317"/>
      <c r="G777" s="318"/>
      <c r="H777" s="318"/>
      <c r="I777" s="318"/>
      <c r="J777" s="318"/>
      <c r="K777" s="320"/>
      <c r="L777" s="113"/>
      <c r="M777" s="316" t="str">
        <f t="shared" si="12"/>
        <v/>
      </c>
    </row>
    <row r="778" spans="1:13" ht="14.45" customHeight="1" x14ac:dyDescent="0.2">
      <c r="A778" s="321"/>
      <c r="B778" s="317"/>
      <c r="C778" s="318"/>
      <c r="D778" s="318"/>
      <c r="E778" s="319"/>
      <c r="F778" s="317"/>
      <c r="G778" s="318"/>
      <c r="H778" s="318"/>
      <c r="I778" s="318"/>
      <c r="J778" s="318"/>
      <c r="K778" s="320"/>
      <c r="L778" s="113"/>
      <c r="M778" s="316" t="str">
        <f t="shared" si="12"/>
        <v/>
      </c>
    </row>
    <row r="779" spans="1:13" ht="14.45" customHeight="1" x14ac:dyDescent="0.2">
      <c r="A779" s="321"/>
      <c r="B779" s="317"/>
      <c r="C779" s="318"/>
      <c r="D779" s="318"/>
      <c r="E779" s="319"/>
      <c r="F779" s="317"/>
      <c r="G779" s="318"/>
      <c r="H779" s="318"/>
      <c r="I779" s="318"/>
      <c r="J779" s="318"/>
      <c r="K779" s="320"/>
      <c r="L779" s="113"/>
      <c r="M779" s="316" t="str">
        <f t="shared" si="12"/>
        <v/>
      </c>
    </row>
    <row r="780" spans="1:13" ht="14.45" customHeight="1" x14ac:dyDescent="0.2">
      <c r="A780" s="321"/>
      <c r="B780" s="317"/>
      <c r="C780" s="318"/>
      <c r="D780" s="318"/>
      <c r="E780" s="319"/>
      <c r="F780" s="317"/>
      <c r="G780" s="318"/>
      <c r="H780" s="318"/>
      <c r="I780" s="318"/>
      <c r="J780" s="318"/>
      <c r="K780" s="320"/>
      <c r="L780" s="113"/>
      <c r="M780" s="316" t="str">
        <f t="shared" si="12"/>
        <v/>
      </c>
    </row>
    <row r="781" spans="1:13" ht="14.45" customHeight="1" x14ac:dyDescent="0.2">
      <c r="A781" s="321"/>
      <c r="B781" s="317"/>
      <c r="C781" s="318"/>
      <c r="D781" s="318"/>
      <c r="E781" s="319"/>
      <c r="F781" s="317"/>
      <c r="G781" s="318"/>
      <c r="H781" s="318"/>
      <c r="I781" s="318"/>
      <c r="J781" s="318"/>
      <c r="K781" s="320"/>
      <c r="L781" s="113"/>
      <c r="M781" s="316" t="str">
        <f t="shared" si="12"/>
        <v/>
      </c>
    </row>
    <row r="782" spans="1:13" ht="14.45" customHeight="1" x14ac:dyDescent="0.2">
      <c r="A782" s="321"/>
      <c r="B782" s="317"/>
      <c r="C782" s="318"/>
      <c r="D782" s="318"/>
      <c r="E782" s="319"/>
      <c r="F782" s="317"/>
      <c r="G782" s="318"/>
      <c r="H782" s="318"/>
      <c r="I782" s="318"/>
      <c r="J782" s="318"/>
      <c r="K782" s="320"/>
      <c r="L782" s="113"/>
      <c r="M782" s="316" t="str">
        <f t="shared" si="12"/>
        <v/>
      </c>
    </row>
    <row r="783" spans="1:13" ht="14.45" customHeight="1" x14ac:dyDescent="0.2">
      <c r="A783" s="321"/>
      <c r="B783" s="317"/>
      <c r="C783" s="318"/>
      <c r="D783" s="318"/>
      <c r="E783" s="319"/>
      <c r="F783" s="317"/>
      <c r="G783" s="318"/>
      <c r="H783" s="318"/>
      <c r="I783" s="318"/>
      <c r="J783" s="318"/>
      <c r="K783" s="320"/>
      <c r="L783" s="113"/>
      <c r="M783" s="316" t="str">
        <f t="shared" si="12"/>
        <v/>
      </c>
    </row>
    <row r="784" spans="1:13" ht="14.45" customHeight="1" x14ac:dyDescent="0.2">
      <c r="A784" s="321"/>
      <c r="B784" s="317"/>
      <c r="C784" s="318"/>
      <c r="D784" s="318"/>
      <c r="E784" s="319"/>
      <c r="F784" s="317"/>
      <c r="G784" s="318"/>
      <c r="H784" s="318"/>
      <c r="I784" s="318"/>
      <c r="J784" s="318"/>
      <c r="K784" s="320"/>
      <c r="L784" s="113"/>
      <c r="M784" s="316" t="str">
        <f t="shared" si="12"/>
        <v/>
      </c>
    </row>
    <row r="785" spans="1:13" ht="14.45" customHeight="1" x14ac:dyDescent="0.2">
      <c r="A785" s="321"/>
      <c r="B785" s="317"/>
      <c r="C785" s="318"/>
      <c r="D785" s="318"/>
      <c r="E785" s="319"/>
      <c r="F785" s="317"/>
      <c r="G785" s="318"/>
      <c r="H785" s="318"/>
      <c r="I785" s="318"/>
      <c r="J785" s="318"/>
      <c r="K785" s="320"/>
      <c r="L785" s="113"/>
      <c r="M785" s="316" t="str">
        <f t="shared" si="12"/>
        <v/>
      </c>
    </row>
    <row r="786" spans="1:13" ht="14.45" customHeight="1" x14ac:dyDescent="0.2">
      <c r="A786" s="321"/>
      <c r="B786" s="317"/>
      <c r="C786" s="318"/>
      <c r="D786" s="318"/>
      <c r="E786" s="319"/>
      <c r="F786" s="317"/>
      <c r="G786" s="318"/>
      <c r="H786" s="318"/>
      <c r="I786" s="318"/>
      <c r="J786" s="318"/>
      <c r="K786" s="320"/>
      <c r="L786" s="113"/>
      <c r="M786" s="316" t="str">
        <f t="shared" si="12"/>
        <v/>
      </c>
    </row>
    <row r="787" spans="1:13" ht="14.45" customHeight="1" x14ac:dyDescent="0.2">
      <c r="A787" s="321"/>
      <c r="B787" s="317"/>
      <c r="C787" s="318"/>
      <c r="D787" s="318"/>
      <c r="E787" s="319"/>
      <c r="F787" s="317"/>
      <c r="G787" s="318"/>
      <c r="H787" s="318"/>
      <c r="I787" s="318"/>
      <c r="J787" s="318"/>
      <c r="K787" s="320"/>
      <c r="L787" s="113"/>
      <c r="M787" s="316" t="str">
        <f t="shared" si="12"/>
        <v/>
      </c>
    </row>
    <row r="788" spans="1:13" ht="14.45" customHeight="1" x14ac:dyDescent="0.2">
      <c r="A788" s="321"/>
      <c r="B788" s="317"/>
      <c r="C788" s="318"/>
      <c r="D788" s="318"/>
      <c r="E788" s="319"/>
      <c r="F788" s="317"/>
      <c r="G788" s="318"/>
      <c r="H788" s="318"/>
      <c r="I788" s="318"/>
      <c r="J788" s="318"/>
      <c r="K788" s="320"/>
      <c r="L788" s="113"/>
      <c r="M788" s="316" t="str">
        <f t="shared" si="12"/>
        <v/>
      </c>
    </row>
    <row r="789" spans="1:13" ht="14.45" customHeight="1" x14ac:dyDescent="0.2">
      <c r="A789" s="321"/>
      <c r="B789" s="317"/>
      <c r="C789" s="318"/>
      <c r="D789" s="318"/>
      <c r="E789" s="319"/>
      <c r="F789" s="317"/>
      <c r="G789" s="318"/>
      <c r="H789" s="318"/>
      <c r="I789" s="318"/>
      <c r="J789" s="318"/>
      <c r="K789" s="320"/>
      <c r="L789" s="113"/>
      <c r="M789" s="316" t="str">
        <f t="shared" si="12"/>
        <v/>
      </c>
    </row>
    <row r="790" spans="1:13" ht="14.45" customHeight="1" x14ac:dyDescent="0.2">
      <c r="A790" s="321"/>
      <c r="B790" s="317"/>
      <c r="C790" s="318"/>
      <c r="D790" s="318"/>
      <c r="E790" s="319"/>
      <c r="F790" s="317"/>
      <c r="G790" s="318"/>
      <c r="H790" s="318"/>
      <c r="I790" s="318"/>
      <c r="J790" s="318"/>
      <c r="K790" s="320"/>
      <c r="L790" s="113"/>
      <c r="M790" s="316" t="str">
        <f t="shared" si="12"/>
        <v/>
      </c>
    </row>
    <row r="791" spans="1:13" ht="14.45" customHeight="1" x14ac:dyDescent="0.2">
      <c r="A791" s="321"/>
      <c r="B791" s="317"/>
      <c r="C791" s="318"/>
      <c r="D791" s="318"/>
      <c r="E791" s="319"/>
      <c r="F791" s="317"/>
      <c r="G791" s="318"/>
      <c r="H791" s="318"/>
      <c r="I791" s="318"/>
      <c r="J791" s="318"/>
      <c r="K791" s="320"/>
      <c r="L791" s="113"/>
      <c r="M791" s="316" t="str">
        <f t="shared" si="12"/>
        <v/>
      </c>
    </row>
    <row r="792" spans="1:13" ht="14.45" customHeight="1" x14ac:dyDescent="0.2">
      <c r="A792" s="321"/>
      <c r="B792" s="317"/>
      <c r="C792" s="318"/>
      <c r="D792" s="318"/>
      <c r="E792" s="319"/>
      <c r="F792" s="317"/>
      <c r="G792" s="318"/>
      <c r="H792" s="318"/>
      <c r="I792" s="318"/>
      <c r="J792" s="318"/>
      <c r="K792" s="320"/>
      <c r="L792" s="113"/>
      <c r="M792" s="316" t="str">
        <f t="shared" si="12"/>
        <v/>
      </c>
    </row>
    <row r="793" spans="1:13" ht="14.45" customHeight="1" x14ac:dyDescent="0.2">
      <c r="A793" s="321"/>
      <c r="B793" s="317"/>
      <c r="C793" s="318"/>
      <c r="D793" s="318"/>
      <c r="E793" s="319"/>
      <c r="F793" s="317"/>
      <c r="G793" s="318"/>
      <c r="H793" s="318"/>
      <c r="I793" s="318"/>
      <c r="J793" s="318"/>
      <c r="K793" s="320"/>
      <c r="L793" s="113"/>
      <c r="M793" s="316" t="str">
        <f t="shared" si="12"/>
        <v/>
      </c>
    </row>
    <row r="794" spans="1:13" ht="14.45" customHeight="1" x14ac:dyDescent="0.2">
      <c r="A794" s="321"/>
      <c r="B794" s="317"/>
      <c r="C794" s="318"/>
      <c r="D794" s="318"/>
      <c r="E794" s="319"/>
      <c r="F794" s="317"/>
      <c r="G794" s="318"/>
      <c r="H794" s="318"/>
      <c r="I794" s="318"/>
      <c r="J794" s="318"/>
      <c r="K794" s="320"/>
      <c r="L794" s="113"/>
      <c r="M794" s="316" t="str">
        <f t="shared" si="12"/>
        <v/>
      </c>
    </row>
    <row r="795" spans="1:13" ht="14.45" customHeight="1" x14ac:dyDescent="0.2">
      <c r="A795" s="321"/>
      <c r="B795" s="317"/>
      <c r="C795" s="318"/>
      <c r="D795" s="318"/>
      <c r="E795" s="319"/>
      <c r="F795" s="317"/>
      <c r="G795" s="318"/>
      <c r="H795" s="318"/>
      <c r="I795" s="318"/>
      <c r="J795" s="318"/>
      <c r="K795" s="320"/>
      <c r="L795" s="113"/>
      <c r="M795" s="316" t="str">
        <f t="shared" si="12"/>
        <v/>
      </c>
    </row>
    <row r="796" spans="1:13" ht="14.45" customHeight="1" x14ac:dyDescent="0.2">
      <c r="A796" s="321"/>
      <c r="B796" s="317"/>
      <c r="C796" s="318"/>
      <c r="D796" s="318"/>
      <c r="E796" s="319"/>
      <c r="F796" s="317"/>
      <c r="G796" s="318"/>
      <c r="H796" s="318"/>
      <c r="I796" s="318"/>
      <c r="J796" s="318"/>
      <c r="K796" s="320"/>
      <c r="L796" s="113"/>
      <c r="M796" s="316" t="str">
        <f t="shared" si="12"/>
        <v/>
      </c>
    </row>
    <row r="797" spans="1:13" ht="14.45" customHeight="1" x14ac:dyDescent="0.2">
      <c r="A797" s="321"/>
      <c r="B797" s="317"/>
      <c r="C797" s="318"/>
      <c r="D797" s="318"/>
      <c r="E797" s="319"/>
      <c r="F797" s="317"/>
      <c r="G797" s="318"/>
      <c r="H797" s="318"/>
      <c r="I797" s="318"/>
      <c r="J797" s="318"/>
      <c r="K797" s="320"/>
      <c r="L797" s="113"/>
      <c r="M797" s="316" t="str">
        <f t="shared" si="12"/>
        <v/>
      </c>
    </row>
    <row r="798" spans="1:13" ht="14.45" customHeight="1" x14ac:dyDescent="0.2">
      <c r="A798" s="321"/>
      <c r="B798" s="317"/>
      <c r="C798" s="318"/>
      <c r="D798" s="318"/>
      <c r="E798" s="319"/>
      <c r="F798" s="317"/>
      <c r="G798" s="318"/>
      <c r="H798" s="318"/>
      <c r="I798" s="318"/>
      <c r="J798" s="318"/>
      <c r="K798" s="320"/>
      <c r="L798" s="113"/>
      <c r="M798" s="316" t="str">
        <f t="shared" si="12"/>
        <v/>
      </c>
    </row>
    <row r="799" spans="1:13" ht="14.45" customHeight="1" x14ac:dyDescent="0.2">
      <c r="A799" s="321"/>
      <c r="B799" s="317"/>
      <c r="C799" s="318"/>
      <c r="D799" s="318"/>
      <c r="E799" s="319"/>
      <c r="F799" s="317"/>
      <c r="G799" s="318"/>
      <c r="H799" s="318"/>
      <c r="I799" s="318"/>
      <c r="J799" s="318"/>
      <c r="K799" s="320"/>
      <c r="L799" s="113"/>
      <c r="M799" s="316" t="str">
        <f t="shared" si="12"/>
        <v/>
      </c>
    </row>
    <row r="800" spans="1:13" ht="14.45" customHeight="1" x14ac:dyDescent="0.2">
      <c r="A800" s="321"/>
      <c r="B800" s="317"/>
      <c r="C800" s="318"/>
      <c r="D800" s="318"/>
      <c r="E800" s="319"/>
      <c r="F800" s="317"/>
      <c r="G800" s="318"/>
      <c r="H800" s="318"/>
      <c r="I800" s="318"/>
      <c r="J800" s="318"/>
      <c r="K800" s="320"/>
      <c r="L800" s="113"/>
      <c r="M800" s="316" t="str">
        <f t="shared" si="12"/>
        <v/>
      </c>
    </row>
    <row r="801" spans="1:13" ht="14.45" customHeight="1" x14ac:dyDescent="0.2">
      <c r="A801" s="321"/>
      <c r="B801" s="317"/>
      <c r="C801" s="318"/>
      <c r="D801" s="318"/>
      <c r="E801" s="319"/>
      <c r="F801" s="317"/>
      <c r="G801" s="318"/>
      <c r="H801" s="318"/>
      <c r="I801" s="318"/>
      <c r="J801" s="318"/>
      <c r="K801" s="320"/>
      <c r="L801" s="113"/>
      <c r="M801" s="316" t="str">
        <f t="shared" si="12"/>
        <v/>
      </c>
    </row>
    <row r="802" spans="1:13" ht="14.45" customHeight="1" x14ac:dyDescent="0.2">
      <c r="A802" s="321"/>
      <c r="B802" s="317"/>
      <c r="C802" s="318"/>
      <c r="D802" s="318"/>
      <c r="E802" s="319"/>
      <c r="F802" s="317"/>
      <c r="G802" s="318"/>
      <c r="H802" s="318"/>
      <c r="I802" s="318"/>
      <c r="J802" s="318"/>
      <c r="K802" s="320"/>
      <c r="L802" s="113"/>
      <c r="M802" s="316" t="str">
        <f t="shared" si="12"/>
        <v/>
      </c>
    </row>
    <row r="803" spans="1:13" ht="14.45" customHeight="1" x14ac:dyDescent="0.2">
      <c r="A803" s="321"/>
      <c r="B803" s="317"/>
      <c r="C803" s="318"/>
      <c r="D803" s="318"/>
      <c r="E803" s="319"/>
      <c r="F803" s="317"/>
      <c r="G803" s="318"/>
      <c r="H803" s="318"/>
      <c r="I803" s="318"/>
      <c r="J803" s="318"/>
      <c r="K803" s="320"/>
      <c r="L803" s="113"/>
      <c r="M803" s="316" t="str">
        <f t="shared" si="12"/>
        <v/>
      </c>
    </row>
    <row r="804" spans="1:13" ht="14.45" customHeight="1" x14ac:dyDescent="0.2">
      <c r="A804" s="321"/>
      <c r="B804" s="317"/>
      <c r="C804" s="318"/>
      <c r="D804" s="318"/>
      <c r="E804" s="319"/>
      <c r="F804" s="317"/>
      <c r="G804" s="318"/>
      <c r="H804" s="318"/>
      <c r="I804" s="318"/>
      <c r="J804" s="318"/>
      <c r="K804" s="320"/>
      <c r="L804" s="113"/>
      <c r="M804" s="316" t="str">
        <f t="shared" si="12"/>
        <v/>
      </c>
    </row>
    <row r="805" spans="1:13" ht="14.45" customHeight="1" x14ac:dyDescent="0.2">
      <c r="A805" s="321"/>
      <c r="B805" s="317"/>
      <c r="C805" s="318"/>
      <c r="D805" s="318"/>
      <c r="E805" s="319"/>
      <c r="F805" s="317"/>
      <c r="G805" s="318"/>
      <c r="H805" s="318"/>
      <c r="I805" s="318"/>
      <c r="J805" s="318"/>
      <c r="K805" s="320"/>
      <c r="L805" s="113"/>
      <c r="M805" s="316" t="str">
        <f t="shared" si="12"/>
        <v/>
      </c>
    </row>
    <row r="806" spans="1:13" ht="14.45" customHeight="1" x14ac:dyDescent="0.2">
      <c r="A806" s="321"/>
      <c r="B806" s="317"/>
      <c r="C806" s="318"/>
      <c r="D806" s="318"/>
      <c r="E806" s="319"/>
      <c r="F806" s="317"/>
      <c r="G806" s="318"/>
      <c r="H806" s="318"/>
      <c r="I806" s="318"/>
      <c r="J806" s="318"/>
      <c r="K806" s="320"/>
      <c r="L806" s="113"/>
      <c r="M806" s="316" t="str">
        <f t="shared" si="12"/>
        <v/>
      </c>
    </row>
    <row r="807" spans="1:13" ht="14.45" customHeight="1" x14ac:dyDescent="0.2">
      <c r="A807" s="321"/>
      <c r="B807" s="317"/>
      <c r="C807" s="318"/>
      <c r="D807" s="318"/>
      <c r="E807" s="319"/>
      <c r="F807" s="317"/>
      <c r="G807" s="318"/>
      <c r="H807" s="318"/>
      <c r="I807" s="318"/>
      <c r="J807" s="318"/>
      <c r="K807" s="320"/>
      <c r="L807" s="113"/>
      <c r="M807" s="316" t="str">
        <f t="shared" si="12"/>
        <v/>
      </c>
    </row>
    <row r="808" spans="1:13" ht="14.45" customHeight="1" x14ac:dyDescent="0.2">
      <c r="A808" s="321"/>
      <c r="B808" s="317"/>
      <c r="C808" s="318"/>
      <c r="D808" s="318"/>
      <c r="E808" s="319"/>
      <c r="F808" s="317"/>
      <c r="G808" s="318"/>
      <c r="H808" s="318"/>
      <c r="I808" s="318"/>
      <c r="J808" s="318"/>
      <c r="K808" s="320"/>
      <c r="L808" s="113"/>
      <c r="M808" s="316" t="str">
        <f t="shared" si="12"/>
        <v/>
      </c>
    </row>
    <row r="809" spans="1:13" ht="14.45" customHeight="1" x14ac:dyDescent="0.2">
      <c r="A809" s="321"/>
      <c r="B809" s="317"/>
      <c r="C809" s="318"/>
      <c r="D809" s="318"/>
      <c r="E809" s="319"/>
      <c r="F809" s="317"/>
      <c r="G809" s="318"/>
      <c r="H809" s="318"/>
      <c r="I809" s="318"/>
      <c r="J809" s="318"/>
      <c r="K809" s="320"/>
      <c r="L809" s="113"/>
      <c r="M809" s="316" t="str">
        <f t="shared" si="12"/>
        <v/>
      </c>
    </row>
    <row r="810" spans="1:13" ht="14.45" customHeight="1" x14ac:dyDescent="0.2">
      <c r="A810" s="321"/>
      <c r="B810" s="317"/>
      <c r="C810" s="318"/>
      <c r="D810" s="318"/>
      <c r="E810" s="319"/>
      <c r="F810" s="317"/>
      <c r="G810" s="318"/>
      <c r="H810" s="318"/>
      <c r="I810" s="318"/>
      <c r="J810" s="318"/>
      <c r="K810" s="320"/>
      <c r="L810" s="113"/>
      <c r="M810" s="316" t="str">
        <f t="shared" si="12"/>
        <v/>
      </c>
    </row>
    <row r="811" spans="1:13" ht="14.45" customHeight="1" x14ac:dyDescent="0.2">
      <c r="A811" s="321"/>
      <c r="B811" s="317"/>
      <c r="C811" s="318"/>
      <c r="D811" s="318"/>
      <c r="E811" s="319"/>
      <c r="F811" s="317"/>
      <c r="G811" s="318"/>
      <c r="H811" s="318"/>
      <c r="I811" s="318"/>
      <c r="J811" s="318"/>
      <c r="K811" s="320"/>
      <c r="L811" s="113"/>
      <c r="M811" s="316" t="str">
        <f t="shared" si="12"/>
        <v/>
      </c>
    </row>
    <row r="812" spans="1:13" ht="14.45" customHeight="1" x14ac:dyDescent="0.2">
      <c r="A812" s="321"/>
      <c r="B812" s="317"/>
      <c r="C812" s="318"/>
      <c r="D812" s="318"/>
      <c r="E812" s="319"/>
      <c r="F812" s="317"/>
      <c r="G812" s="318"/>
      <c r="H812" s="318"/>
      <c r="I812" s="318"/>
      <c r="J812" s="318"/>
      <c r="K812" s="320"/>
      <c r="L812" s="113"/>
      <c r="M812" s="316" t="str">
        <f t="shared" si="12"/>
        <v/>
      </c>
    </row>
    <row r="813" spans="1:13" ht="14.45" customHeight="1" x14ac:dyDescent="0.2">
      <c r="A813" s="321"/>
      <c r="B813" s="317"/>
      <c r="C813" s="318"/>
      <c r="D813" s="318"/>
      <c r="E813" s="319"/>
      <c r="F813" s="317"/>
      <c r="G813" s="318"/>
      <c r="H813" s="318"/>
      <c r="I813" s="318"/>
      <c r="J813" s="318"/>
      <c r="K813" s="320"/>
      <c r="L813" s="113"/>
      <c r="M813" s="316" t="str">
        <f t="shared" si="12"/>
        <v/>
      </c>
    </row>
    <row r="814" spans="1:13" ht="14.45" customHeight="1" x14ac:dyDescent="0.2">
      <c r="A814" s="321"/>
      <c r="B814" s="317"/>
      <c r="C814" s="318"/>
      <c r="D814" s="318"/>
      <c r="E814" s="319"/>
      <c r="F814" s="317"/>
      <c r="G814" s="318"/>
      <c r="H814" s="318"/>
      <c r="I814" s="318"/>
      <c r="J814" s="318"/>
      <c r="K814" s="320"/>
      <c r="L814" s="113"/>
      <c r="M814" s="316" t="str">
        <f t="shared" si="12"/>
        <v/>
      </c>
    </row>
    <row r="815" spans="1:13" ht="14.45" customHeight="1" x14ac:dyDescent="0.2">
      <c r="A815" s="321"/>
      <c r="B815" s="317"/>
      <c r="C815" s="318"/>
      <c r="D815" s="318"/>
      <c r="E815" s="319"/>
      <c r="F815" s="317"/>
      <c r="G815" s="318"/>
      <c r="H815" s="318"/>
      <c r="I815" s="318"/>
      <c r="J815" s="318"/>
      <c r="K815" s="320"/>
      <c r="L815" s="113"/>
      <c r="M815" s="316" t="str">
        <f t="shared" si="12"/>
        <v/>
      </c>
    </row>
    <row r="816" spans="1:13" ht="14.45" customHeight="1" x14ac:dyDescent="0.2">
      <c r="A816" s="321"/>
      <c r="B816" s="317"/>
      <c r="C816" s="318"/>
      <c r="D816" s="318"/>
      <c r="E816" s="319"/>
      <c r="F816" s="317"/>
      <c r="G816" s="318"/>
      <c r="H816" s="318"/>
      <c r="I816" s="318"/>
      <c r="J816" s="318"/>
      <c r="K816" s="320"/>
      <c r="L816" s="113"/>
      <c r="M816" s="316" t="str">
        <f t="shared" si="12"/>
        <v/>
      </c>
    </row>
    <row r="817" spans="1:13" ht="14.45" customHeight="1" x14ac:dyDescent="0.2">
      <c r="A817" s="321"/>
      <c r="B817" s="317"/>
      <c r="C817" s="318"/>
      <c r="D817" s="318"/>
      <c r="E817" s="319"/>
      <c r="F817" s="317"/>
      <c r="G817" s="318"/>
      <c r="H817" s="318"/>
      <c r="I817" s="318"/>
      <c r="J817" s="318"/>
      <c r="K817" s="320"/>
      <c r="L817" s="113"/>
      <c r="M817" s="316" t="str">
        <f t="shared" si="12"/>
        <v/>
      </c>
    </row>
    <row r="818" spans="1:13" ht="14.45" customHeight="1" x14ac:dyDescent="0.2">
      <c r="A818" s="321"/>
      <c r="B818" s="317"/>
      <c r="C818" s="318"/>
      <c r="D818" s="318"/>
      <c r="E818" s="319"/>
      <c r="F818" s="317"/>
      <c r="G818" s="318"/>
      <c r="H818" s="318"/>
      <c r="I818" s="318"/>
      <c r="J818" s="318"/>
      <c r="K818" s="320"/>
      <c r="L818" s="113"/>
      <c r="M818" s="31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3" priority="3">
      <formula>$M23="HV"</formula>
    </cfRule>
    <cfRule type="expression" dxfId="22" priority="4">
      <formula>$M23="X"</formula>
    </cfRule>
  </conditionalFormatting>
  <conditionalFormatting sqref="A6:K22">
    <cfRule type="expression" dxfId="21" priority="1">
      <formula>$M6="HV"</formula>
    </cfRule>
    <cfRule type="expression" dxfId="20" priority="2">
      <formula>$M6="X"</formula>
    </cfRule>
  </conditionalFormatting>
  <hyperlinks>
    <hyperlink ref="A2" location="Obsah!A1" display="Zpět na Obsah  KL 01  1.-4.měsíc" xr:uid="{B697F5AF-64E2-430E-88E4-90EA19811EDA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71" t="s">
        <v>70</v>
      </c>
      <c r="B1" s="272"/>
      <c r="C1" s="272"/>
      <c r="D1" s="272"/>
      <c r="E1" s="272"/>
      <c r="F1" s="272"/>
      <c r="G1" s="242"/>
      <c r="H1" s="273"/>
      <c r="I1" s="273"/>
    </row>
    <row r="2" spans="1:10" ht="14.45" customHeight="1" thickBot="1" x14ac:dyDescent="0.25">
      <c r="A2" s="169" t="s">
        <v>172</v>
      </c>
      <c r="B2" s="160"/>
      <c r="C2" s="160"/>
      <c r="D2" s="160"/>
      <c r="E2" s="160"/>
      <c r="F2" s="160"/>
    </row>
    <row r="3" spans="1:10" ht="14.45" customHeight="1" thickBot="1" x14ac:dyDescent="0.25">
      <c r="A3" s="169"/>
      <c r="B3" s="187"/>
      <c r="C3" s="175">
        <v>2018</v>
      </c>
      <c r="D3" s="176">
        <v>2019</v>
      </c>
      <c r="E3" s="7"/>
      <c r="F3" s="250">
        <v>2020</v>
      </c>
      <c r="G3" s="268"/>
      <c r="H3" s="268"/>
      <c r="I3" s="251"/>
    </row>
    <row r="4" spans="1:10" ht="14.45" customHeight="1" thickBot="1" x14ac:dyDescent="0.25">
      <c r="A4" s="180" t="s">
        <v>0</v>
      </c>
      <c r="B4" s="181" t="s">
        <v>114</v>
      </c>
      <c r="C4" s="269" t="s">
        <v>50</v>
      </c>
      <c r="D4" s="270"/>
      <c r="E4" s="182"/>
      <c r="F4" s="177" t="s">
        <v>50</v>
      </c>
      <c r="G4" s="178" t="s">
        <v>51</v>
      </c>
      <c r="H4" s="178" t="s">
        <v>47</v>
      </c>
      <c r="I4" s="179" t="s">
        <v>52</v>
      </c>
    </row>
    <row r="5" spans="1:10" ht="14.45" customHeight="1" x14ac:dyDescent="0.2">
      <c r="A5" s="322" t="s">
        <v>290</v>
      </c>
      <c r="B5" s="323" t="s">
        <v>291</v>
      </c>
      <c r="C5" s="324" t="s">
        <v>173</v>
      </c>
      <c r="D5" s="324" t="s">
        <v>173</v>
      </c>
      <c r="E5" s="324"/>
      <c r="F5" s="324" t="s">
        <v>173</v>
      </c>
      <c r="G5" s="324" t="s">
        <v>173</v>
      </c>
      <c r="H5" s="324" t="s">
        <v>173</v>
      </c>
      <c r="I5" s="325" t="s">
        <v>173</v>
      </c>
      <c r="J5" s="326" t="s">
        <v>48</v>
      </c>
    </row>
    <row r="6" spans="1:10" ht="14.45" customHeight="1" x14ac:dyDescent="0.2">
      <c r="A6" s="322" t="s">
        <v>290</v>
      </c>
      <c r="B6" s="323" t="s">
        <v>292</v>
      </c>
      <c r="C6" s="324">
        <v>92.905050000000003</v>
      </c>
      <c r="D6" s="324">
        <v>92.905100000000004</v>
      </c>
      <c r="E6" s="324"/>
      <c r="F6" s="324">
        <v>93.414500000000004</v>
      </c>
      <c r="G6" s="324">
        <v>0</v>
      </c>
      <c r="H6" s="324">
        <v>93.414500000000004</v>
      </c>
      <c r="I6" s="325" t="s">
        <v>173</v>
      </c>
      <c r="J6" s="326" t="s">
        <v>1</v>
      </c>
    </row>
    <row r="7" spans="1:10" ht="14.45" customHeight="1" x14ac:dyDescent="0.2">
      <c r="A7" s="322" t="s">
        <v>290</v>
      </c>
      <c r="B7" s="323" t="s">
        <v>293</v>
      </c>
      <c r="C7" s="324">
        <v>92.905050000000003</v>
      </c>
      <c r="D7" s="324">
        <v>92.905100000000004</v>
      </c>
      <c r="E7" s="324"/>
      <c r="F7" s="324">
        <v>93.414500000000004</v>
      </c>
      <c r="G7" s="324">
        <v>0</v>
      </c>
      <c r="H7" s="324">
        <v>93.414500000000004</v>
      </c>
      <c r="I7" s="325" t="s">
        <v>173</v>
      </c>
      <c r="J7" s="326" t="s">
        <v>294</v>
      </c>
    </row>
    <row r="9" spans="1:10" ht="14.45" customHeight="1" x14ac:dyDescent="0.2">
      <c r="A9" s="322" t="s">
        <v>290</v>
      </c>
      <c r="B9" s="323" t="s">
        <v>291</v>
      </c>
      <c r="C9" s="324" t="s">
        <v>173</v>
      </c>
      <c r="D9" s="324" t="s">
        <v>173</v>
      </c>
      <c r="E9" s="324"/>
      <c r="F9" s="324" t="s">
        <v>173</v>
      </c>
      <c r="G9" s="324" t="s">
        <v>173</v>
      </c>
      <c r="H9" s="324" t="s">
        <v>173</v>
      </c>
      <c r="I9" s="325" t="s">
        <v>173</v>
      </c>
      <c r="J9" s="326" t="s">
        <v>48</v>
      </c>
    </row>
    <row r="10" spans="1:10" ht="14.45" customHeight="1" x14ac:dyDescent="0.2">
      <c r="A10" s="322" t="s">
        <v>295</v>
      </c>
      <c r="B10" s="323" t="s">
        <v>296</v>
      </c>
      <c r="C10" s="324" t="s">
        <v>173</v>
      </c>
      <c r="D10" s="324" t="s">
        <v>173</v>
      </c>
      <c r="E10" s="324"/>
      <c r="F10" s="324" t="s">
        <v>173</v>
      </c>
      <c r="G10" s="324" t="s">
        <v>173</v>
      </c>
      <c r="H10" s="324" t="s">
        <v>173</v>
      </c>
      <c r="I10" s="325" t="s">
        <v>173</v>
      </c>
      <c r="J10" s="326" t="s">
        <v>0</v>
      </c>
    </row>
    <row r="11" spans="1:10" ht="14.45" customHeight="1" x14ac:dyDescent="0.2">
      <c r="A11" s="322" t="s">
        <v>295</v>
      </c>
      <c r="B11" s="323" t="s">
        <v>292</v>
      </c>
      <c r="C11" s="324">
        <v>92.905050000000003</v>
      </c>
      <c r="D11" s="324">
        <v>92.905100000000004</v>
      </c>
      <c r="E11" s="324"/>
      <c r="F11" s="324">
        <v>93.414500000000004</v>
      </c>
      <c r="G11" s="324">
        <v>0</v>
      </c>
      <c r="H11" s="324">
        <v>93.414500000000004</v>
      </c>
      <c r="I11" s="325" t="s">
        <v>173</v>
      </c>
      <c r="J11" s="326" t="s">
        <v>1</v>
      </c>
    </row>
    <row r="12" spans="1:10" ht="14.45" customHeight="1" x14ac:dyDescent="0.2">
      <c r="A12" s="322" t="s">
        <v>295</v>
      </c>
      <c r="B12" s="323" t="s">
        <v>297</v>
      </c>
      <c r="C12" s="324">
        <v>92.905050000000003</v>
      </c>
      <c r="D12" s="324">
        <v>92.905100000000004</v>
      </c>
      <c r="E12" s="324"/>
      <c r="F12" s="324">
        <v>93.414500000000004</v>
      </c>
      <c r="G12" s="324">
        <v>0</v>
      </c>
      <c r="H12" s="324">
        <v>93.414500000000004</v>
      </c>
      <c r="I12" s="325" t="s">
        <v>173</v>
      </c>
      <c r="J12" s="326" t="s">
        <v>298</v>
      </c>
    </row>
    <row r="13" spans="1:10" ht="14.45" customHeight="1" x14ac:dyDescent="0.2">
      <c r="A13" s="322" t="s">
        <v>173</v>
      </c>
      <c r="B13" s="323" t="s">
        <v>173</v>
      </c>
      <c r="C13" s="324" t="s">
        <v>173</v>
      </c>
      <c r="D13" s="324" t="s">
        <v>173</v>
      </c>
      <c r="E13" s="324"/>
      <c r="F13" s="324" t="s">
        <v>173</v>
      </c>
      <c r="G13" s="324" t="s">
        <v>173</v>
      </c>
      <c r="H13" s="324" t="s">
        <v>173</v>
      </c>
      <c r="I13" s="325" t="s">
        <v>173</v>
      </c>
      <c r="J13" s="326" t="s">
        <v>299</v>
      </c>
    </row>
    <row r="14" spans="1:10" ht="14.45" customHeight="1" x14ac:dyDescent="0.2">
      <c r="A14" s="322" t="s">
        <v>290</v>
      </c>
      <c r="B14" s="323" t="s">
        <v>293</v>
      </c>
      <c r="C14" s="324">
        <v>92.905050000000003</v>
      </c>
      <c r="D14" s="324">
        <v>92.905100000000004</v>
      </c>
      <c r="E14" s="324"/>
      <c r="F14" s="324">
        <v>93.414500000000004</v>
      </c>
      <c r="G14" s="324">
        <v>0</v>
      </c>
      <c r="H14" s="324">
        <v>93.414500000000004</v>
      </c>
      <c r="I14" s="325" t="s">
        <v>173</v>
      </c>
      <c r="J14" s="326" t="s">
        <v>294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 xr:uid="{DB535633-F840-4582-B628-6E2F0B5F4E0E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79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63" bestFit="1" customWidth="1"/>
    <col min="6" max="6" width="18.7109375" style="167" customWidth="1"/>
    <col min="7" max="7" width="12.42578125" style="163" hidden="1" customWidth="1" outlineLevel="1"/>
    <col min="8" max="8" width="25.7109375" style="163" customWidth="1" collapsed="1"/>
    <col min="9" max="9" width="7.7109375" style="161" customWidth="1"/>
    <col min="10" max="10" width="10" style="161" customWidth="1"/>
    <col min="11" max="11" width="11.140625" style="161" customWidth="1"/>
    <col min="12" max="16384" width="8.85546875" style="95"/>
  </cols>
  <sheetData>
    <row r="1" spans="1:11" ht="18.600000000000001" customHeight="1" thickBot="1" x14ac:dyDescent="0.35">
      <c r="A1" s="276" t="s">
        <v>2756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14.45" customHeight="1" thickBot="1" x14ac:dyDescent="0.25">
      <c r="A2" s="169" t="s">
        <v>172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5" customHeight="1" thickBot="1" x14ac:dyDescent="0.25">
      <c r="A3" s="57"/>
      <c r="B3" s="57"/>
      <c r="C3" s="274"/>
      <c r="D3" s="275"/>
      <c r="E3" s="275"/>
      <c r="F3" s="275"/>
      <c r="G3" s="275"/>
      <c r="H3" s="107" t="s">
        <v>68</v>
      </c>
      <c r="I3" s="71">
        <f>IF(J3&lt;&gt;0,K3/J3,0)</f>
        <v>48.634479775732949</v>
      </c>
      <c r="J3" s="71">
        <f>SUBTOTAL(9,J5:J1048576)</f>
        <v>1660835.0999999791</v>
      </c>
      <c r="K3" s="72">
        <f>SUBTOTAL(9,K5:K1048576)</f>
        <v>80773851.081776395</v>
      </c>
    </row>
    <row r="4" spans="1:11" s="162" customFormat="1" ht="14.45" customHeight="1" thickBot="1" x14ac:dyDescent="0.25">
      <c r="A4" s="327" t="s">
        <v>3</v>
      </c>
      <c r="B4" s="328" t="s">
        <v>4</v>
      </c>
      <c r="C4" s="328" t="s">
        <v>0</v>
      </c>
      <c r="D4" s="328" t="s">
        <v>5</v>
      </c>
      <c r="E4" s="328" t="s">
        <v>6</v>
      </c>
      <c r="F4" s="328" t="s">
        <v>1</v>
      </c>
      <c r="G4" s="328" t="s">
        <v>49</v>
      </c>
      <c r="H4" s="329" t="s">
        <v>7</v>
      </c>
      <c r="I4" s="330" t="s">
        <v>73</v>
      </c>
      <c r="J4" s="330" t="s">
        <v>8</v>
      </c>
      <c r="K4" s="331" t="s">
        <v>81</v>
      </c>
    </row>
    <row r="5" spans="1:11" ht="14.45" customHeight="1" x14ac:dyDescent="0.2">
      <c r="A5" s="332" t="s">
        <v>290</v>
      </c>
      <c r="B5" s="333" t="s">
        <v>291</v>
      </c>
      <c r="C5" s="334" t="s">
        <v>295</v>
      </c>
      <c r="D5" s="335" t="s">
        <v>296</v>
      </c>
      <c r="E5" s="334" t="s">
        <v>300</v>
      </c>
      <c r="F5" s="335" t="s">
        <v>301</v>
      </c>
      <c r="G5" s="334" t="s">
        <v>302</v>
      </c>
      <c r="H5" s="334" t="s">
        <v>303</v>
      </c>
      <c r="I5" s="336">
        <v>93414.5</v>
      </c>
      <c r="J5" s="336">
        <v>1</v>
      </c>
      <c r="K5" s="337">
        <v>93414.5</v>
      </c>
    </row>
    <row r="6" spans="1:11" ht="14.45" customHeight="1" x14ac:dyDescent="0.2">
      <c r="A6" s="338" t="s">
        <v>304</v>
      </c>
      <c r="B6" s="339" t="s">
        <v>305</v>
      </c>
      <c r="C6" s="340" t="s">
        <v>306</v>
      </c>
      <c r="D6" s="341" t="s">
        <v>307</v>
      </c>
      <c r="E6" s="340" t="s">
        <v>308</v>
      </c>
      <c r="F6" s="341" t="s">
        <v>309</v>
      </c>
      <c r="G6" s="340" t="s">
        <v>310</v>
      </c>
      <c r="H6" s="340" t="s">
        <v>311</v>
      </c>
      <c r="I6" s="342">
        <v>21.239999771118164</v>
      </c>
      <c r="J6" s="342">
        <v>150</v>
      </c>
      <c r="K6" s="343">
        <v>3186</v>
      </c>
    </row>
    <row r="7" spans="1:11" ht="14.45" customHeight="1" x14ac:dyDescent="0.2">
      <c r="A7" s="338" t="s">
        <v>304</v>
      </c>
      <c r="B7" s="339" t="s">
        <v>305</v>
      </c>
      <c r="C7" s="340" t="s">
        <v>306</v>
      </c>
      <c r="D7" s="341" t="s">
        <v>307</v>
      </c>
      <c r="E7" s="340" t="s">
        <v>312</v>
      </c>
      <c r="F7" s="341" t="s">
        <v>313</v>
      </c>
      <c r="G7" s="340" t="s">
        <v>314</v>
      </c>
      <c r="H7" s="340" t="s">
        <v>315</v>
      </c>
      <c r="I7" s="342">
        <v>4311.75</v>
      </c>
      <c r="J7" s="342">
        <v>1</v>
      </c>
      <c r="K7" s="343">
        <v>4311.75</v>
      </c>
    </row>
    <row r="8" spans="1:11" ht="14.45" customHeight="1" x14ac:dyDescent="0.2">
      <c r="A8" s="338" t="s">
        <v>304</v>
      </c>
      <c r="B8" s="339" t="s">
        <v>305</v>
      </c>
      <c r="C8" s="340" t="s">
        <v>306</v>
      </c>
      <c r="D8" s="341" t="s">
        <v>307</v>
      </c>
      <c r="E8" s="340" t="s">
        <v>316</v>
      </c>
      <c r="F8" s="341" t="s">
        <v>317</v>
      </c>
      <c r="G8" s="340" t="s">
        <v>318</v>
      </c>
      <c r="H8" s="340" t="s">
        <v>319</v>
      </c>
      <c r="I8" s="342">
        <v>231.48999532063803</v>
      </c>
      <c r="J8" s="342">
        <v>18</v>
      </c>
      <c r="K8" s="343">
        <v>4166.6899719238281</v>
      </c>
    </row>
    <row r="9" spans="1:11" ht="14.45" customHeight="1" x14ac:dyDescent="0.2">
      <c r="A9" s="338" t="s">
        <v>304</v>
      </c>
      <c r="B9" s="339" t="s">
        <v>305</v>
      </c>
      <c r="C9" s="340" t="s">
        <v>306</v>
      </c>
      <c r="D9" s="341" t="s">
        <v>307</v>
      </c>
      <c r="E9" s="340" t="s">
        <v>316</v>
      </c>
      <c r="F9" s="341" t="s">
        <v>317</v>
      </c>
      <c r="G9" s="340" t="s">
        <v>318</v>
      </c>
      <c r="H9" s="340" t="s">
        <v>320</v>
      </c>
      <c r="I9" s="342">
        <v>229.49444580078125</v>
      </c>
      <c r="J9" s="342">
        <v>78</v>
      </c>
      <c r="K9" s="343">
        <v>17917.100036621094</v>
      </c>
    </row>
    <row r="10" spans="1:11" ht="14.45" customHeight="1" x14ac:dyDescent="0.2">
      <c r="A10" s="338" t="s">
        <v>304</v>
      </c>
      <c r="B10" s="339" t="s">
        <v>305</v>
      </c>
      <c r="C10" s="340" t="s">
        <v>306</v>
      </c>
      <c r="D10" s="341" t="s">
        <v>307</v>
      </c>
      <c r="E10" s="340" t="s">
        <v>316</v>
      </c>
      <c r="F10" s="341" t="s">
        <v>317</v>
      </c>
      <c r="G10" s="340" t="s">
        <v>321</v>
      </c>
      <c r="H10" s="340" t="s">
        <v>322</v>
      </c>
      <c r="I10" s="342">
        <v>157.69999694824219</v>
      </c>
      <c r="J10" s="342">
        <v>10</v>
      </c>
      <c r="K10" s="343">
        <v>1577</v>
      </c>
    </row>
    <row r="11" spans="1:11" ht="14.45" customHeight="1" x14ac:dyDescent="0.2">
      <c r="A11" s="338" t="s">
        <v>304</v>
      </c>
      <c r="B11" s="339" t="s">
        <v>305</v>
      </c>
      <c r="C11" s="340" t="s">
        <v>306</v>
      </c>
      <c r="D11" s="341" t="s">
        <v>307</v>
      </c>
      <c r="E11" s="340" t="s">
        <v>316</v>
      </c>
      <c r="F11" s="341" t="s">
        <v>317</v>
      </c>
      <c r="G11" s="340" t="s">
        <v>323</v>
      </c>
      <c r="H11" s="340" t="s">
        <v>324</v>
      </c>
      <c r="I11" s="342">
        <v>15.529999732971191</v>
      </c>
      <c r="J11" s="342">
        <v>530</v>
      </c>
      <c r="K11" s="343">
        <v>8230.8700256347656</v>
      </c>
    </row>
    <row r="12" spans="1:11" ht="14.45" customHeight="1" x14ac:dyDescent="0.2">
      <c r="A12" s="338" t="s">
        <v>304</v>
      </c>
      <c r="B12" s="339" t="s">
        <v>305</v>
      </c>
      <c r="C12" s="340" t="s">
        <v>306</v>
      </c>
      <c r="D12" s="341" t="s">
        <v>307</v>
      </c>
      <c r="E12" s="340" t="s">
        <v>316</v>
      </c>
      <c r="F12" s="341" t="s">
        <v>317</v>
      </c>
      <c r="G12" s="340" t="s">
        <v>325</v>
      </c>
      <c r="H12" s="340" t="s">
        <v>326</v>
      </c>
      <c r="I12" s="342">
        <v>65.199996948242188</v>
      </c>
      <c r="J12" s="342">
        <v>680</v>
      </c>
      <c r="K12" s="343">
        <v>44336</v>
      </c>
    </row>
    <row r="13" spans="1:11" ht="14.45" customHeight="1" x14ac:dyDescent="0.2">
      <c r="A13" s="338" t="s">
        <v>304</v>
      </c>
      <c r="B13" s="339" t="s">
        <v>305</v>
      </c>
      <c r="C13" s="340" t="s">
        <v>306</v>
      </c>
      <c r="D13" s="341" t="s">
        <v>307</v>
      </c>
      <c r="E13" s="340" t="s">
        <v>316</v>
      </c>
      <c r="F13" s="341" t="s">
        <v>317</v>
      </c>
      <c r="G13" s="340" t="s">
        <v>327</v>
      </c>
      <c r="H13" s="340" t="s">
        <v>328</v>
      </c>
      <c r="I13" s="342">
        <v>6.4274998903274536</v>
      </c>
      <c r="J13" s="342">
        <v>1700</v>
      </c>
      <c r="K13" s="343">
        <v>10927.799713134766</v>
      </c>
    </row>
    <row r="14" spans="1:11" ht="14.45" customHeight="1" x14ac:dyDescent="0.2">
      <c r="A14" s="338" t="s">
        <v>304</v>
      </c>
      <c r="B14" s="339" t="s">
        <v>305</v>
      </c>
      <c r="C14" s="340" t="s">
        <v>306</v>
      </c>
      <c r="D14" s="341" t="s">
        <v>307</v>
      </c>
      <c r="E14" s="340" t="s">
        <v>316</v>
      </c>
      <c r="F14" s="341" t="s">
        <v>317</v>
      </c>
      <c r="G14" s="340" t="s">
        <v>329</v>
      </c>
      <c r="H14" s="340" t="s">
        <v>330</v>
      </c>
      <c r="I14" s="342">
        <v>13.170000076293945</v>
      </c>
      <c r="J14" s="342">
        <v>860</v>
      </c>
      <c r="K14" s="343">
        <v>11350.89990234375</v>
      </c>
    </row>
    <row r="15" spans="1:11" ht="14.45" customHeight="1" x14ac:dyDescent="0.2">
      <c r="A15" s="338" t="s">
        <v>304</v>
      </c>
      <c r="B15" s="339" t="s">
        <v>305</v>
      </c>
      <c r="C15" s="340" t="s">
        <v>306</v>
      </c>
      <c r="D15" s="341" t="s">
        <v>307</v>
      </c>
      <c r="E15" s="340" t="s">
        <v>316</v>
      </c>
      <c r="F15" s="341" t="s">
        <v>317</v>
      </c>
      <c r="G15" s="340" t="s">
        <v>331</v>
      </c>
      <c r="H15" s="340" t="s">
        <v>332</v>
      </c>
      <c r="I15" s="342">
        <v>0.48333333432674408</v>
      </c>
      <c r="J15" s="342">
        <v>9000</v>
      </c>
      <c r="K15" s="343">
        <v>4330</v>
      </c>
    </row>
    <row r="16" spans="1:11" ht="14.45" customHeight="1" x14ac:dyDescent="0.2">
      <c r="A16" s="338" t="s">
        <v>304</v>
      </c>
      <c r="B16" s="339" t="s">
        <v>305</v>
      </c>
      <c r="C16" s="340" t="s">
        <v>306</v>
      </c>
      <c r="D16" s="341" t="s">
        <v>307</v>
      </c>
      <c r="E16" s="340" t="s">
        <v>316</v>
      </c>
      <c r="F16" s="341" t="s">
        <v>317</v>
      </c>
      <c r="G16" s="340" t="s">
        <v>333</v>
      </c>
      <c r="H16" s="340" t="s">
        <v>334</v>
      </c>
      <c r="I16" s="342">
        <v>0.64999997615814209</v>
      </c>
      <c r="J16" s="342">
        <v>2500</v>
      </c>
      <c r="K16" s="343">
        <v>1625</v>
      </c>
    </row>
    <row r="17" spans="1:11" ht="14.45" customHeight="1" x14ac:dyDescent="0.2">
      <c r="A17" s="338" t="s">
        <v>304</v>
      </c>
      <c r="B17" s="339" t="s">
        <v>305</v>
      </c>
      <c r="C17" s="340" t="s">
        <v>306</v>
      </c>
      <c r="D17" s="341" t="s">
        <v>307</v>
      </c>
      <c r="E17" s="340" t="s">
        <v>316</v>
      </c>
      <c r="F17" s="341" t="s">
        <v>317</v>
      </c>
      <c r="G17" s="340" t="s">
        <v>335</v>
      </c>
      <c r="H17" s="340" t="s">
        <v>336</v>
      </c>
      <c r="I17" s="342">
        <v>5.6399998664855957</v>
      </c>
      <c r="J17" s="342">
        <v>1620</v>
      </c>
      <c r="K17" s="343">
        <v>9128.7001953125</v>
      </c>
    </row>
    <row r="18" spans="1:11" ht="14.45" customHeight="1" x14ac:dyDescent="0.2">
      <c r="A18" s="338" t="s">
        <v>304</v>
      </c>
      <c r="B18" s="339" t="s">
        <v>305</v>
      </c>
      <c r="C18" s="340" t="s">
        <v>306</v>
      </c>
      <c r="D18" s="341" t="s">
        <v>307</v>
      </c>
      <c r="E18" s="340" t="s">
        <v>316</v>
      </c>
      <c r="F18" s="341" t="s">
        <v>317</v>
      </c>
      <c r="G18" s="340" t="s">
        <v>335</v>
      </c>
      <c r="H18" s="340" t="s">
        <v>337</v>
      </c>
      <c r="I18" s="342">
        <v>5.6399998664855957</v>
      </c>
      <c r="J18" s="342">
        <v>8820</v>
      </c>
      <c r="K18" s="343">
        <v>49700.699401855469</v>
      </c>
    </row>
    <row r="19" spans="1:11" ht="14.45" customHeight="1" x14ac:dyDescent="0.2">
      <c r="A19" s="338" t="s">
        <v>304</v>
      </c>
      <c r="B19" s="339" t="s">
        <v>305</v>
      </c>
      <c r="C19" s="340" t="s">
        <v>306</v>
      </c>
      <c r="D19" s="341" t="s">
        <v>307</v>
      </c>
      <c r="E19" s="340" t="s">
        <v>316</v>
      </c>
      <c r="F19" s="341" t="s">
        <v>317</v>
      </c>
      <c r="G19" s="340" t="s">
        <v>338</v>
      </c>
      <c r="H19" s="340" t="s">
        <v>339</v>
      </c>
      <c r="I19" s="342">
        <v>517.5</v>
      </c>
      <c r="J19" s="342">
        <v>490</v>
      </c>
      <c r="K19" s="343">
        <v>253575</v>
      </c>
    </row>
    <row r="20" spans="1:11" ht="14.45" customHeight="1" x14ac:dyDescent="0.2">
      <c r="A20" s="338" t="s">
        <v>304</v>
      </c>
      <c r="B20" s="339" t="s">
        <v>305</v>
      </c>
      <c r="C20" s="340" t="s">
        <v>306</v>
      </c>
      <c r="D20" s="341" t="s">
        <v>307</v>
      </c>
      <c r="E20" s="340" t="s">
        <v>316</v>
      </c>
      <c r="F20" s="341" t="s">
        <v>317</v>
      </c>
      <c r="G20" s="340" t="s">
        <v>340</v>
      </c>
      <c r="H20" s="340" t="s">
        <v>341</v>
      </c>
      <c r="I20" s="342">
        <v>96.599998474121094</v>
      </c>
      <c r="J20" s="342">
        <v>50</v>
      </c>
      <c r="K20" s="343">
        <v>4830</v>
      </c>
    </row>
    <row r="21" spans="1:11" ht="14.45" customHeight="1" x14ac:dyDescent="0.2">
      <c r="A21" s="338" t="s">
        <v>304</v>
      </c>
      <c r="B21" s="339" t="s">
        <v>305</v>
      </c>
      <c r="C21" s="340" t="s">
        <v>306</v>
      </c>
      <c r="D21" s="341" t="s">
        <v>307</v>
      </c>
      <c r="E21" s="340" t="s">
        <v>316</v>
      </c>
      <c r="F21" s="341" t="s">
        <v>317</v>
      </c>
      <c r="G21" s="340" t="s">
        <v>342</v>
      </c>
      <c r="H21" s="340" t="s">
        <v>343</v>
      </c>
      <c r="I21" s="342">
        <v>63.909999847412109</v>
      </c>
      <c r="J21" s="342">
        <v>130</v>
      </c>
      <c r="K21" s="343">
        <v>8194.8897705078125</v>
      </c>
    </row>
    <row r="22" spans="1:11" ht="14.45" customHeight="1" x14ac:dyDescent="0.2">
      <c r="A22" s="338" t="s">
        <v>304</v>
      </c>
      <c r="B22" s="339" t="s">
        <v>305</v>
      </c>
      <c r="C22" s="340" t="s">
        <v>306</v>
      </c>
      <c r="D22" s="341" t="s">
        <v>307</v>
      </c>
      <c r="E22" s="340" t="s">
        <v>316</v>
      </c>
      <c r="F22" s="341" t="s">
        <v>317</v>
      </c>
      <c r="G22" s="340" t="s">
        <v>344</v>
      </c>
      <c r="H22" s="340" t="s">
        <v>345</v>
      </c>
      <c r="I22" s="342">
        <v>111.99400024414062</v>
      </c>
      <c r="J22" s="342">
        <v>85</v>
      </c>
      <c r="K22" s="343">
        <v>9347.169921875</v>
      </c>
    </row>
    <row r="23" spans="1:11" ht="14.45" customHeight="1" x14ac:dyDescent="0.2">
      <c r="A23" s="338" t="s">
        <v>304</v>
      </c>
      <c r="B23" s="339" t="s">
        <v>305</v>
      </c>
      <c r="C23" s="340" t="s">
        <v>306</v>
      </c>
      <c r="D23" s="341" t="s">
        <v>307</v>
      </c>
      <c r="E23" s="340" t="s">
        <v>316</v>
      </c>
      <c r="F23" s="341" t="s">
        <v>317</v>
      </c>
      <c r="G23" s="340" t="s">
        <v>346</v>
      </c>
      <c r="H23" s="340" t="s">
        <v>347</v>
      </c>
      <c r="I23" s="342">
        <v>3031.169921875</v>
      </c>
      <c r="J23" s="342">
        <v>40</v>
      </c>
      <c r="K23" s="343">
        <v>121246.796875</v>
      </c>
    </row>
    <row r="24" spans="1:11" ht="14.45" customHeight="1" x14ac:dyDescent="0.2">
      <c r="A24" s="338" t="s">
        <v>304</v>
      </c>
      <c r="B24" s="339" t="s">
        <v>305</v>
      </c>
      <c r="C24" s="340" t="s">
        <v>306</v>
      </c>
      <c r="D24" s="341" t="s">
        <v>307</v>
      </c>
      <c r="E24" s="340" t="s">
        <v>316</v>
      </c>
      <c r="F24" s="341" t="s">
        <v>317</v>
      </c>
      <c r="G24" s="340" t="s">
        <v>348</v>
      </c>
      <c r="H24" s="340" t="s">
        <v>349</v>
      </c>
      <c r="I24" s="342">
        <v>352.27999877929688</v>
      </c>
      <c r="J24" s="342">
        <v>684</v>
      </c>
      <c r="K24" s="343">
        <v>240961.7978515625</v>
      </c>
    </row>
    <row r="25" spans="1:11" ht="14.45" customHeight="1" x14ac:dyDescent="0.2">
      <c r="A25" s="338" t="s">
        <v>304</v>
      </c>
      <c r="B25" s="339" t="s">
        <v>305</v>
      </c>
      <c r="C25" s="340" t="s">
        <v>306</v>
      </c>
      <c r="D25" s="341" t="s">
        <v>307</v>
      </c>
      <c r="E25" s="340" t="s">
        <v>316</v>
      </c>
      <c r="F25" s="341" t="s">
        <v>317</v>
      </c>
      <c r="G25" s="340" t="s">
        <v>350</v>
      </c>
      <c r="H25" s="340" t="s">
        <v>351</v>
      </c>
      <c r="I25" s="342">
        <v>1249.949951171875</v>
      </c>
      <c r="J25" s="342">
        <v>132</v>
      </c>
      <c r="K25" s="343">
        <v>164993.955078125</v>
      </c>
    </row>
    <row r="26" spans="1:11" ht="14.45" customHeight="1" x14ac:dyDescent="0.2">
      <c r="A26" s="338" t="s">
        <v>304</v>
      </c>
      <c r="B26" s="339" t="s">
        <v>305</v>
      </c>
      <c r="C26" s="340" t="s">
        <v>306</v>
      </c>
      <c r="D26" s="341" t="s">
        <v>307</v>
      </c>
      <c r="E26" s="340" t="s">
        <v>316</v>
      </c>
      <c r="F26" s="341" t="s">
        <v>317</v>
      </c>
      <c r="G26" s="340" t="s">
        <v>352</v>
      </c>
      <c r="H26" s="340" t="s">
        <v>353</v>
      </c>
      <c r="I26" s="342">
        <v>659.90997314453125</v>
      </c>
      <c r="J26" s="342">
        <v>588</v>
      </c>
      <c r="K26" s="343">
        <v>388026.0986328125</v>
      </c>
    </row>
    <row r="27" spans="1:11" ht="14.45" customHeight="1" x14ac:dyDescent="0.2">
      <c r="A27" s="338" t="s">
        <v>304</v>
      </c>
      <c r="B27" s="339" t="s">
        <v>305</v>
      </c>
      <c r="C27" s="340" t="s">
        <v>306</v>
      </c>
      <c r="D27" s="341" t="s">
        <v>307</v>
      </c>
      <c r="E27" s="340" t="s">
        <v>316</v>
      </c>
      <c r="F27" s="341" t="s">
        <v>317</v>
      </c>
      <c r="G27" s="340" t="s">
        <v>354</v>
      </c>
      <c r="H27" s="340" t="s">
        <v>355</v>
      </c>
      <c r="I27" s="342">
        <v>269.3900146484375</v>
      </c>
      <c r="J27" s="342">
        <v>96</v>
      </c>
      <c r="K27" s="343">
        <v>25861.19921875</v>
      </c>
    </row>
    <row r="28" spans="1:11" ht="14.45" customHeight="1" x14ac:dyDescent="0.2">
      <c r="A28" s="338" t="s">
        <v>304</v>
      </c>
      <c r="B28" s="339" t="s">
        <v>305</v>
      </c>
      <c r="C28" s="340" t="s">
        <v>306</v>
      </c>
      <c r="D28" s="341" t="s">
        <v>307</v>
      </c>
      <c r="E28" s="340" t="s">
        <v>316</v>
      </c>
      <c r="F28" s="341" t="s">
        <v>317</v>
      </c>
      <c r="G28" s="340" t="s">
        <v>356</v>
      </c>
      <c r="H28" s="340" t="s">
        <v>357</v>
      </c>
      <c r="I28" s="342">
        <v>96.139997270372177</v>
      </c>
      <c r="J28" s="342">
        <v>470</v>
      </c>
      <c r="K28" s="343">
        <v>45287</v>
      </c>
    </row>
    <row r="29" spans="1:11" ht="14.45" customHeight="1" x14ac:dyDescent="0.2">
      <c r="A29" s="338" t="s">
        <v>304</v>
      </c>
      <c r="B29" s="339" t="s">
        <v>305</v>
      </c>
      <c r="C29" s="340" t="s">
        <v>306</v>
      </c>
      <c r="D29" s="341" t="s">
        <v>307</v>
      </c>
      <c r="E29" s="340" t="s">
        <v>316</v>
      </c>
      <c r="F29" s="341" t="s">
        <v>317</v>
      </c>
      <c r="G29" s="340" t="s">
        <v>358</v>
      </c>
      <c r="H29" s="340" t="s">
        <v>359</v>
      </c>
      <c r="I29" s="342">
        <v>30.175714492797852</v>
      </c>
      <c r="J29" s="342">
        <v>600</v>
      </c>
      <c r="K29" s="343">
        <v>18105.5</v>
      </c>
    </row>
    <row r="30" spans="1:11" ht="14.45" customHeight="1" x14ac:dyDescent="0.2">
      <c r="A30" s="338" t="s">
        <v>304</v>
      </c>
      <c r="B30" s="339" t="s">
        <v>305</v>
      </c>
      <c r="C30" s="340" t="s">
        <v>306</v>
      </c>
      <c r="D30" s="341" t="s">
        <v>307</v>
      </c>
      <c r="E30" s="340" t="s">
        <v>316</v>
      </c>
      <c r="F30" s="341" t="s">
        <v>317</v>
      </c>
      <c r="G30" s="340" t="s">
        <v>360</v>
      </c>
      <c r="H30" s="340" t="s">
        <v>361</v>
      </c>
      <c r="I30" s="342">
        <v>2.875</v>
      </c>
      <c r="J30" s="342">
        <v>150</v>
      </c>
      <c r="K30" s="343">
        <v>431.5</v>
      </c>
    </row>
    <row r="31" spans="1:11" ht="14.45" customHeight="1" x14ac:dyDescent="0.2">
      <c r="A31" s="338" t="s">
        <v>304</v>
      </c>
      <c r="B31" s="339" t="s">
        <v>305</v>
      </c>
      <c r="C31" s="340" t="s">
        <v>306</v>
      </c>
      <c r="D31" s="341" t="s">
        <v>307</v>
      </c>
      <c r="E31" s="340" t="s">
        <v>316</v>
      </c>
      <c r="F31" s="341" t="s">
        <v>317</v>
      </c>
      <c r="G31" s="340" t="s">
        <v>362</v>
      </c>
      <c r="H31" s="340" t="s">
        <v>363</v>
      </c>
      <c r="I31" s="342">
        <v>5.2800002098083496</v>
      </c>
      <c r="J31" s="342">
        <v>20</v>
      </c>
      <c r="K31" s="343">
        <v>105.59999847412109</v>
      </c>
    </row>
    <row r="32" spans="1:11" ht="14.45" customHeight="1" x14ac:dyDescent="0.2">
      <c r="A32" s="338" t="s">
        <v>304</v>
      </c>
      <c r="B32" s="339" t="s">
        <v>305</v>
      </c>
      <c r="C32" s="340" t="s">
        <v>306</v>
      </c>
      <c r="D32" s="341" t="s">
        <v>307</v>
      </c>
      <c r="E32" s="340" t="s">
        <v>316</v>
      </c>
      <c r="F32" s="341" t="s">
        <v>317</v>
      </c>
      <c r="G32" s="340" t="s">
        <v>364</v>
      </c>
      <c r="H32" s="340" t="s">
        <v>365</v>
      </c>
      <c r="I32" s="342">
        <v>4.7899999618530273</v>
      </c>
      <c r="J32" s="342">
        <v>36</v>
      </c>
      <c r="K32" s="343">
        <v>172.5</v>
      </c>
    </row>
    <row r="33" spans="1:11" ht="14.45" customHeight="1" x14ac:dyDescent="0.2">
      <c r="A33" s="338" t="s">
        <v>304</v>
      </c>
      <c r="B33" s="339" t="s">
        <v>305</v>
      </c>
      <c r="C33" s="340" t="s">
        <v>306</v>
      </c>
      <c r="D33" s="341" t="s">
        <v>307</v>
      </c>
      <c r="E33" s="340" t="s">
        <v>316</v>
      </c>
      <c r="F33" s="341" t="s">
        <v>317</v>
      </c>
      <c r="G33" s="340" t="s">
        <v>366</v>
      </c>
      <c r="H33" s="340" t="s">
        <v>367</v>
      </c>
      <c r="I33" s="342">
        <v>3.6216665903727212</v>
      </c>
      <c r="J33" s="342">
        <v>160</v>
      </c>
      <c r="K33" s="343">
        <v>579.52999114990234</v>
      </c>
    </row>
    <row r="34" spans="1:11" ht="14.45" customHeight="1" x14ac:dyDescent="0.2">
      <c r="A34" s="338" t="s">
        <v>304</v>
      </c>
      <c r="B34" s="339" t="s">
        <v>305</v>
      </c>
      <c r="C34" s="340" t="s">
        <v>306</v>
      </c>
      <c r="D34" s="341" t="s">
        <v>307</v>
      </c>
      <c r="E34" s="340" t="s">
        <v>316</v>
      </c>
      <c r="F34" s="341" t="s">
        <v>317</v>
      </c>
      <c r="G34" s="340" t="s">
        <v>368</v>
      </c>
      <c r="H34" s="340" t="s">
        <v>369</v>
      </c>
      <c r="I34" s="342">
        <v>5.179999828338623</v>
      </c>
      <c r="J34" s="342">
        <v>300</v>
      </c>
      <c r="K34" s="343">
        <v>1553.5</v>
      </c>
    </row>
    <row r="35" spans="1:11" ht="14.45" customHeight="1" x14ac:dyDescent="0.2">
      <c r="A35" s="338" t="s">
        <v>304</v>
      </c>
      <c r="B35" s="339" t="s">
        <v>305</v>
      </c>
      <c r="C35" s="340" t="s">
        <v>306</v>
      </c>
      <c r="D35" s="341" t="s">
        <v>307</v>
      </c>
      <c r="E35" s="340" t="s">
        <v>316</v>
      </c>
      <c r="F35" s="341" t="s">
        <v>317</v>
      </c>
      <c r="G35" s="340" t="s">
        <v>370</v>
      </c>
      <c r="H35" s="340" t="s">
        <v>371</v>
      </c>
      <c r="I35" s="342">
        <v>9.7766666412353516</v>
      </c>
      <c r="J35" s="342">
        <v>50</v>
      </c>
      <c r="K35" s="343">
        <v>488.55000305175781</v>
      </c>
    </row>
    <row r="36" spans="1:11" ht="14.45" customHeight="1" x14ac:dyDescent="0.2">
      <c r="A36" s="338" t="s">
        <v>304</v>
      </c>
      <c r="B36" s="339" t="s">
        <v>305</v>
      </c>
      <c r="C36" s="340" t="s">
        <v>306</v>
      </c>
      <c r="D36" s="341" t="s">
        <v>307</v>
      </c>
      <c r="E36" s="340" t="s">
        <v>316</v>
      </c>
      <c r="F36" s="341" t="s">
        <v>317</v>
      </c>
      <c r="G36" s="340" t="s">
        <v>372</v>
      </c>
      <c r="H36" s="340" t="s">
        <v>373</v>
      </c>
      <c r="I36" s="342">
        <v>23</v>
      </c>
      <c r="J36" s="342">
        <v>80</v>
      </c>
      <c r="K36" s="343">
        <v>1840</v>
      </c>
    </row>
    <row r="37" spans="1:11" ht="14.45" customHeight="1" x14ac:dyDescent="0.2">
      <c r="A37" s="338" t="s">
        <v>304</v>
      </c>
      <c r="B37" s="339" t="s">
        <v>305</v>
      </c>
      <c r="C37" s="340" t="s">
        <v>306</v>
      </c>
      <c r="D37" s="341" t="s">
        <v>307</v>
      </c>
      <c r="E37" s="340" t="s">
        <v>316</v>
      </c>
      <c r="F37" s="341" t="s">
        <v>317</v>
      </c>
      <c r="G37" s="340" t="s">
        <v>374</v>
      </c>
      <c r="H37" s="340" t="s">
        <v>375</v>
      </c>
      <c r="I37" s="342">
        <v>214.58000183105469</v>
      </c>
      <c r="J37" s="342">
        <v>2</v>
      </c>
      <c r="K37" s="343">
        <v>429.16000366210938</v>
      </c>
    </row>
    <row r="38" spans="1:11" ht="14.45" customHeight="1" x14ac:dyDescent="0.2">
      <c r="A38" s="338" t="s">
        <v>304</v>
      </c>
      <c r="B38" s="339" t="s">
        <v>305</v>
      </c>
      <c r="C38" s="340" t="s">
        <v>306</v>
      </c>
      <c r="D38" s="341" t="s">
        <v>307</v>
      </c>
      <c r="E38" s="340" t="s">
        <v>316</v>
      </c>
      <c r="F38" s="341" t="s">
        <v>317</v>
      </c>
      <c r="G38" s="340" t="s">
        <v>376</v>
      </c>
      <c r="H38" s="340" t="s">
        <v>377</v>
      </c>
      <c r="I38" s="342">
        <v>21.059999465942383</v>
      </c>
      <c r="J38" s="342">
        <v>50</v>
      </c>
      <c r="K38" s="343">
        <v>1053</v>
      </c>
    </row>
    <row r="39" spans="1:11" ht="14.45" customHeight="1" x14ac:dyDescent="0.2">
      <c r="A39" s="338" t="s">
        <v>304</v>
      </c>
      <c r="B39" s="339" t="s">
        <v>305</v>
      </c>
      <c r="C39" s="340" t="s">
        <v>306</v>
      </c>
      <c r="D39" s="341" t="s">
        <v>307</v>
      </c>
      <c r="E39" s="340" t="s">
        <v>316</v>
      </c>
      <c r="F39" s="341" t="s">
        <v>317</v>
      </c>
      <c r="G39" s="340" t="s">
        <v>378</v>
      </c>
      <c r="H39" s="340" t="s">
        <v>379</v>
      </c>
      <c r="I39" s="342">
        <v>38.400001525878906</v>
      </c>
      <c r="J39" s="342">
        <v>40</v>
      </c>
      <c r="K39" s="343">
        <v>1536</v>
      </c>
    </row>
    <row r="40" spans="1:11" ht="14.45" customHeight="1" x14ac:dyDescent="0.2">
      <c r="A40" s="338" t="s">
        <v>304</v>
      </c>
      <c r="B40" s="339" t="s">
        <v>305</v>
      </c>
      <c r="C40" s="340" t="s">
        <v>306</v>
      </c>
      <c r="D40" s="341" t="s">
        <v>307</v>
      </c>
      <c r="E40" s="340" t="s">
        <v>316</v>
      </c>
      <c r="F40" s="341" t="s">
        <v>317</v>
      </c>
      <c r="G40" s="340" t="s">
        <v>380</v>
      </c>
      <c r="H40" s="340" t="s">
        <v>381</v>
      </c>
      <c r="I40" s="342">
        <v>113.27999877929688</v>
      </c>
      <c r="J40" s="342">
        <v>40</v>
      </c>
      <c r="K40" s="343">
        <v>4531</v>
      </c>
    </row>
    <row r="41" spans="1:11" ht="14.45" customHeight="1" x14ac:dyDescent="0.2">
      <c r="A41" s="338" t="s">
        <v>304</v>
      </c>
      <c r="B41" s="339" t="s">
        <v>305</v>
      </c>
      <c r="C41" s="340" t="s">
        <v>306</v>
      </c>
      <c r="D41" s="341" t="s">
        <v>307</v>
      </c>
      <c r="E41" s="340" t="s">
        <v>316</v>
      </c>
      <c r="F41" s="341" t="s">
        <v>317</v>
      </c>
      <c r="G41" s="340" t="s">
        <v>382</v>
      </c>
      <c r="H41" s="340" t="s">
        <v>383</v>
      </c>
      <c r="I41" s="342">
        <v>10.119999885559082</v>
      </c>
      <c r="J41" s="342">
        <v>12</v>
      </c>
      <c r="K41" s="343">
        <v>121.44000244140625</v>
      </c>
    </row>
    <row r="42" spans="1:11" ht="14.45" customHeight="1" x14ac:dyDescent="0.2">
      <c r="A42" s="338" t="s">
        <v>304</v>
      </c>
      <c r="B42" s="339" t="s">
        <v>305</v>
      </c>
      <c r="C42" s="340" t="s">
        <v>306</v>
      </c>
      <c r="D42" s="341" t="s">
        <v>307</v>
      </c>
      <c r="E42" s="340" t="s">
        <v>316</v>
      </c>
      <c r="F42" s="341" t="s">
        <v>317</v>
      </c>
      <c r="G42" s="340" t="s">
        <v>384</v>
      </c>
      <c r="H42" s="340" t="s">
        <v>385</v>
      </c>
      <c r="I42" s="342">
        <v>0.85800001621246336</v>
      </c>
      <c r="J42" s="342">
        <v>5000</v>
      </c>
      <c r="K42" s="343">
        <v>4286</v>
      </c>
    </row>
    <row r="43" spans="1:11" ht="14.45" customHeight="1" x14ac:dyDescent="0.2">
      <c r="A43" s="338" t="s">
        <v>304</v>
      </c>
      <c r="B43" s="339" t="s">
        <v>305</v>
      </c>
      <c r="C43" s="340" t="s">
        <v>306</v>
      </c>
      <c r="D43" s="341" t="s">
        <v>307</v>
      </c>
      <c r="E43" s="340" t="s">
        <v>316</v>
      </c>
      <c r="F43" s="341" t="s">
        <v>317</v>
      </c>
      <c r="G43" s="340" t="s">
        <v>386</v>
      </c>
      <c r="H43" s="340" t="s">
        <v>387</v>
      </c>
      <c r="I43" s="342">
        <v>1.51583331823349</v>
      </c>
      <c r="J43" s="342">
        <v>4450</v>
      </c>
      <c r="K43" s="343">
        <v>6742.5</v>
      </c>
    </row>
    <row r="44" spans="1:11" ht="14.45" customHeight="1" x14ac:dyDescent="0.2">
      <c r="A44" s="338" t="s">
        <v>304</v>
      </c>
      <c r="B44" s="339" t="s">
        <v>305</v>
      </c>
      <c r="C44" s="340" t="s">
        <v>306</v>
      </c>
      <c r="D44" s="341" t="s">
        <v>307</v>
      </c>
      <c r="E44" s="340" t="s">
        <v>316</v>
      </c>
      <c r="F44" s="341" t="s">
        <v>317</v>
      </c>
      <c r="G44" s="340" t="s">
        <v>388</v>
      </c>
      <c r="H44" s="340" t="s">
        <v>389</v>
      </c>
      <c r="I44" s="342">
        <v>2.0657142230442593</v>
      </c>
      <c r="J44" s="342">
        <v>1500</v>
      </c>
      <c r="K44" s="343">
        <v>3100</v>
      </c>
    </row>
    <row r="45" spans="1:11" ht="14.45" customHeight="1" x14ac:dyDescent="0.2">
      <c r="A45" s="338" t="s">
        <v>304</v>
      </c>
      <c r="B45" s="339" t="s">
        <v>305</v>
      </c>
      <c r="C45" s="340" t="s">
        <v>306</v>
      </c>
      <c r="D45" s="341" t="s">
        <v>307</v>
      </c>
      <c r="E45" s="340" t="s">
        <v>316</v>
      </c>
      <c r="F45" s="341" t="s">
        <v>317</v>
      </c>
      <c r="G45" s="340" t="s">
        <v>390</v>
      </c>
      <c r="H45" s="340" t="s">
        <v>391</v>
      </c>
      <c r="I45" s="342">
        <v>3.3637498915195465</v>
      </c>
      <c r="J45" s="342">
        <v>1650</v>
      </c>
      <c r="K45" s="343">
        <v>5550.5</v>
      </c>
    </row>
    <row r="46" spans="1:11" ht="14.45" customHeight="1" x14ac:dyDescent="0.2">
      <c r="A46" s="338" t="s">
        <v>304</v>
      </c>
      <c r="B46" s="339" t="s">
        <v>305</v>
      </c>
      <c r="C46" s="340" t="s">
        <v>306</v>
      </c>
      <c r="D46" s="341" t="s">
        <v>307</v>
      </c>
      <c r="E46" s="340" t="s">
        <v>316</v>
      </c>
      <c r="F46" s="341" t="s">
        <v>317</v>
      </c>
      <c r="G46" s="340" t="s">
        <v>392</v>
      </c>
      <c r="H46" s="340" t="s">
        <v>393</v>
      </c>
      <c r="I46" s="342">
        <v>5.877500057220459</v>
      </c>
      <c r="J46" s="342">
        <v>1100</v>
      </c>
      <c r="K46" s="343">
        <v>6466</v>
      </c>
    </row>
    <row r="47" spans="1:11" ht="14.45" customHeight="1" x14ac:dyDescent="0.2">
      <c r="A47" s="338" t="s">
        <v>304</v>
      </c>
      <c r="B47" s="339" t="s">
        <v>305</v>
      </c>
      <c r="C47" s="340" t="s">
        <v>306</v>
      </c>
      <c r="D47" s="341" t="s">
        <v>307</v>
      </c>
      <c r="E47" s="340" t="s">
        <v>316</v>
      </c>
      <c r="F47" s="341" t="s">
        <v>317</v>
      </c>
      <c r="G47" s="340" t="s">
        <v>394</v>
      </c>
      <c r="H47" s="340" t="s">
        <v>395</v>
      </c>
      <c r="I47" s="342">
        <v>61.215000152587891</v>
      </c>
      <c r="J47" s="342">
        <v>4</v>
      </c>
      <c r="K47" s="343">
        <v>244.86000061035156</v>
      </c>
    </row>
    <row r="48" spans="1:11" ht="14.45" customHeight="1" x14ac:dyDescent="0.2">
      <c r="A48" s="338" t="s">
        <v>304</v>
      </c>
      <c r="B48" s="339" t="s">
        <v>305</v>
      </c>
      <c r="C48" s="340" t="s">
        <v>306</v>
      </c>
      <c r="D48" s="341" t="s">
        <v>307</v>
      </c>
      <c r="E48" s="340" t="s">
        <v>316</v>
      </c>
      <c r="F48" s="341" t="s">
        <v>317</v>
      </c>
      <c r="G48" s="340" t="s">
        <v>396</v>
      </c>
      <c r="H48" s="340" t="s">
        <v>397</v>
      </c>
      <c r="I48" s="342">
        <v>98.377141680036274</v>
      </c>
      <c r="J48" s="342">
        <v>70</v>
      </c>
      <c r="K48" s="343">
        <v>6886.4498901367188</v>
      </c>
    </row>
    <row r="49" spans="1:11" ht="14.45" customHeight="1" x14ac:dyDescent="0.2">
      <c r="A49" s="338" t="s">
        <v>304</v>
      </c>
      <c r="B49" s="339" t="s">
        <v>305</v>
      </c>
      <c r="C49" s="340" t="s">
        <v>306</v>
      </c>
      <c r="D49" s="341" t="s">
        <v>307</v>
      </c>
      <c r="E49" s="340" t="s">
        <v>316</v>
      </c>
      <c r="F49" s="341" t="s">
        <v>317</v>
      </c>
      <c r="G49" s="340" t="s">
        <v>398</v>
      </c>
      <c r="H49" s="340" t="s">
        <v>399</v>
      </c>
      <c r="I49" s="342">
        <v>23.909999847412109</v>
      </c>
      <c r="J49" s="342">
        <v>34</v>
      </c>
      <c r="K49" s="343">
        <v>812.94003295898438</v>
      </c>
    </row>
    <row r="50" spans="1:11" ht="14.45" customHeight="1" x14ac:dyDescent="0.2">
      <c r="A50" s="338" t="s">
        <v>304</v>
      </c>
      <c r="B50" s="339" t="s">
        <v>305</v>
      </c>
      <c r="C50" s="340" t="s">
        <v>306</v>
      </c>
      <c r="D50" s="341" t="s">
        <v>307</v>
      </c>
      <c r="E50" s="340" t="s">
        <v>316</v>
      </c>
      <c r="F50" s="341" t="s">
        <v>317</v>
      </c>
      <c r="G50" s="340" t="s">
        <v>400</v>
      </c>
      <c r="H50" s="340" t="s">
        <v>401</v>
      </c>
      <c r="I50" s="342">
        <v>46.318000030517581</v>
      </c>
      <c r="J50" s="342">
        <v>84</v>
      </c>
      <c r="K50" s="343">
        <v>3890.7800598144531</v>
      </c>
    </row>
    <row r="51" spans="1:11" ht="14.45" customHeight="1" x14ac:dyDescent="0.2">
      <c r="A51" s="338" t="s">
        <v>304</v>
      </c>
      <c r="B51" s="339" t="s">
        <v>305</v>
      </c>
      <c r="C51" s="340" t="s">
        <v>306</v>
      </c>
      <c r="D51" s="341" t="s">
        <v>307</v>
      </c>
      <c r="E51" s="340" t="s">
        <v>316</v>
      </c>
      <c r="F51" s="341" t="s">
        <v>317</v>
      </c>
      <c r="G51" s="340" t="s">
        <v>402</v>
      </c>
      <c r="H51" s="340" t="s">
        <v>403</v>
      </c>
      <c r="I51" s="342">
        <v>8.3966665267944336</v>
      </c>
      <c r="J51" s="342">
        <v>276</v>
      </c>
      <c r="K51" s="343">
        <v>2317.4400024414063</v>
      </c>
    </row>
    <row r="52" spans="1:11" ht="14.45" customHeight="1" x14ac:dyDescent="0.2">
      <c r="A52" s="338" t="s">
        <v>304</v>
      </c>
      <c r="B52" s="339" t="s">
        <v>305</v>
      </c>
      <c r="C52" s="340" t="s">
        <v>306</v>
      </c>
      <c r="D52" s="341" t="s">
        <v>307</v>
      </c>
      <c r="E52" s="340" t="s">
        <v>316</v>
      </c>
      <c r="F52" s="341" t="s">
        <v>317</v>
      </c>
      <c r="G52" s="340" t="s">
        <v>404</v>
      </c>
      <c r="H52" s="340" t="s">
        <v>405</v>
      </c>
      <c r="I52" s="342">
        <v>19.283999633789062</v>
      </c>
      <c r="J52" s="342">
        <v>384</v>
      </c>
      <c r="K52" s="343">
        <v>7397.4199523925781</v>
      </c>
    </row>
    <row r="53" spans="1:11" ht="14.45" customHeight="1" x14ac:dyDescent="0.2">
      <c r="A53" s="338" t="s">
        <v>304</v>
      </c>
      <c r="B53" s="339" t="s">
        <v>305</v>
      </c>
      <c r="C53" s="340" t="s">
        <v>306</v>
      </c>
      <c r="D53" s="341" t="s">
        <v>307</v>
      </c>
      <c r="E53" s="340" t="s">
        <v>316</v>
      </c>
      <c r="F53" s="341" t="s">
        <v>317</v>
      </c>
      <c r="G53" s="340" t="s">
        <v>406</v>
      </c>
      <c r="H53" s="340" t="s">
        <v>407</v>
      </c>
      <c r="I53" s="342">
        <v>18.860000610351563</v>
      </c>
      <c r="J53" s="342">
        <v>800</v>
      </c>
      <c r="K53" s="343">
        <v>15088</v>
      </c>
    </row>
    <row r="54" spans="1:11" ht="14.45" customHeight="1" x14ac:dyDescent="0.2">
      <c r="A54" s="338" t="s">
        <v>304</v>
      </c>
      <c r="B54" s="339" t="s">
        <v>305</v>
      </c>
      <c r="C54" s="340" t="s">
        <v>306</v>
      </c>
      <c r="D54" s="341" t="s">
        <v>307</v>
      </c>
      <c r="E54" s="340" t="s">
        <v>316</v>
      </c>
      <c r="F54" s="341" t="s">
        <v>317</v>
      </c>
      <c r="G54" s="340" t="s">
        <v>408</v>
      </c>
      <c r="H54" s="340" t="s">
        <v>409</v>
      </c>
      <c r="I54" s="342">
        <v>7.820000171661377</v>
      </c>
      <c r="J54" s="342">
        <v>150</v>
      </c>
      <c r="K54" s="343">
        <v>1173</v>
      </c>
    </row>
    <row r="55" spans="1:11" ht="14.45" customHeight="1" x14ac:dyDescent="0.2">
      <c r="A55" s="338" t="s">
        <v>304</v>
      </c>
      <c r="B55" s="339" t="s">
        <v>305</v>
      </c>
      <c r="C55" s="340" t="s">
        <v>306</v>
      </c>
      <c r="D55" s="341" t="s">
        <v>307</v>
      </c>
      <c r="E55" s="340" t="s">
        <v>316</v>
      </c>
      <c r="F55" s="341" t="s">
        <v>317</v>
      </c>
      <c r="G55" s="340" t="s">
        <v>410</v>
      </c>
      <c r="H55" s="340" t="s">
        <v>411</v>
      </c>
      <c r="I55" s="342">
        <v>13.630000114440918</v>
      </c>
      <c r="J55" s="342">
        <v>220</v>
      </c>
      <c r="K55" s="343">
        <v>2998.5999755859375</v>
      </c>
    </row>
    <row r="56" spans="1:11" ht="14.45" customHeight="1" x14ac:dyDescent="0.2">
      <c r="A56" s="338" t="s">
        <v>304</v>
      </c>
      <c r="B56" s="339" t="s">
        <v>305</v>
      </c>
      <c r="C56" s="340" t="s">
        <v>306</v>
      </c>
      <c r="D56" s="341" t="s">
        <v>307</v>
      </c>
      <c r="E56" s="340" t="s">
        <v>316</v>
      </c>
      <c r="F56" s="341" t="s">
        <v>317</v>
      </c>
      <c r="G56" s="340" t="s">
        <v>412</v>
      </c>
      <c r="H56" s="340" t="s">
        <v>413</v>
      </c>
      <c r="I56" s="342">
        <v>70.199996948242188</v>
      </c>
      <c r="J56" s="342">
        <v>960</v>
      </c>
      <c r="K56" s="343">
        <v>67388.63671875</v>
      </c>
    </row>
    <row r="57" spans="1:11" ht="14.45" customHeight="1" x14ac:dyDescent="0.2">
      <c r="A57" s="338" t="s">
        <v>304</v>
      </c>
      <c r="B57" s="339" t="s">
        <v>305</v>
      </c>
      <c r="C57" s="340" t="s">
        <v>306</v>
      </c>
      <c r="D57" s="341" t="s">
        <v>307</v>
      </c>
      <c r="E57" s="340" t="s">
        <v>316</v>
      </c>
      <c r="F57" s="341" t="s">
        <v>317</v>
      </c>
      <c r="G57" s="340" t="s">
        <v>414</v>
      </c>
      <c r="H57" s="340" t="s">
        <v>415</v>
      </c>
      <c r="I57" s="342">
        <v>2.5699999332427979</v>
      </c>
      <c r="J57" s="342">
        <v>400</v>
      </c>
      <c r="K57" s="343">
        <v>1031.5999984741211</v>
      </c>
    </row>
    <row r="58" spans="1:11" ht="14.45" customHeight="1" x14ac:dyDescent="0.2">
      <c r="A58" s="338" t="s">
        <v>304</v>
      </c>
      <c r="B58" s="339" t="s">
        <v>305</v>
      </c>
      <c r="C58" s="340" t="s">
        <v>306</v>
      </c>
      <c r="D58" s="341" t="s">
        <v>307</v>
      </c>
      <c r="E58" s="340" t="s">
        <v>316</v>
      </c>
      <c r="F58" s="341" t="s">
        <v>317</v>
      </c>
      <c r="G58" s="340" t="s">
        <v>416</v>
      </c>
      <c r="H58" s="340" t="s">
        <v>417</v>
      </c>
      <c r="I58" s="342">
        <v>3.3349999189376831</v>
      </c>
      <c r="J58" s="342">
        <v>320</v>
      </c>
      <c r="K58" s="343">
        <v>1055.1999969482422</v>
      </c>
    </row>
    <row r="59" spans="1:11" ht="14.45" customHeight="1" x14ac:dyDescent="0.2">
      <c r="A59" s="338" t="s">
        <v>304</v>
      </c>
      <c r="B59" s="339" t="s">
        <v>305</v>
      </c>
      <c r="C59" s="340" t="s">
        <v>306</v>
      </c>
      <c r="D59" s="341" t="s">
        <v>307</v>
      </c>
      <c r="E59" s="340" t="s">
        <v>316</v>
      </c>
      <c r="F59" s="341" t="s">
        <v>317</v>
      </c>
      <c r="G59" s="340" t="s">
        <v>418</v>
      </c>
      <c r="H59" s="340" t="s">
        <v>419</v>
      </c>
      <c r="I59" s="342">
        <v>4.0455555650922985</v>
      </c>
      <c r="J59" s="342">
        <v>1240</v>
      </c>
      <c r="K59" s="343">
        <v>5015.2000122070313</v>
      </c>
    </row>
    <row r="60" spans="1:11" ht="14.45" customHeight="1" x14ac:dyDescent="0.2">
      <c r="A60" s="338" t="s">
        <v>304</v>
      </c>
      <c r="B60" s="339" t="s">
        <v>305</v>
      </c>
      <c r="C60" s="340" t="s">
        <v>306</v>
      </c>
      <c r="D60" s="341" t="s">
        <v>307</v>
      </c>
      <c r="E60" s="340" t="s">
        <v>316</v>
      </c>
      <c r="F60" s="341" t="s">
        <v>317</v>
      </c>
      <c r="G60" s="340" t="s">
        <v>420</v>
      </c>
      <c r="H60" s="340" t="s">
        <v>421</v>
      </c>
      <c r="I60" s="342">
        <v>4.6083333492279053</v>
      </c>
      <c r="J60" s="342">
        <v>920</v>
      </c>
      <c r="K60" s="343">
        <v>4236.7999725341797</v>
      </c>
    </row>
    <row r="61" spans="1:11" ht="14.45" customHeight="1" x14ac:dyDescent="0.2">
      <c r="A61" s="338" t="s">
        <v>304</v>
      </c>
      <c r="B61" s="339" t="s">
        <v>305</v>
      </c>
      <c r="C61" s="340" t="s">
        <v>306</v>
      </c>
      <c r="D61" s="341" t="s">
        <v>307</v>
      </c>
      <c r="E61" s="340" t="s">
        <v>316</v>
      </c>
      <c r="F61" s="341" t="s">
        <v>317</v>
      </c>
      <c r="G61" s="340" t="s">
        <v>422</v>
      </c>
      <c r="H61" s="340" t="s">
        <v>423</v>
      </c>
      <c r="I61" s="342">
        <v>72.220001220703125</v>
      </c>
      <c r="J61" s="342">
        <v>2</v>
      </c>
      <c r="K61" s="343">
        <v>144.44000244140625</v>
      </c>
    </row>
    <row r="62" spans="1:11" ht="14.45" customHeight="1" x14ac:dyDescent="0.2">
      <c r="A62" s="338" t="s">
        <v>304</v>
      </c>
      <c r="B62" s="339" t="s">
        <v>305</v>
      </c>
      <c r="C62" s="340" t="s">
        <v>306</v>
      </c>
      <c r="D62" s="341" t="s">
        <v>307</v>
      </c>
      <c r="E62" s="340" t="s">
        <v>316</v>
      </c>
      <c r="F62" s="341" t="s">
        <v>317</v>
      </c>
      <c r="G62" s="340" t="s">
        <v>424</v>
      </c>
      <c r="H62" s="340" t="s">
        <v>425</v>
      </c>
      <c r="I62" s="342">
        <v>105.45999908447266</v>
      </c>
      <c r="J62" s="342">
        <v>8</v>
      </c>
      <c r="K62" s="343">
        <v>843.67999267578125</v>
      </c>
    </row>
    <row r="63" spans="1:11" ht="14.45" customHeight="1" x14ac:dyDescent="0.2">
      <c r="A63" s="338" t="s">
        <v>304</v>
      </c>
      <c r="B63" s="339" t="s">
        <v>305</v>
      </c>
      <c r="C63" s="340" t="s">
        <v>306</v>
      </c>
      <c r="D63" s="341" t="s">
        <v>307</v>
      </c>
      <c r="E63" s="340" t="s">
        <v>316</v>
      </c>
      <c r="F63" s="341" t="s">
        <v>317</v>
      </c>
      <c r="G63" s="340" t="s">
        <v>426</v>
      </c>
      <c r="H63" s="340" t="s">
        <v>427</v>
      </c>
      <c r="I63" s="342">
        <v>10.020000457763672</v>
      </c>
      <c r="J63" s="342">
        <v>2880</v>
      </c>
      <c r="K63" s="343">
        <v>28848.359619140625</v>
      </c>
    </row>
    <row r="64" spans="1:11" ht="14.45" customHeight="1" x14ac:dyDescent="0.2">
      <c r="A64" s="338" t="s">
        <v>304</v>
      </c>
      <c r="B64" s="339" t="s">
        <v>305</v>
      </c>
      <c r="C64" s="340" t="s">
        <v>306</v>
      </c>
      <c r="D64" s="341" t="s">
        <v>307</v>
      </c>
      <c r="E64" s="340" t="s">
        <v>316</v>
      </c>
      <c r="F64" s="341" t="s">
        <v>317</v>
      </c>
      <c r="G64" s="340" t="s">
        <v>428</v>
      </c>
      <c r="H64" s="340" t="s">
        <v>429</v>
      </c>
      <c r="I64" s="342">
        <v>11.52400016784668</v>
      </c>
      <c r="J64" s="342">
        <v>480</v>
      </c>
      <c r="K64" s="343">
        <v>5523.6600646972656</v>
      </c>
    </row>
    <row r="65" spans="1:11" ht="14.45" customHeight="1" x14ac:dyDescent="0.2">
      <c r="A65" s="338" t="s">
        <v>304</v>
      </c>
      <c r="B65" s="339" t="s">
        <v>305</v>
      </c>
      <c r="C65" s="340" t="s">
        <v>306</v>
      </c>
      <c r="D65" s="341" t="s">
        <v>307</v>
      </c>
      <c r="E65" s="340" t="s">
        <v>316</v>
      </c>
      <c r="F65" s="341" t="s">
        <v>317</v>
      </c>
      <c r="G65" s="340" t="s">
        <v>430</v>
      </c>
      <c r="H65" s="340" t="s">
        <v>431</v>
      </c>
      <c r="I65" s="342">
        <v>11.310000419616699</v>
      </c>
      <c r="J65" s="342">
        <v>30</v>
      </c>
      <c r="K65" s="343">
        <v>339.39999389648438</v>
      </c>
    </row>
    <row r="66" spans="1:11" ht="14.45" customHeight="1" x14ac:dyDescent="0.2">
      <c r="A66" s="338" t="s">
        <v>304</v>
      </c>
      <c r="B66" s="339" t="s">
        <v>305</v>
      </c>
      <c r="C66" s="340" t="s">
        <v>306</v>
      </c>
      <c r="D66" s="341" t="s">
        <v>307</v>
      </c>
      <c r="E66" s="340" t="s">
        <v>316</v>
      </c>
      <c r="F66" s="341" t="s">
        <v>317</v>
      </c>
      <c r="G66" s="340" t="s">
        <v>432</v>
      </c>
      <c r="H66" s="340" t="s">
        <v>433</v>
      </c>
      <c r="I66" s="342">
        <v>13.869999885559082</v>
      </c>
      <c r="J66" s="342">
        <v>96</v>
      </c>
      <c r="K66" s="343">
        <v>1331.5700073242188</v>
      </c>
    </row>
    <row r="67" spans="1:11" ht="14.45" customHeight="1" x14ac:dyDescent="0.2">
      <c r="A67" s="338" t="s">
        <v>304</v>
      </c>
      <c r="B67" s="339" t="s">
        <v>305</v>
      </c>
      <c r="C67" s="340" t="s">
        <v>306</v>
      </c>
      <c r="D67" s="341" t="s">
        <v>307</v>
      </c>
      <c r="E67" s="340" t="s">
        <v>316</v>
      </c>
      <c r="F67" s="341" t="s">
        <v>317</v>
      </c>
      <c r="G67" s="340" t="s">
        <v>434</v>
      </c>
      <c r="H67" s="340" t="s">
        <v>435</v>
      </c>
      <c r="I67" s="342">
        <v>15.489999771118164</v>
      </c>
      <c r="J67" s="342">
        <v>60</v>
      </c>
      <c r="K67" s="343">
        <v>929.3499755859375</v>
      </c>
    </row>
    <row r="68" spans="1:11" ht="14.45" customHeight="1" x14ac:dyDescent="0.2">
      <c r="A68" s="338" t="s">
        <v>304</v>
      </c>
      <c r="B68" s="339" t="s">
        <v>305</v>
      </c>
      <c r="C68" s="340" t="s">
        <v>306</v>
      </c>
      <c r="D68" s="341" t="s">
        <v>307</v>
      </c>
      <c r="E68" s="340" t="s">
        <v>316</v>
      </c>
      <c r="F68" s="341" t="s">
        <v>317</v>
      </c>
      <c r="G68" s="340" t="s">
        <v>436</v>
      </c>
      <c r="H68" s="340" t="s">
        <v>437</v>
      </c>
      <c r="I68" s="342">
        <v>11.859999656677246</v>
      </c>
      <c r="J68" s="342">
        <v>6000</v>
      </c>
      <c r="K68" s="343">
        <v>71148</v>
      </c>
    </row>
    <row r="69" spans="1:11" ht="14.45" customHeight="1" x14ac:dyDescent="0.2">
      <c r="A69" s="338" t="s">
        <v>304</v>
      </c>
      <c r="B69" s="339" t="s">
        <v>305</v>
      </c>
      <c r="C69" s="340" t="s">
        <v>306</v>
      </c>
      <c r="D69" s="341" t="s">
        <v>307</v>
      </c>
      <c r="E69" s="340" t="s">
        <v>316</v>
      </c>
      <c r="F69" s="341" t="s">
        <v>317</v>
      </c>
      <c r="G69" s="340" t="s">
        <v>438</v>
      </c>
      <c r="H69" s="340" t="s">
        <v>439</v>
      </c>
      <c r="I69" s="342">
        <v>14.279999732971191</v>
      </c>
      <c r="J69" s="342">
        <v>2000</v>
      </c>
      <c r="K69" s="343">
        <v>28556</v>
      </c>
    </row>
    <row r="70" spans="1:11" ht="14.45" customHeight="1" x14ac:dyDescent="0.2">
      <c r="A70" s="338" t="s">
        <v>304</v>
      </c>
      <c r="B70" s="339" t="s">
        <v>305</v>
      </c>
      <c r="C70" s="340" t="s">
        <v>306</v>
      </c>
      <c r="D70" s="341" t="s">
        <v>307</v>
      </c>
      <c r="E70" s="340" t="s">
        <v>316</v>
      </c>
      <c r="F70" s="341" t="s">
        <v>317</v>
      </c>
      <c r="G70" s="340" t="s">
        <v>440</v>
      </c>
      <c r="H70" s="340" t="s">
        <v>441</v>
      </c>
      <c r="I70" s="342">
        <v>16.219999313354492</v>
      </c>
      <c r="J70" s="342">
        <v>52380</v>
      </c>
      <c r="K70" s="343">
        <v>849341.7021484375</v>
      </c>
    </row>
    <row r="71" spans="1:11" ht="14.45" customHeight="1" x14ac:dyDescent="0.2">
      <c r="A71" s="338" t="s">
        <v>304</v>
      </c>
      <c r="B71" s="339" t="s">
        <v>305</v>
      </c>
      <c r="C71" s="340" t="s">
        <v>306</v>
      </c>
      <c r="D71" s="341" t="s">
        <v>307</v>
      </c>
      <c r="E71" s="340" t="s">
        <v>316</v>
      </c>
      <c r="F71" s="341" t="s">
        <v>317</v>
      </c>
      <c r="G71" s="340" t="s">
        <v>442</v>
      </c>
      <c r="H71" s="340" t="s">
        <v>443</v>
      </c>
      <c r="I71" s="342">
        <v>29.100000381469727</v>
      </c>
      <c r="J71" s="342">
        <v>4176</v>
      </c>
      <c r="K71" s="343">
        <v>121500.72265625</v>
      </c>
    </row>
    <row r="72" spans="1:11" ht="14.45" customHeight="1" x14ac:dyDescent="0.2">
      <c r="A72" s="338" t="s">
        <v>304</v>
      </c>
      <c r="B72" s="339" t="s">
        <v>305</v>
      </c>
      <c r="C72" s="340" t="s">
        <v>306</v>
      </c>
      <c r="D72" s="341" t="s">
        <v>307</v>
      </c>
      <c r="E72" s="340" t="s">
        <v>316</v>
      </c>
      <c r="F72" s="341" t="s">
        <v>317</v>
      </c>
      <c r="G72" s="340" t="s">
        <v>444</v>
      </c>
      <c r="H72" s="340" t="s">
        <v>445</v>
      </c>
      <c r="I72" s="342">
        <v>337.04444037543402</v>
      </c>
      <c r="J72" s="342">
        <v>16</v>
      </c>
      <c r="K72" s="343">
        <v>5716.0699462890625</v>
      </c>
    </row>
    <row r="73" spans="1:11" ht="14.45" customHeight="1" x14ac:dyDescent="0.2">
      <c r="A73" s="338" t="s">
        <v>304</v>
      </c>
      <c r="B73" s="339" t="s">
        <v>305</v>
      </c>
      <c r="C73" s="340" t="s">
        <v>306</v>
      </c>
      <c r="D73" s="341" t="s">
        <v>307</v>
      </c>
      <c r="E73" s="340" t="s">
        <v>316</v>
      </c>
      <c r="F73" s="341" t="s">
        <v>317</v>
      </c>
      <c r="G73" s="340" t="s">
        <v>446</v>
      </c>
      <c r="H73" s="340" t="s">
        <v>447</v>
      </c>
      <c r="I73" s="342">
        <v>316.27874374389648</v>
      </c>
      <c r="J73" s="342">
        <v>11</v>
      </c>
      <c r="K73" s="343">
        <v>3525.8599243164063</v>
      </c>
    </row>
    <row r="74" spans="1:11" ht="14.45" customHeight="1" x14ac:dyDescent="0.2">
      <c r="A74" s="338" t="s">
        <v>304</v>
      </c>
      <c r="B74" s="339" t="s">
        <v>305</v>
      </c>
      <c r="C74" s="340" t="s">
        <v>306</v>
      </c>
      <c r="D74" s="341" t="s">
        <v>307</v>
      </c>
      <c r="E74" s="340" t="s">
        <v>316</v>
      </c>
      <c r="F74" s="341" t="s">
        <v>317</v>
      </c>
      <c r="G74" s="340" t="s">
        <v>448</v>
      </c>
      <c r="H74" s="340" t="s">
        <v>449</v>
      </c>
      <c r="I74" s="342">
        <v>13.800000190734863</v>
      </c>
      <c r="J74" s="342">
        <v>50</v>
      </c>
      <c r="K74" s="343">
        <v>690</v>
      </c>
    </row>
    <row r="75" spans="1:11" ht="14.45" customHeight="1" x14ac:dyDescent="0.2">
      <c r="A75" s="338" t="s">
        <v>304</v>
      </c>
      <c r="B75" s="339" t="s">
        <v>305</v>
      </c>
      <c r="C75" s="340" t="s">
        <v>306</v>
      </c>
      <c r="D75" s="341" t="s">
        <v>307</v>
      </c>
      <c r="E75" s="340" t="s">
        <v>316</v>
      </c>
      <c r="F75" s="341" t="s">
        <v>317</v>
      </c>
      <c r="G75" s="340" t="s">
        <v>450</v>
      </c>
      <c r="H75" s="340" t="s">
        <v>451</v>
      </c>
      <c r="I75" s="342">
        <v>0.97799997329711919</v>
      </c>
      <c r="J75" s="342">
        <v>45000</v>
      </c>
      <c r="K75" s="343">
        <v>44401.49951171875</v>
      </c>
    </row>
    <row r="76" spans="1:11" ht="14.45" customHeight="1" x14ac:dyDescent="0.2">
      <c r="A76" s="338" t="s">
        <v>304</v>
      </c>
      <c r="B76" s="339" t="s">
        <v>305</v>
      </c>
      <c r="C76" s="340" t="s">
        <v>306</v>
      </c>
      <c r="D76" s="341" t="s">
        <v>307</v>
      </c>
      <c r="E76" s="340" t="s">
        <v>316</v>
      </c>
      <c r="F76" s="341" t="s">
        <v>317</v>
      </c>
      <c r="G76" s="340" t="s">
        <v>452</v>
      </c>
      <c r="H76" s="340" t="s">
        <v>453</v>
      </c>
      <c r="I76" s="342">
        <v>2.8163636814464224</v>
      </c>
      <c r="J76" s="342">
        <v>28000</v>
      </c>
      <c r="K76" s="343">
        <v>79502.19970703125</v>
      </c>
    </row>
    <row r="77" spans="1:11" ht="14.45" customHeight="1" x14ac:dyDescent="0.2">
      <c r="A77" s="338" t="s">
        <v>304</v>
      </c>
      <c r="B77" s="339" t="s">
        <v>305</v>
      </c>
      <c r="C77" s="340" t="s">
        <v>306</v>
      </c>
      <c r="D77" s="341" t="s">
        <v>307</v>
      </c>
      <c r="E77" s="340" t="s">
        <v>316</v>
      </c>
      <c r="F77" s="341" t="s">
        <v>317</v>
      </c>
      <c r="G77" s="340" t="s">
        <v>454</v>
      </c>
      <c r="H77" s="340" t="s">
        <v>455</v>
      </c>
      <c r="I77" s="342">
        <v>0.61000001430511475</v>
      </c>
      <c r="J77" s="342">
        <v>18000</v>
      </c>
      <c r="K77" s="343">
        <v>10971</v>
      </c>
    </row>
    <row r="78" spans="1:11" ht="14.45" customHeight="1" x14ac:dyDescent="0.2">
      <c r="A78" s="338" t="s">
        <v>304</v>
      </c>
      <c r="B78" s="339" t="s">
        <v>305</v>
      </c>
      <c r="C78" s="340" t="s">
        <v>306</v>
      </c>
      <c r="D78" s="341" t="s">
        <v>307</v>
      </c>
      <c r="E78" s="340" t="s">
        <v>316</v>
      </c>
      <c r="F78" s="341" t="s">
        <v>317</v>
      </c>
      <c r="G78" s="340" t="s">
        <v>456</v>
      </c>
      <c r="H78" s="340" t="s">
        <v>457</v>
      </c>
      <c r="I78" s="342">
        <v>0.15000000596046448</v>
      </c>
      <c r="J78" s="342">
        <v>200</v>
      </c>
      <c r="K78" s="343">
        <v>30</v>
      </c>
    </row>
    <row r="79" spans="1:11" ht="14.45" customHeight="1" x14ac:dyDescent="0.2">
      <c r="A79" s="338" t="s">
        <v>304</v>
      </c>
      <c r="B79" s="339" t="s">
        <v>305</v>
      </c>
      <c r="C79" s="340" t="s">
        <v>306</v>
      </c>
      <c r="D79" s="341" t="s">
        <v>307</v>
      </c>
      <c r="E79" s="340" t="s">
        <v>316</v>
      </c>
      <c r="F79" s="341" t="s">
        <v>317</v>
      </c>
      <c r="G79" s="340" t="s">
        <v>458</v>
      </c>
      <c r="H79" s="340" t="s">
        <v>459</v>
      </c>
      <c r="I79" s="342">
        <v>30.772500514984131</v>
      </c>
      <c r="J79" s="342">
        <v>182</v>
      </c>
      <c r="K79" s="343">
        <v>5600.3799438476563</v>
      </c>
    </row>
    <row r="80" spans="1:11" ht="14.45" customHeight="1" x14ac:dyDescent="0.2">
      <c r="A80" s="338" t="s">
        <v>304</v>
      </c>
      <c r="B80" s="339" t="s">
        <v>305</v>
      </c>
      <c r="C80" s="340" t="s">
        <v>306</v>
      </c>
      <c r="D80" s="341" t="s">
        <v>307</v>
      </c>
      <c r="E80" s="340" t="s">
        <v>316</v>
      </c>
      <c r="F80" s="341" t="s">
        <v>317</v>
      </c>
      <c r="G80" s="340" t="s">
        <v>460</v>
      </c>
      <c r="H80" s="340" t="s">
        <v>461</v>
      </c>
      <c r="I80" s="342">
        <v>112.52999877929688</v>
      </c>
      <c r="J80" s="342">
        <v>10</v>
      </c>
      <c r="K80" s="343">
        <v>1125.280029296875</v>
      </c>
    </row>
    <row r="81" spans="1:11" ht="14.45" customHeight="1" x14ac:dyDescent="0.2">
      <c r="A81" s="338" t="s">
        <v>304</v>
      </c>
      <c r="B81" s="339" t="s">
        <v>305</v>
      </c>
      <c r="C81" s="340" t="s">
        <v>306</v>
      </c>
      <c r="D81" s="341" t="s">
        <v>307</v>
      </c>
      <c r="E81" s="340" t="s">
        <v>462</v>
      </c>
      <c r="F81" s="341" t="s">
        <v>463</v>
      </c>
      <c r="G81" s="340" t="s">
        <v>464</v>
      </c>
      <c r="H81" s="340" t="s">
        <v>465</v>
      </c>
      <c r="I81" s="342">
        <v>566.70001220703125</v>
      </c>
      <c r="J81" s="342">
        <v>1</v>
      </c>
      <c r="K81" s="343">
        <v>566.70001220703125</v>
      </c>
    </row>
    <row r="82" spans="1:11" ht="14.45" customHeight="1" x14ac:dyDescent="0.2">
      <c r="A82" s="338" t="s">
        <v>304</v>
      </c>
      <c r="B82" s="339" t="s">
        <v>305</v>
      </c>
      <c r="C82" s="340" t="s">
        <v>306</v>
      </c>
      <c r="D82" s="341" t="s">
        <v>307</v>
      </c>
      <c r="E82" s="340" t="s">
        <v>462</v>
      </c>
      <c r="F82" s="341" t="s">
        <v>463</v>
      </c>
      <c r="G82" s="340" t="s">
        <v>466</v>
      </c>
      <c r="H82" s="340" t="s">
        <v>467</v>
      </c>
      <c r="I82" s="342">
        <v>566.70001220703125</v>
      </c>
      <c r="J82" s="342">
        <v>1</v>
      </c>
      <c r="K82" s="343">
        <v>566.70001220703125</v>
      </c>
    </row>
    <row r="83" spans="1:11" ht="14.45" customHeight="1" x14ac:dyDescent="0.2">
      <c r="A83" s="338" t="s">
        <v>304</v>
      </c>
      <c r="B83" s="339" t="s">
        <v>305</v>
      </c>
      <c r="C83" s="340" t="s">
        <v>306</v>
      </c>
      <c r="D83" s="341" t="s">
        <v>307</v>
      </c>
      <c r="E83" s="340" t="s">
        <v>462</v>
      </c>
      <c r="F83" s="341" t="s">
        <v>463</v>
      </c>
      <c r="G83" s="340" t="s">
        <v>468</v>
      </c>
      <c r="H83" s="340" t="s">
        <v>469</v>
      </c>
      <c r="I83" s="342">
        <v>2.3349999189376831</v>
      </c>
      <c r="J83" s="342">
        <v>400</v>
      </c>
      <c r="K83" s="343">
        <v>934</v>
      </c>
    </row>
    <row r="84" spans="1:11" ht="14.45" customHeight="1" x14ac:dyDescent="0.2">
      <c r="A84" s="338" t="s">
        <v>304</v>
      </c>
      <c r="B84" s="339" t="s">
        <v>305</v>
      </c>
      <c r="C84" s="340" t="s">
        <v>306</v>
      </c>
      <c r="D84" s="341" t="s">
        <v>307</v>
      </c>
      <c r="E84" s="340" t="s">
        <v>462</v>
      </c>
      <c r="F84" s="341" t="s">
        <v>463</v>
      </c>
      <c r="G84" s="340" t="s">
        <v>470</v>
      </c>
      <c r="H84" s="340" t="s">
        <v>471</v>
      </c>
      <c r="I84" s="342">
        <v>2.9025000929832458</v>
      </c>
      <c r="J84" s="342">
        <v>1000</v>
      </c>
      <c r="K84" s="343">
        <v>2904</v>
      </c>
    </row>
    <row r="85" spans="1:11" ht="14.45" customHeight="1" x14ac:dyDescent="0.2">
      <c r="A85" s="338" t="s">
        <v>304</v>
      </c>
      <c r="B85" s="339" t="s">
        <v>305</v>
      </c>
      <c r="C85" s="340" t="s">
        <v>306</v>
      </c>
      <c r="D85" s="341" t="s">
        <v>307</v>
      </c>
      <c r="E85" s="340" t="s">
        <v>462</v>
      </c>
      <c r="F85" s="341" t="s">
        <v>463</v>
      </c>
      <c r="G85" s="340" t="s">
        <v>472</v>
      </c>
      <c r="H85" s="340" t="s">
        <v>473</v>
      </c>
      <c r="I85" s="342">
        <v>2.9000000953674316</v>
      </c>
      <c r="J85" s="342">
        <v>1700</v>
      </c>
      <c r="K85" s="343">
        <v>4930</v>
      </c>
    </row>
    <row r="86" spans="1:11" ht="14.45" customHeight="1" x14ac:dyDescent="0.2">
      <c r="A86" s="338" t="s">
        <v>304</v>
      </c>
      <c r="B86" s="339" t="s">
        <v>305</v>
      </c>
      <c r="C86" s="340" t="s">
        <v>306</v>
      </c>
      <c r="D86" s="341" t="s">
        <v>307</v>
      </c>
      <c r="E86" s="340" t="s">
        <v>462</v>
      </c>
      <c r="F86" s="341" t="s">
        <v>463</v>
      </c>
      <c r="G86" s="340" t="s">
        <v>474</v>
      </c>
      <c r="H86" s="340" t="s">
        <v>475</v>
      </c>
      <c r="I86" s="342">
        <v>2.9033334255218506</v>
      </c>
      <c r="J86" s="342">
        <v>500</v>
      </c>
      <c r="K86" s="343">
        <v>1451</v>
      </c>
    </row>
    <row r="87" spans="1:11" ht="14.45" customHeight="1" x14ac:dyDescent="0.2">
      <c r="A87" s="338" t="s">
        <v>304</v>
      </c>
      <c r="B87" s="339" t="s">
        <v>305</v>
      </c>
      <c r="C87" s="340" t="s">
        <v>306</v>
      </c>
      <c r="D87" s="341" t="s">
        <v>307</v>
      </c>
      <c r="E87" s="340" t="s">
        <v>462</v>
      </c>
      <c r="F87" s="341" t="s">
        <v>463</v>
      </c>
      <c r="G87" s="340" t="s">
        <v>476</v>
      </c>
      <c r="H87" s="340" t="s">
        <v>477</v>
      </c>
      <c r="I87" s="342">
        <v>2.9100000858306885</v>
      </c>
      <c r="J87" s="342">
        <v>200</v>
      </c>
      <c r="K87" s="343">
        <v>582</v>
      </c>
    </row>
    <row r="88" spans="1:11" ht="14.45" customHeight="1" x14ac:dyDescent="0.2">
      <c r="A88" s="338" t="s">
        <v>304</v>
      </c>
      <c r="B88" s="339" t="s">
        <v>305</v>
      </c>
      <c r="C88" s="340" t="s">
        <v>306</v>
      </c>
      <c r="D88" s="341" t="s">
        <v>307</v>
      </c>
      <c r="E88" s="340" t="s">
        <v>462</v>
      </c>
      <c r="F88" s="341" t="s">
        <v>463</v>
      </c>
      <c r="G88" s="340" t="s">
        <v>478</v>
      </c>
      <c r="H88" s="340" t="s">
        <v>479</v>
      </c>
      <c r="I88" s="342">
        <v>2.9050000905990601</v>
      </c>
      <c r="J88" s="342">
        <v>1200</v>
      </c>
      <c r="K88" s="343">
        <v>3486</v>
      </c>
    </row>
    <row r="89" spans="1:11" ht="14.45" customHeight="1" x14ac:dyDescent="0.2">
      <c r="A89" s="338" t="s">
        <v>304</v>
      </c>
      <c r="B89" s="339" t="s">
        <v>305</v>
      </c>
      <c r="C89" s="340" t="s">
        <v>306</v>
      </c>
      <c r="D89" s="341" t="s">
        <v>307</v>
      </c>
      <c r="E89" s="340" t="s">
        <v>462</v>
      </c>
      <c r="F89" s="341" t="s">
        <v>463</v>
      </c>
      <c r="G89" s="340" t="s">
        <v>480</v>
      </c>
      <c r="H89" s="340" t="s">
        <v>481</v>
      </c>
      <c r="I89" s="342">
        <v>2.9030770155099721</v>
      </c>
      <c r="J89" s="342">
        <v>4360</v>
      </c>
      <c r="K89" s="343">
        <v>12657.800048828125</v>
      </c>
    </row>
    <row r="90" spans="1:11" ht="14.45" customHeight="1" x14ac:dyDescent="0.2">
      <c r="A90" s="338" t="s">
        <v>304</v>
      </c>
      <c r="B90" s="339" t="s">
        <v>305</v>
      </c>
      <c r="C90" s="340" t="s">
        <v>306</v>
      </c>
      <c r="D90" s="341" t="s">
        <v>307</v>
      </c>
      <c r="E90" s="340" t="s">
        <v>462</v>
      </c>
      <c r="F90" s="341" t="s">
        <v>463</v>
      </c>
      <c r="G90" s="340" t="s">
        <v>482</v>
      </c>
      <c r="H90" s="340" t="s">
        <v>483</v>
      </c>
      <c r="I90" s="342">
        <v>2.8424999117851257</v>
      </c>
      <c r="J90" s="342">
        <v>1000</v>
      </c>
      <c r="K90" s="343">
        <v>2845.2500305175781</v>
      </c>
    </row>
    <row r="91" spans="1:11" ht="14.45" customHeight="1" x14ac:dyDescent="0.2">
      <c r="A91" s="338" t="s">
        <v>304</v>
      </c>
      <c r="B91" s="339" t="s">
        <v>305</v>
      </c>
      <c r="C91" s="340" t="s">
        <v>306</v>
      </c>
      <c r="D91" s="341" t="s">
        <v>307</v>
      </c>
      <c r="E91" s="340" t="s">
        <v>462</v>
      </c>
      <c r="F91" s="341" t="s">
        <v>463</v>
      </c>
      <c r="G91" s="340" t="s">
        <v>484</v>
      </c>
      <c r="H91" s="340" t="s">
        <v>485</v>
      </c>
      <c r="I91" s="342">
        <v>2.8419999122619628</v>
      </c>
      <c r="J91" s="342">
        <v>1500</v>
      </c>
      <c r="K91" s="343">
        <v>4265.9500122070313</v>
      </c>
    </row>
    <row r="92" spans="1:11" ht="14.45" customHeight="1" x14ac:dyDescent="0.2">
      <c r="A92" s="338" t="s">
        <v>304</v>
      </c>
      <c r="B92" s="339" t="s">
        <v>305</v>
      </c>
      <c r="C92" s="340" t="s">
        <v>306</v>
      </c>
      <c r="D92" s="341" t="s">
        <v>307</v>
      </c>
      <c r="E92" s="340" t="s">
        <v>462</v>
      </c>
      <c r="F92" s="341" t="s">
        <v>463</v>
      </c>
      <c r="G92" s="340" t="s">
        <v>486</v>
      </c>
      <c r="H92" s="340" t="s">
        <v>487</v>
      </c>
      <c r="I92" s="342">
        <v>18.452857426234655</v>
      </c>
      <c r="J92" s="342">
        <v>400</v>
      </c>
      <c r="K92" s="343">
        <v>7356.580078125</v>
      </c>
    </row>
    <row r="93" spans="1:11" ht="14.45" customHeight="1" x14ac:dyDescent="0.2">
      <c r="A93" s="338" t="s">
        <v>304</v>
      </c>
      <c r="B93" s="339" t="s">
        <v>305</v>
      </c>
      <c r="C93" s="340" t="s">
        <v>306</v>
      </c>
      <c r="D93" s="341" t="s">
        <v>307</v>
      </c>
      <c r="E93" s="340" t="s">
        <v>462</v>
      </c>
      <c r="F93" s="341" t="s">
        <v>463</v>
      </c>
      <c r="G93" s="340" t="s">
        <v>488</v>
      </c>
      <c r="H93" s="340" t="s">
        <v>489</v>
      </c>
      <c r="I93" s="342">
        <v>2.3599998950958252</v>
      </c>
      <c r="J93" s="342">
        <v>760</v>
      </c>
      <c r="K93" s="343">
        <v>1793.6000061035156</v>
      </c>
    </row>
    <row r="94" spans="1:11" ht="14.45" customHeight="1" x14ac:dyDescent="0.2">
      <c r="A94" s="338" t="s">
        <v>304</v>
      </c>
      <c r="B94" s="339" t="s">
        <v>305</v>
      </c>
      <c r="C94" s="340" t="s">
        <v>306</v>
      </c>
      <c r="D94" s="341" t="s">
        <v>307</v>
      </c>
      <c r="E94" s="340" t="s">
        <v>462</v>
      </c>
      <c r="F94" s="341" t="s">
        <v>463</v>
      </c>
      <c r="G94" s="340" t="s">
        <v>490</v>
      </c>
      <c r="H94" s="340" t="s">
        <v>491</v>
      </c>
      <c r="I94" s="342">
        <v>12.252000045776366</v>
      </c>
      <c r="J94" s="342">
        <v>480</v>
      </c>
      <c r="K94" s="343">
        <v>5926.4000244140625</v>
      </c>
    </row>
    <row r="95" spans="1:11" ht="14.45" customHeight="1" x14ac:dyDescent="0.2">
      <c r="A95" s="338" t="s">
        <v>304</v>
      </c>
      <c r="B95" s="339" t="s">
        <v>305</v>
      </c>
      <c r="C95" s="340" t="s">
        <v>306</v>
      </c>
      <c r="D95" s="341" t="s">
        <v>307</v>
      </c>
      <c r="E95" s="340" t="s">
        <v>462</v>
      </c>
      <c r="F95" s="341" t="s">
        <v>463</v>
      </c>
      <c r="G95" s="340" t="s">
        <v>492</v>
      </c>
      <c r="H95" s="340" t="s">
        <v>493</v>
      </c>
      <c r="I95" s="342">
        <v>181.5</v>
      </c>
      <c r="J95" s="342">
        <v>80</v>
      </c>
      <c r="K95" s="343">
        <v>14520</v>
      </c>
    </row>
    <row r="96" spans="1:11" ht="14.45" customHeight="1" x14ac:dyDescent="0.2">
      <c r="A96" s="338" t="s">
        <v>304</v>
      </c>
      <c r="B96" s="339" t="s">
        <v>305</v>
      </c>
      <c r="C96" s="340" t="s">
        <v>306</v>
      </c>
      <c r="D96" s="341" t="s">
        <v>307</v>
      </c>
      <c r="E96" s="340" t="s">
        <v>462</v>
      </c>
      <c r="F96" s="341" t="s">
        <v>463</v>
      </c>
      <c r="G96" s="340" t="s">
        <v>494</v>
      </c>
      <c r="H96" s="340" t="s">
        <v>495</v>
      </c>
      <c r="I96" s="342">
        <v>8.4700002670288086</v>
      </c>
      <c r="J96" s="342">
        <v>140</v>
      </c>
      <c r="K96" s="343">
        <v>1185.7999877929688</v>
      </c>
    </row>
    <row r="97" spans="1:11" ht="14.45" customHeight="1" x14ac:dyDescent="0.2">
      <c r="A97" s="338" t="s">
        <v>304</v>
      </c>
      <c r="B97" s="339" t="s">
        <v>305</v>
      </c>
      <c r="C97" s="340" t="s">
        <v>306</v>
      </c>
      <c r="D97" s="341" t="s">
        <v>307</v>
      </c>
      <c r="E97" s="340" t="s">
        <v>462</v>
      </c>
      <c r="F97" s="341" t="s">
        <v>463</v>
      </c>
      <c r="G97" s="340" t="s">
        <v>496</v>
      </c>
      <c r="H97" s="340" t="s">
        <v>497</v>
      </c>
      <c r="I97" s="342">
        <v>8.4700002670288086</v>
      </c>
      <c r="J97" s="342">
        <v>1000</v>
      </c>
      <c r="K97" s="343">
        <v>8470</v>
      </c>
    </row>
    <row r="98" spans="1:11" ht="14.45" customHeight="1" x14ac:dyDescent="0.2">
      <c r="A98" s="338" t="s">
        <v>304</v>
      </c>
      <c r="B98" s="339" t="s">
        <v>305</v>
      </c>
      <c r="C98" s="340" t="s">
        <v>306</v>
      </c>
      <c r="D98" s="341" t="s">
        <v>307</v>
      </c>
      <c r="E98" s="340" t="s">
        <v>462</v>
      </c>
      <c r="F98" s="341" t="s">
        <v>463</v>
      </c>
      <c r="G98" s="340" t="s">
        <v>498</v>
      </c>
      <c r="H98" s="340" t="s">
        <v>499</v>
      </c>
      <c r="I98" s="342">
        <v>8.4700002670288086</v>
      </c>
      <c r="J98" s="342">
        <v>1610</v>
      </c>
      <c r="K98" s="343">
        <v>13636.699996948242</v>
      </c>
    </row>
    <row r="99" spans="1:11" ht="14.45" customHeight="1" x14ac:dyDescent="0.2">
      <c r="A99" s="338" t="s">
        <v>304</v>
      </c>
      <c r="B99" s="339" t="s">
        <v>305</v>
      </c>
      <c r="C99" s="340" t="s">
        <v>306</v>
      </c>
      <c r="D99" s="341" t="s">
        <v>307</v>
      </c>
      <c r="E99" s="340" t="s">
        <v>462</v>
      </c>
      <c r="F99" s="341" t="s">
        <v>463</v>
      </c>
      <c r="G99" s="340" t="s">
        <v>500</v>
      </c>
      <c r="H99" s="340" t="s">
        <v>501</v>
      </c>
      <c r="I99" s="342">
        <v>8.4700002670288086</v>
      </c>
      <c r="J99" s="342">
        <v>1200</v>
      </c>
      <c r="K99" s="343">
        <v>10164</v>
      </c>
    </row>
    <row r="100" spans="1:11" ht="14.45" customHeight="1" x14ac:dyDescent="0.2">
      <c r="A100" s="338" t="s">
        <v>304</v>
      </c>
      <c r="B100" s="339" t="s">
        <v>305</v>
      </c>
      <c r="C100" s="340" t="s">
        <v>306</v>
      </c>
      <c r="D100" s="341" t="s">
        <v>307</v>
      </c>
      <c r="E100" s="340" t="s">
        <v>462</v>
      </c>
      <c r="F100" s="341" t="s">
        <v>463</v>
      </c>
      <c r="G100" s="340" t="s">
        <v>502</v>
      </c>
      <c r="H100" s="340" t="s">
        <v>503</v>
      </c>
      <c r="I100" s="342">
        <v>839.97998046875</v>
      </c>
      <c r="J100" s="342">
        <v>130</v>
      </c>
      <c r="K100" s="343">
        <v>109196.876953125</v>
      </c>
    </row>
    <row r="101" spans="1:11" ht="14.45" customHeight="1" x14ac:dyDescent="0.2">
      <c r="A101" s="338" t="s">
        <v>304</v>
      </c>
      <c r="B101" s="339" t="s">
        <v>305</v>
      </c>
      <c r="C101" s="340" t="s">
        <v>306</v>
      </c>
      <c r="D101" s="341" t="s">
        <v>307</v>
      </c>
      <c r="E101" s="340" t="s">
        <v>462</v>
      </c>
      <c r="F101" s="341" t="s">
        <v>463</v>
      </c>
      <c r="G101" s="340" t="s">
        <v>504</v>
      </c>
      <c r="H101" s="340" t="s">
        <v>505</v>
      </c>
      <c r="I101" s="342">
        <v>48.279998779296875</v>
      </c>
      <c r="J101" s="342">
        <v>940</v>
      </c>
      <c r="K101" s="343">
        <v>45383.48046875</v>
      </c>
    </row>
    <row r="102" spans="1:11" ht="14.45" customHeight="1" x14ac:dyDescent="0.2">
      <c r="A102" s="338" t="s">
        <v>304</v>
      </c>
      <c r="B102" s="339" t="s">
        <v>305</v>
      </c>
      <c r="C102" s="340" t="s">
        <v>306</v>
      </c>
      <c r="D102" s="341" t="s">
        <v>307</v>
      </c>
      <c r="E102" s="340" t="s">
        <v>462</v>
      </c>
      <c r="F102" s="341" t="s">
        <v>463</v>
      </c>
      <c r="G102" s="340" t="s">
        <v>506</v>
      </c>
      <c r="H102" s="340" t="s">
        <v>507</v>
      </c>
      <c r="I102" s="342">
        <v>48.279998779296875</v>
      </c>
      <c r="J102" s="342">
        <v>250</v>
      </c>
      <c r="K102" s="343">
        <v>12069.869873046875</v>
      </c>
    </row>
    <row r="103" spans="1:11" ht="14.45" customHeight="1" x14ac:dyDescent="0.2">
      <c r="A103" s="338" t="s">
        <v>304</v>
      </c>
      <c r="B103" s="339" t="s">
        <v>305</v>
      </c>
      <c r="C103" s="340" t="s">
        <v>306</v>
      </c>
      <c r="D103" s="341" t="s">
        <v>307</v>
      </c>
      <c r="E103" s="340" t="s">
        <v>462</v>
      </c>
      <c r="F103" s="341" t="s">
        <v>463</v>
      </c>
      <c r="G103" s="340" t="s">
        <v>508</v>
      </c>
      <c r="H103" s="340" t="s">
        <v>509</v>
      </c>
      <c r="I103" s="342">
        <v>48.279998779296875</v>
      </c>
      <c r="J103" s="342">
        <v>50</v>
      </c>
      <c r="K103" s="343">
        <v>2413.949951171875</v>
      </c>
    </row>
    <row r="104" spans="1:11" ht="14.45" customHeight="1" x14ac:dyDescent="0.2">
      <c r="A104" s="338" t="s">
        <v>304</v>
      </c>
      <c r="B104" s="339" t="s">
        <v>305</v>
      </c>
      <c r="C104" s="340" t="s">
        <v>306</v>
      </c>
      <c r="D104" s="341" t="s">
        <v>307</v>
      </c>
      <c r="E104" s="340" t="s">
        <v>462</v>
      </c>
      <c r="F104" s="341" t="s">
        <v>463</v>
      </c>
      <c r="G104" s="340" t="s">
        <v>510</v>
      </c>
      <c r="H104" s="340" t="s">
        <v>511</v>
      </c>
      <c r="I104" s="342">
        <v>139.14999389648438</v>
      </c>
      <c r="J104" s="342">
        <v>8</v>
      </c>
      <c r="K104" s="343">
        <v>1113.199951171875</v>
      </c>
    </row>
    <row r="105" spans="1:11" ht="14.45" customHeight="1" x14ac:dyDescent="0.2">
      <c r="A105" s="338" t="s">
        <v>304</v>
      </c>
      <c r="B105" s="339" t="s">
        <v>305</v>
      </c>
      <c r="C105" s="340" t="s">
        <v>306</v>
      </c>
      <c r="D105" s="341" t="s">
        <v>307</v>
      </c>
      <c r="E105" s="340" t="s">
        <v>462</v>
      </c>
      <c r="F105" s="341" t="s">
        <v>463</v>
      </c>
      <c r="G105" s="340" t="s">
        <v>512</v>
      </c>
      <c r="H105" s="340" t="s">
        <v>513</v>
      </c>
      <c r="I105" s="342">
        <v>554.17999267578125</v>
      </c>
      <c r="J105" s="342">
        <v>4</v>
      </c>
      <c r="K105" s="343">
        <v>2216.719970703125</v>
      </c>
    </row>
    <row r="106" spans="1:11" ht="14.45" customHeight="1" x14ac:dyDescent="0.2">
      <c r="A106" s="338" t="s">
        <v>304</v>
      </c>
      <c r="B106" s="339" t="s">
        <v>305</v>
      </c>
      <c r="C106" s="340" t="s">
        <v>306</v>
      </c>
      <c r="D106" s="341" t="s">
        <v>307</v>
      </c>
      <c r="E106" s="340" t="s">
        <v>462</v>
      </c>
      <c r="F106" s="341" t="s">
        <v>463</v>
      </c>
      <c r="G106" s="340" t="s">
        <v>514</v>
      </c>
      <c r="H106" s="340" t="s">
        <v>515</v>
      </c>
      <c r="I106" s="342">
        <v>148.83000183105469</v>
      </c>
      <c r="J106" s="342">
        <v>6</v>
      </c>
      <c r="K106" s="343">
        <v>892.97998046875</v>
      </c>
    </row>
    <row r="107" spans="1:11" ht="14.45" customHeight="1" x14ac:dyDescent="0.2">
      <c r="A107" s="338" t="s">
        <v>304</v>
      </c>
      <c r="B107" s="339" t="s">
        <v>305</v>
      </c>
      <c r="C107" s="340" t="s">
        <v>306</v>
      </c>
      <c r="D107" s="341" t="s">
        <v>307</v>
      </c>
      <c r="E107" s="340" t="s">
        <v>462</v>
      </c>
      <c r="F107" s="341" t="s">
        <v>463</v>
      </c>
      <c r="G107" s="340" t="s">
        <v>516</v>
      </c>
      <c r="H107" s="340" t="s">
        <v>517</v>
      </c>
      <c r="I107" s="342">
        <v>655.82000732421875</v>
      </c>
      <c r="J107" s="342">
        <v>4</v>
      </c>
      <c r="K107" s="343">
        <v>2514.3800048828125</v>
      </c>
    </row>
    <row r="108" spans="1:11" ht="14.45" customHeight="1" x14ac:dyDescent="0.2">
      <c r="A108" s="338" t="s">
        <v>304</v>
      </c>
      <c r="B108" s="339" t="s">
        <v>305</v>
      </c>
      <c r="C108" s="340" t="s">
        <v>306</v>
      </c>
      <c r="D108" s="341" t="s">
        <v>307</v>
      </c>
      <c r="E108" s="340" t="s">
        <v>462</v>
      </c>
      <c r="F108" s="341" t="s">
        <v>463</v>
      </c>
      <c r="G108" s="340" t="s">
        <v>518</v>
      </c>
      <c r="H108" s="340" t="s">
        <v>519</v>
      </c>
      <c r="I108" s="342">
        <v>699.3800048828125</v>
      </c>
      <c r="J108" s="342">
        <v>1</v>
      </c>
      <c r="K108" s="343">
        <v>699.3800048828125</v>
      </c>
    </row>
    <row r="109" spans="1:11" ht="14.45" customHeight="1" x14ac:dyDescent="0.2">
      <c r="A109" s="338" t="s">
        <v>304</v>
      </c>
      <c r="B109" s="339" t="s">
        <v>305</v>
      </c>
      <c r="C109" s="340" t="s">
        <v>306</v>
      </c>
      <c r="D109" s="341" t="s">
        <v>307</v>
      </c>
      <c r="E109" s="340" t="s">
        <v>462</v>
      </c>
      <c r="F109" s="341" t="s">
        <v>463</v>
      </c>
      <c r="G109" s="340" t="s">
        <v>520</v>
      </c>
      <c r="H109" s="340" t="s">
        <v>521</v>
      </c>
      <c r="I109" s="342">
        <v>91.855003356933594</v>
      </c>
      <c r="J109" s="342">
        <v>100</v>
      </c>
      <c r="K109" s="343">
        <v>9185.7197265625</v>
      </c>
    </row>
    <row r="110" spans="1:11" ht="14.45" customHeight="1" x14ac:dyDescent="0.2">
      <c r="A110" s="338" t="s">
        <v>304</v>
      </c>
      <c r="B110" s="339" t="s">
        <v>305</v>
      </c>
      <c r="C110" s="340" t="s">
        <v>306</v>
      </c>
      <c r="D110" s="341" t="s">
        <v>307</v>
      </c>
      <c r="E110" s="340" t="s">
        <v>462</v>
      </c>
      <c r="F110" s="341" t="s">
        <v>463</v>
      </c>
      <c r="G110" s="340" t="s">
        <v>522</v>
      </c>
      <c r="H110" s="340" t="s">
        <v>523</v>
      </c>
      <c r="I110" s="342">
        <v>62.560001373291016</v>
      </c>
      <c r="J110" s="342">
        <v>1000</v>
      </c>
      <c r="K110" s="343">
        <v>62557.00048828125</v>
      </c>
    </row>
    <row r="111" spans="1:11" ht="14.45" customHeight="1" x14ac:dyDescent="0.2">
      <c r="A111" s="338" t="s">
        <v>304</v>
      </c>
      <c r="B111" s="339" t="s">
        <v>305</v>
      </c>
      <c r="C111" s="340" t="s">
        <v>306</v>
      </c>
      <c r="D111" s="341" t="s">
        <v>307</v>
      </c>
      <c r="E111" s="340" t="s">
        <v>462</v>
      </c>
      <c r="F111" s="341" t="s">
        <v>463</v>
      </c>
      <c r="G111" s="340" t="s">
        <v>524</v>
      </c>
      <c r="H111" s="340" t="s">
        <v>525</v>
      </c>
      <c r="I111" s="342">
        <v>60.829167048136391</v>
      </c>
      <c r="J111" s="342">
        <v>3150</v>
      </c>
      <c r="K111" s="343">
        <v>192542.509765625</v>
      </c>
    </row>
    <row r="112" spans="1:11" ht="14.45" customHeight="1" x14ac:dyDescent="0.2">
      <c r="A112" s="338" t="s">
        <v>304</v>
      </c>
      <c r="B112" s="339" t="s">
        <v>305</v>
      </c>
      <c r="C112" s="340" t="s">
        <v>306</v>
      </c>
      <c r="D112" s="341" t="s">
        <v>307</v>
      </c>
      <c r="E112" s="340" t="s">
        <v>462</v>
      </c>
      <c r="F112" s="341" t="s">
        <v>463</v>
      </c>
      <c r="G112" s="340" t="s">
        <v>526</v>
      </c>
      <c r="H112" s="340" t="s">
        <v>527</v>
      </c>
      <c r="I112" s="342">
        <v>48.270000457763672</v>
      </c>
      <c r="J112" s="342">
        <v>2000</v>
      </c>
      <c r="K112" s="343">
        <v>96541.3212890625</v>
      </c>
    </row>
    <row r="113" spans="1:11" ht="14.45" customHeight="1" x14ac:dyDescent="0.2">
      <c r="A113" s="338" t="s">
        <v>304</v>
      </c>
      <c r="B113" s="339" t="s">
        <v>305</v>
      </c>
      <c r="C113" s="340" t="s">
        <v>306</v>
      </c>
      <c r="D113" s="341" t="s">
        <v>307</v>
      </c>
      <c r="E113" s="340" t="s">
        <v>462</v>
      </c>
      <c r="F113" s="341" t="s">
        <v>463</v>
      </c>
      <c r="G113" s="340" t="s">
        <v>528</v>
      </c>
      <c r="H113" s="340" t="s">
        <v>529</v>
      </c>
      <c r="I113" s="342">
        <v>133.10000610351563</v>
      </c>
      <c r="J113" s="342">
        <v>50</v>
      </c>
      <c r="K113" s="343">
        <v>6655</v>
      </c>
    </row>
    <row r="114" spans="1:11" ht="14.45" customHeight="1" x14ac:dyDescent="0.2">
      <c r="A114" s="338" t="s">
        <v>304</v>
      </c>
      <c r="B114" s="339" t="s">
        <v>305</v>
      </c>
      <c r="C114" s="340" t="s">
        <v>306</v>
      </c>
      <c r="D114" s="341" t="s">
        <v>307</v>
      </c>
      <c r="E114" s="340" t="s">
        <v>462</v>
      </c>
      <c r="F114" s="341" t="s">
        <v>463</v>
      </c>
      <c r="G114" s="340" t="s">
        <v>530</v>
      </c>
      <c r="H114" s="340" t="s">
        <v>531</v>
      </c>
      <c r="I114" s="342">
        <v>79.134998321533203</v>
      </c>
      <c r="J114" s="342">
        <v>40</v>
      </c>
      <c r="K114" s="343">
        <v>3165.4400634765625</v>
      </c>
    </row>
    <row r="115" spans="1:11" ht="14.45" customHeight="1" x14ac:dyDescent="0.2">
      <c r="A115" s="338" t="s">
        <v>304</v>
      </c>
      <c r="B115" s="339" t="s">
        <v>305</v>
      </c>
      <c r="C115" s="340" t="s">
        <v>306</v>
      </c>
      <c r="D115" s="341" t="s">
        <v>307</v>
      </c>
      <c r="E115" s="340" t="s">
        <v>462</v>
      </c>
      <c r="F115" s="341" t="s">
        <v>463</v>
      </c>
      <c r="G115" s="340" t="s">
        <v>532</v>
      </c>
      <c r="H115" s="340" t="s">
        <v>533</v>
      </c>
      <c r="I115" s="342">
        <v>222.64571707589286</v>
      </c>
      <c r="J115" s="342">
        <v>17</v>
      </c>
      <c r="K115" s="343">
        <v>3804.3600463867188</v>
      </c>
    </row>
    <row r="116" spans="1:11" ht="14.45" customHeight="1" x14ac:dyDescent="0.2">
      <c r="A116" s="338" t="s">
        <v>304</v>
      </c>
      <c r="B116" s="339" t="s">
        <v>305</v>
      </c>
      <c r="C116" s="340" t="s">
        <v>306</v>
      </c>
      <c r="D116" s="341" t="s">
        <v>307</v>
      </c>
      <c r="E116" s="340" t="s">
        <v>462</v>
      </c>
      <c r="F116" s="341" t="s">
        <v>463</v>
      </c>
      <c r="G116" s="340" t="s">
        <v>534</v>
      </c>
      <c r="H116" s="340" t="s">
        <v>535</v>
      </c>
      <c r="I116" s="342">
        <v>5.2600002288818359</v>
      </c>
      <c r="J116" s="342">
        <v>50</v>
      </c>
      <c r="K116" s="343">
        <v>263</v>
      </c>
    </row>
    <row r="117" spans="1:11" ht="14.45" customHeight="1" x14ac:dyDescent="0.2">
      <c r="A117" s="338" t="s">
        <v>304</v>
      </c>
      <c r="B117" s="339" t="s">
        <v>305</v>
      </c>
      <c r="C117" s="340" t="s">
        <v>306</v>
      </c>
      <c r="D117" s="341" t="s">
        <v>307</v>
      </c>
      <c r="E117" s="340" t="s">
        <v>462</v>
      </c>
      <c r="F117" s="341" t="s">
        <v>463</v>
      </c>
      <c r="G117" s="340" t="s">
        <v>536</v>
      </c>
      <c r="H117" s="340" t="s">
        <v>537</v>
      </c>
      <c r="I117" s="342">
        <v>23173.919921875</v>
      </c>
      <c r="J117" s="342">
        <v>7</v>
      </c>
      <c r="K117" s="343">
        <v>162217.439453125</v>
      </c>
    </row>
    <row r="118" spans="1:11" ht="14.45" customHeight="1" x14ac:dyDescent="0.2">
      <c r="A118" s="338" t="s">
        <v>304</v>
      </c>
      <c r="B118" s="339" t="s">
        <v>305</v>
      </c>
      <c r="C118" s="340" t="s">
        <v>306</v>
      </c>
      <c r="D118" s="341" t="s">
        <v>307</v>
      </c>
      <c r="E118" s="340" t="s">
        <v>462</v>
      </c>
      <c r="F118" s="341" t="s">
        <v>463</v>
      </c>
      <c r="G118" s="340" t="s">
        <v>538</v>
      </c>
      <c r="H118" s="340" t="s">
        <v>539</v>
      </c>
      <c r="I118" s="342">
        <v>2359.5</v>
      </c>
      <c r="J118" s="342">
        <v>5</v>
      </c>
      <c r="K118" s="343">
        <v>11797.5</v>
      </c>
    </row>
    <row r="119" spans="1:11" ht="14.45" customHeight="1" x14ac:dyDescent="0.2">
      <c r="A119" s="338" t="s">
        <v>304</v>
      </c>
      <c r="B119" s="339" t="s">
        <v>305</v>
      </c>
      <c r="C119" s="340" t="s">
        <v>306</v>
      </c>
      <c r="D119" s="341" t="s">
        <v>307</v>
      </c>
      <c r="E119" s="340" t="s">
        <v>462</v>
      </c>
      <c r="F119" s="341" t="s">
        <v>463</v>
      </c>
      <c r="G119" s="340" t="s">
        <v>540</v>
      </c>
      <c r="H119" s="340" t="s">
        <v>541</v>
      </c>
      <c r="I119" s="342">
        <v>17.979999542236328</v>
      </c>
      <c r="J119" s="342">
        <v>100</v>
      </c>
      <c r="K119" s="343">
        <v>1798.1200561523438</v>
      </c>
    </row>
    <row r="120" spans="1:11" ht="14.45" customHeight="1" x14ac:dyDescent="0.2">
      <c r="A120" s="338" t="s">
        <v>304</v>
      </c>
      <c r="B120" s="339" t="s">
        <v>305</v>
      </c>
      <c r="C120" s="340" t="s">
        <v>306</v>
      </c>
      <c r="D120" s="341" t="s">
        <v>307</v>
      </c>
      <c r="E120" s="340" t="s">
        <v>462</v>
      </c>
      <c r="F120" s="341" t="s">
        <v>463</v>
      </c>
      <c r="G120" s="340" t="s">
        <v>542</v>
      </c>
      <c r="H120" s="340" t="s">
        <v>543</v>
      </c>
      <c r="I120" s="342">
        <v>16.329999923706055</v>
      </c>
      <c r="J120" s="342">
        <v>12</v>
      </c>
      <c r="K120" s="343">
        <v>195.96000671386719</v>
      </c>
    </row>
    <row r="121" spans="1:11" ht="14.45" customHeight="1" x14ac:dyDescent="0.2">
      <c r="A121" s="338" t="s">
        <v>304</v>
      </c>
      <c r="B121" s="339" t="s">
        <v>305</v>
      </c>
      <c r="C121" s="340" t="s">
        <v>306</v>
      </c>
      <c r="D121" s="341" t="s">
        <v>307</v>
      </c>
      <c r="E121" s="340" t="s">
        <v>462</v>
      </c>
      <c r="F121" s="341" t="s">
        <v>463</v>
      </c>
      <c r="G121" s="340" t="s">
        <v>544</v>
      </c>
      <c r="H121" s="340" t="s">
        <v>545</v>
      </c>
      <c r="I121" s="342">
        <v>13.199999809265137</v>
      </c>
      <c r="J121" s="342">
        <v>30</v>
      </c>
      <c r="K121" s="343">
        <v>396</v>
      </c>
    </row>
    <row r="122" spans="1:11" ht="14.45" customHeight="1" x14ac:dyDescent="0.2">
      <c r="A122" s="338" t="s">
        <v>304</v>
      </c>
      <c r="B122" s="339" t="s">
        <v>305</v>
      </c>
      <c r="C122" s="340" t="s">
        <v>306</v>
      </c>
      <c r="D122" s="341" t="s">
        <v>307</v>
      </c>
      <c r="E122" s="340" t="s">
        <v>462</v>
      </c>
      <c r="F122" s="341" t="s">
        <v>463</v>
      </c>
      <c r="G122" s="340" t="s">
        <v>546</v>
      </c>
      <c r="H122" s="340" t="s">
        <v>547</v>
      </c>
      <c r="I122" s="342">
        <v>13.202499866485596</v>
      </c>
      <c r="J122" s="342">
        <v>80</v>
      </c>
      <c r="K122" s="343">
        <v>1056.2000122070313</v>
      </c>
    </row>
    <row r="123" spans="1:11" ht="14.45" customHeight="1" x14ac:dyDescent="0.2">
      <c r="A123" s="338" t="s">
        <v>304</v>
      </c>
      <c r="B123" s="339" t="s">
        <v>305</v>
      </c>
      <c r="C123" s="340" t="s">
        <v>306</v>
      </c>
      <c r="D123" s="341" t="s">
        <v>307</v>
      </c>
      <c r="E123" s="340" t="s">
        <v>462</v>
      </c>
      <c r="F123" s="341" t="s">
        <v>463</v>
      </c>
      <c r="G123" s="340" t="s">
        <v>548</v>
      </c>
      <c r="H123" s="340" t="s">
        <v>549</v>
      </c>
      <c r="I123" s="342">
        <v>13.199999809265137</v>
      </c>
      <c r="J123" s="342">
        <v>80</v>
      </c>
      <c r="K123" s="343">
        <v>1056</v>
      </c>
    </row>
    <row r="124" spans="1:11" ht="14.45" customHeight="1" x14ac:dyDescent="0.2">
      <c r="A124" s="338" t="s">
        <v>304</v>
      </c>
      <c r="B124" s="339" t="s">
        <v>305</v>
      </c>
      <c r="C124" s="340" t="s">
        <v>306</v>
      </c>
      <c r="D124" s="341" t="s">
        <v>307</v>
      </c>
      <c r="E124" s="340" t="s">
        <v>462</v>
      </c>
      <c r="F124" s="341" t="s">
        <v>463</v>
      </c>
      <c r="G124" s="340" t="s">
        <v>550</v>
      </c>
      <c r="H124" s="340" t="s">
        <v>551</v>
      </c>
      <c r="I124" s="342">
        <v>13.199999809265137</v>
      </c>
      <c r="J124" s="342">
        <v>20</v>
      </c>
      <c r="K124" s="343">
        <v>264</v>
      </c>
    </row>
    <row r="125" spans="1:11" ht="14.45" customHeight="1" x14ac:dyDescent="0.2">
      <c r="A125" s="338" t="s">
        <v>304</v>
      </c>
      <c r="B125" s="339" t="s">
        <v>305</v>
      </c>
      <c r="C125" s="340" t="s">
        <v>306</v>
      </c>
      <c r="D125" s="341" t="s">
        <v>307</v>
      </c>
      <c r="E125" s="340" t="s">
        <v>462</v>
      </c>
      <c r="F125" s="341" t="s">
        <v>463</v>
      </c>
      <c r="G125" s="340" t="s">
        <v>552</v>
      </c>
      <c r="H125" s="340" t="s">
        <v>553</v>
      </c>
      <c r="I125" s="342">
        <v>13.199999809265137</v>
      </c>
      <c r="J125" s="342">
        <v>10</v>
      </c>
      <c r="K125" s="343">
        <v>132</v>
      </c>
    </row>
    <row r="126" spans="1:11" ht="14.45" customHeight="1" x14ac:dyDescent="0.2">
      <c r="A126" s="338" t="s">
        <v>304</v>
      </c>
      <c r="B126" s="339" t="s">
        <v>305</v>
      </c>
      <c r="C126" s="340" t="s">
        <v>306</v>
      </c>
      <c r="D126" s="341" t="s">
        <v>307</v>
      </c>
      <c r="E126" s="340" t="s">
        <v>462</v>
      </c>
      <c r="F126" s="341" t="s">
        <v>463</v>
      </c>
      <c r="G126" s="340" t="s">
        <v>554</v>
      </c>
      <c r="H126" s="340" t="s">
        <v>555</v>
      </c>
      <c r="I126" s="342">
        <v>432.29998779296875</v>
      </c>
      <c r="J126" s="342">
        <v>882</v>
      </c>
      <c r="K126" s="343">
        <v>381285.67431640625</v>
      </c>
    </row>
    <row r="127" spans="1:11" ht="14.45" customHeight="1" x14ac:dyDescent="0.2">
      <c r="A127" s="338" t="s">
        <v>304</v>
      </c>
      <c r="B127" s="339" t="s">
        <v>305</v>
      </c>
      <c r="C127" s="340" t="s">
        <v>306</v>
      </c>
      <c r="D127" s="341" t="s">
        <v>307</v>
      </c>
      <c r="E127" s="340" t="s">
        <v>462</v>
      </c>
      <c r="F127" s="341" t="s">
        <v>463</v>
      </c>
      <c r="G127" s="340" t="s">
        <v>556</v>
      </c>
      <c r="H127" s="340" t="s">
        <v>557</v>
      </c>
      <c r="I127" s="342">
        <v>994.6199951171875</v>
      </c>
      <c r="J127" s="342">
        <v>8</v>
      </c>
      <c r="K127" s="343">
        <v>7956.9599609375</v>
      </c>
    </row>
    <row r="128" spans="1:11" ht="14.45" customHeight="1" x14ac:dyDescent="0.2">
      <c r="A128" s="338" t="s">
        <v>304</v>
      </c>
      <c r="B128" s="339" t="s">
        <v>305</v>
      </c>
      <c r="C128" s="340" t="s">
        <v>306</v>
      </c>
      <c r="D128" s="341" t="s">
        <v>307</v>
      </c>
      <c r="E128" s="340" t="s">
        <v>462</v>
      </c>
      <c r="F128" s="341" t="s">
        <v>463</v>
      </c>
      <c r="G128" s="340" t="s">
        <v>558</v>
      </c>
      <c r="H128" s="340" t="s">
        <v>559</v>
      </c>
      <c r="I128" s="342">
        <v>1160.449951171875</v>
      </c>
      <c r="J128" s="342">
        <v>1</v>
      </c>
      <c r="K128" s="343">
        <v>1160.449951171875</v>
      </c>
    </row>
    <row r="129" spans="1:11" ht="14.45" customHeight="1" x14ac:dyDescent="0.2">
      <c r="A129" s="338" t="s">
        <v>304</v>
      </c>
      <c r="B129" s="339" t="s">
        <v>305</v>
      </c>
      <c r="C129" s="340" t="s">
        <v>306</v>
      </c>
      <c r="D129" s="341" t="s">
        <v>307</v>
      </c>
      <c r="E129" s="340" t="s">
        <v>462</v>
      </c>
      <c r="F129" s="341" t="s">
        <v>463</v>
      </c>
      <c r="G129" s="340" t="s">
        <v>560</v>
      </c>
      <c r="H129" s="340" t="s">
        <v>561</v>
      </c>
      <c r="I129" s="342">
        <v>80.57285744803292</v>
      </c>
      <c r="J129" s="342">
        <v>2760</v>
      </c>
      <c r="K129" s="343">
        <v>222382.40081787109</v>
      </c>
    </row>
    <row r="130" spans="1:11" ht="14.45" customHeight="1" x14ac:dyDescent="0.2">
      <c r="A130" s="338" t="s">
        <v>304</v>
      </c>
      <c r="B130" s="339" t="s">
        <v>305</v>
      </c>
      <c r="C130" s="340" t="s">
        <v>306</v>
      </c>
      <c r="D130" s="341" t="s">
        <v>307</v>
      </c>
      <c r="E130" s="340" t="s">
        <v>462</v>
      </c>
      <c r="F130" s="341" t="s">
        <v>463</v>
      </c>
      <c r="G130" s="340" t="s">
        <v>562</v>
      </c>
      <c r="H130" s="340" t="s">
        <v>563</v>
      </c>
      <c r="I130" s="342">
        <v>176.66000366210938</v>
      </c>
      <c r="J130" s="342">
        <v>5</v>
      </c>
      <c r="K130" s="343">
        <v>883.29998779296875</v>
      </c>
    </row>
    <row r="131" spans="1:11" ht="14.45" customHeight="1" x14ac:dyDescent="0.2">
      <c r="A131" s="338" t="s">
        <v>304</v>
      </c>
      <c r="B131" s="339" t="s">
        <v>305</v>
      </c>
      <c r="C131" s="340" t="s">
        <v>306</v>
      </c>
      <c r="D131" s="341" t="s">
        <v>307</v>
      </c>
      <c r="E131" s="340" t="s">
        <v>462</v>
      </c>
      <c r="F131" s="341" t="s">
        <v>463</v>
      </c>
      <c r="G131" s="340" t="s">
        <v>564</v>
      </c>
      <c r="H131" s="340" t="s">
        <v>565</v>
      </c>
      <c r="I131" s="342">
        <v>369.71499633789063</v>
      </c>
      <c r="J131" s="342">
        <v>30</v>
      </c>
      <c r="K131" s="343">
        <v>11079.89990234375</v>
      </c>
    </row>
    <row r="132" spans="1:11" ht="14.45" customHeight="1" x14ac:dyDescent="0.2">
      <c r="A132" s="338" t="s">
        <v>304</v>
      </c>
      <c r="B132" s="339" t="s">
        <v>305</v>
      </c>
      <c r="C132" s="340" t="s">
        <v>306</v>
      </c>
      <c r="D132" s="341" t="s">
        <v>307</v>
      </c>
      <c r="E132" s="340" t="s">
        <v>462</v>
      </c>
      <c r="F132" s="341" t="s">
        <v>463</v>
      </c>
      <c r="G132" s="340" t="s">
        <v>566</v>
      </c>
      <c r="H132" s="340" t="s">
        <v>567</v>
      </c>
      <c r="I132" s="342">
        <v>1545.239990234375</v>
      </c>
      <c r="J132" s="342">
        <v>1</v>
      </c>
      <c r="K132" s="343">
        <v>1545.239990234375</v>
      </c>
    </row>
    <row r="133" spans="1:11" ht="14.45" customHeight="1" x14ac:dyDescent="0.2">
      <c r="A133" s="338" t="s">
        <v>304</v>
      </c>
      <c r="B133" s="339" t="s">
        <v>305</v>
      </c>
      <c r="C133" s="340" t="s">
        <v>306</v>
      </c>
      <c r="D133" s="341" t="s">
        <v>307</v>
      </c>
      <c r="E133" s="340" t="s">
        <v>462</v>
      </c>
      <c r="F133" s="341" t="s">
        <v>463</v>
      </c>
      <c r="G133" s="340" t="s">
        <v>568</v>
      </c>
      <c r="H133" s="340" t="s">
        <v>569</v>
      </c>
      <c r="I133" s="342">
        <v>97.739997863769531</v>
      </c>
      <c r="J133" s="342">
        <v>200</v>
      </c>
      <c r="K133" s="343">
        <v>19548.16015625</v>
      </c>
    </row>
    <row r="134" spans="1:11" ht="14.45" customHeight="1" x14ac:dyDescent="0.2">
      <c r="A134" s="338" t="s">
        <v>304</v>
      </c>
      <c r="B134" s="339" t="s">
        <v>305</v>
      </c>
      <c r="C134" s="340" t="s">
        <v>306</v>
      </c>
      <c r="D134" s="341" t="s">
        <v>307</v>
      </c>
      <c r="E134" s="340" t="s">
        <v>462</v>
      </c>
      <c r="F134" s="341" t="s">
        <v>463</v>
      </c>
      <c r="G134" s="340" t="s">
        <v>570</v>
      </c>
      <c r="H134" s="340" t="s">
        <v>571</v>
      </c>
      <c r="I134" s="342">
        <v>97.739997863769531</v>
      </c>
      <c r="J134" s="342">
        <v>50</v>
      </c>
      <c r="K134" s="343">
        <v>4887.0400390625</v>
      </c>
    </row>
    <row r="135" spans="1:11" ht="14.45" customHeight="1" x14ac:dyDescent="0.2">
      <c r="A135" s="338" t="s">
        <v>304</v>
      </c>
      <c r="B135" s="339" t="s">
        <v>305</v>
      </c>
      <c r="C135" s="340" t="s">
        <v>306</v>
      </c>
      <c r="D135" s="341" t="s">
        <v>307</v>
      </c>
      <c r="E135" s="340" t="s">
        <v>462</v>
      </c>
      <c r="F135" s="341" t="s">
        <v>463</v>
      </c>
      <c r="G135" s="340" t="s">
        <v>572</v>
      </c>
      <c r="H135" s="340" t="s">
        <v>573</v>
      </c>
      <c r="I135" s="342">
        <v>4.9800000190734863</v>
      </c>
      <c r="J135" s="342">
        <v>400</v>
      </c>
      <c r="K135" s="343">
        <v>1992</v>
      </c>
    </row>
    <row r="136" spans="1:11" ht="14.45" customHeight="1" x14ac:dyDescent="0.2">
      <c r="A136" s="338" t="s">
        <v>304</v>
      </c>
      <c r="B136" s="339" t="s">
        <v>305</v>
      </c>
      <c r="C136" s="340" t="s">
        <v>306</v>
      </c>
      <c r="D136" s="341" t="s">
        <v>307</v>
      </c>
      <c r="E136" s="340" t="s">
        <v>462</v>
      </c>
      <c r="F136" s="341" t="s">
        <v>463</v>
      </c>
      <c r="G136" s="340" t="s">
        <v>574</v>
      </c>
      <c r="H136" s="340" t="s">
        <v>575</v>
      </c>
      <c r="I136" s="342">
        <v>53.240001678466797</v>
      </c>
      <c r="J136" s="342">
        <v>60</v>
      </c>
      <c r="K136" s="343">
        <v>3194.39990234375</v>
      </c>
    </row>
    <row r="137" spans="1:11" ht="14.45" customHeight="1" x14ac:dyDescent="0.2">
      <c r="A137" s="338" t="s">
        <v>304</v>
      </c>
      <c r="B137" s="339" t="s">
        <v>305</v>
      </c>
      <c r="C137" s="340" t="s">
        <v>306</v>
      </c>
      <c r="D137" s="341" t="s">
        <v>307</v>
      </c>
      <c r="E137" s="340" t="s">
        <v>462</v>
      </c>
      <c r="F137" s="341" t="s">
        <v>463</v>
      </c>
      <c r="G137" s="340" t="s">
        <v>576</v>
      </c>
      <c r="H137" s="340" t="s">
        <v>577</v>
      </c>
      <c r="I137" s="342">
        <v>67.760002136230469</v>
      </c>
      <c r="J137" s="342">
        <v>132</v>
      </c>
      <c r="K137" s="343">
        <v>8944.3199157714844</v>
      </c>
    </row>
    <row r="138" spans="1:11" ht="14.45" customHeight="1" x14ac:dyDescent="0.2">
      <c r="A138" s="338" t="s">
        <v>304</v>
      </c>
      <c r="B138" s="339" t="s">
        <v>305</v>
      </c>
      <c r="C138" s="340" t="s">
        <v>306</v>
      </c>
      <c r="D138" s="341" t="s">
        <v>307</v>
      </c>
      <c r="E138" s="340" t="s">
        <v>462</v>
      </c>
      <c r="F138" s="341" t="s">
        <v>463</v>
      </c>
      <c r="G138" s="340" t="s">
        <v>576</v>
      </c>
      <c r="H138" s="340" t="s">
        <v>578</v>
      </c>
      <c r="I138" s="342">
        <v>67.760002136230469</v>
      </c>
      <c r="J138" s="342">
        <v>48</v>
      </c>
      <c r="K138" s="343">
        <v>3252.47998046875</v>
      </c>
    </row>
    <row r="139" spans="1:11" ht="14.45" customHeight="1" x14ac:dyDescent="0.2">
      <c r="A139" s="338" t="s">
        <v>304</v>
      </c>
      <c r="B139" s="339" t="s">
        <v>305</v>
      </c>
      <c r="C139" s="340" t="s">
        <v>306</v>
      </c>
      <c r="D139" s="341" t="s">
        <v>307</v>
      </c>
      <c r="E139" s="340" t="s">
        <v>462</v>
      </c>
      <c r="F139" s="341" t="s">
        <v>463</v>
      </c>
      <c r="G139" s="340" t="s">
        <v>579</v>
      </c>
      <c r="H139" s="340" t="s">
        <v>580</v>
      </c>
      <c r="I139" s="342">
        <v>22.989999771118164</v>
      </c>
      <c r="J139" s="342">
        <v>330</v>
      </c>
      <c r="K139" s="343">
        <v>7586.7000122070313</v>
      </c>
    </row>
    <row r="140" spans="1:11" ht="14.45" customHeight="1" x14ac:dyDescent="0.2">
      <c r="A140" s="338" t="s">
        <v>304</v>
      </c>
      <c r="B140" s="339" t="s">
        <v>305</v>
      </c>
      <c r="C140" s="340" t="s">
        <v>306</v>
      </c>
      <c r="D140" s="341" t="s">
        <v>307</v>
      </c>
      <c r="E140" s="340" t="s">
        <v>462</v>
      </c>
      <c r="F140" s="341" t="s">
        <v>463</v>
      </c>
      <c r="G140" s="340" t="s">
        <v>581</v>
      </c>
      <c r="H140" s="340" t="s">
        <v>582</v>
      </c>
      <c r="I140" s="342">
        <v>13.149999618530273</v>
      </c>
      <c r="J140" s="342">
        <v>595</v>
      </c>
      <c r="K140" s="343">
        <v>7824.10986328125</v>
      </c>
    </row>
    <row r="141" spans="1:11" ht="14.45" customHeight="1" x14ac:dyDescent="0.2">
      <c r="A141" s="338" t="s">
        <v>304</v>
      </c>
      <c r="B141" s="339" t="s">
        <v>305</v>
      </c>
      <c r="C141" s="340" t="s">
        <v>306</v>
      </c>
      <c r="D141" s="341" t="s">
        <v>307</v>
      </c>
      <c r="E141" s="340" t="s">
        <v>462</v>
      </c>
      <c r="F141" s="341" t="s">
        <v>463</v>
      </c>
      <c r="G141" s="340" t="s">
        <v>583</v>
      </c>
      <c r="H141" s="340" t="s">
        <v>584</v>
      </c>
      <c r="I141" s="342">
        <v>23.069999694824219</v>
      </c>
      <c r="J141" s="342">
        <v>1680</v>
      </c>
      <c r="K141" s="343">
        <v>38761.519775390625</v>
      </c>
    </row>
    <row r="142" spans="1:11" ht="14.45" customHeight="1" x14ac:dyDescent="0.2">
      <c r="A142" s="338" t="s">
        <v>304</v>
      </c>
      <c r="B142" s="339" t="s">
        <v>305</v>
      </c>
      <c r="C142" s="340" t="s">
        <v>306</v>
      </c>
      <c r="D142" s="341" t="s">
        <v>307</v>
      </c>
      <c r="E142" s="340" t="s">
        <v>462</v>
      </c>
      <c r="F142" s="341" t="s">
        <v>463</v>
      </c>
      <c r="G142" s="340" t="s">
        <v>585</v>
      </c>
      <c r="H142" s="340" t="s">
        <v>586</v>
      </c>
      <c r="I142" s="342">
        <v>6.1999998092651367</v>
      </c>
      <c r="J142" s="342">
        <v>500</v>
      </c>
      <c r="K142" s="343">
        <v>3100</v>
      </c>
    </row>
    <row r="143" spans="1:11" ht="14.45" customHeight="1" x14ac:dyDescent="0.2">
      <c r="A143" s="338" t="s">
        <v>304</v>
      </c>
      <c r="B143" s="339" t="s">
        <v>305</v>
      </c>
      <c r="C143" s="340" t="s">
        <v>306</v>
      </c>
      <c r="D143" s="341" t="s">
        <v>307</v>
      </c>
      <c r="E143" s="340" t="s">
        <v>462</v>
      </c>
      <c r="F143" s="341" t="s">
        <v>463</v>
      </c>
      <c r="G143" s="340" t="s">
        <v>587</v>
      </c>
      <c r="H143" s="340" t="s">
        <v>588</v>
      </c>
      <c r="I143" s="342">
        <v>7.7199997901916504</v>
      </c>
      <c r="J143" s="342">
        <v>1700</v>
      </c>
      <c r="K143" s="343">
        <v>13131.889892578125</v>
      </c>
    </row>
    <row r="144" spans="1:11" ht="14.45" customHeight="1" x14ac:dyDescent="0.2">
      <c r="A144" s="338" t="s">
        <v>304</v>
      </c>
      <c r="B144" s="339" t="s">
        <v>305</v>
      </c>
      <c r="C144" s="340" t="s">
        <v>306</v>
      </c>
      <c r="D144" s="341" t="s">
        <v>307</v>
      </c>
      <c r="E144" s="340" t="s">
        <v>462</v>
      </c>
      <c r="F144" s="341" t="s">
        <v>463</v>
      </c>
      <c r="G144" s="340" t="s">
        <v>589</v>
      </c>
      <c r="H144" s="340" t="s">
        <v>590</v>
      </c>
      <c r="I144" s="342">
        <v>81.045002746582028</v>
      </c>
      <c r="J144" s="342">
        <v>752</v>
      </c>
      <c r="K144" s="343">
        <v>67719.870615234599</v>
      </c>
    </row>
    <row r="145" spans="1:11" ht="14.45" customHeight="1" x14ac:dyDescent="0.2">
      <c r="A145" s="338" t="s">
        <v>304</v>
      </c>
      <c r="B145" s="339" t="s">
        <v>305</v>
      </c>
      <c r="C145" s="340" t="s">
        <v>306</v>
      </c>
      <c r="D145" s="341" t="s">
        <v>307</v>
      </c>
      <c r="E145" s="340" t="s">
        <v>462</v>
      </c>
      <c r="F145" s="341" t="s">
        <v>463</v>
      </c>
      <c r="G145" s="340" t="s">
        <v>591</v>
      </c>
      <c r="H145" s="340" t="s">
        <v>592</v>
      </c>
      <c r="I145" s="342">
        <v>487.6300048828125</v>
      </c>
      <c r="J145" s="342">
        <v>5</v>
      </c>
      <c r="K145" s="343">
        <v>2438.14990234375</v>
      </c>
    </row>
    <row r="146" spans="1:11" ht="14.45" customHeight="1" x14ac:dyDescent="0.2">
      <c r="A146" s="338" t="s">
        <v>304</v>
      </c>
      <c r="B146" s="339" t="s">
        <v>305</v>
      </c>
      <c r="C146" s="340" t="s">
        <v>306</v>
      </c>
      <c r="D146" s="341" t="s">
        <v>307</v>
      </c>
      <c r="E146" s="340" t="s">
        <v>462</v>
      </c>
      <c r="F146" s="341" t="s">
        <v>463</v>
      </c>
      <c r="G146" s="340" t="s">
        <v>593</v>
      </c>
      <c r="H146" s="340" t="s">
        <v>594</v>
      </c>
      <c r="I146" s="342">
        <v>11.734285354614258</v>
      </c>
      <c r="J146" s="342">
        <v>950</v>
      </c>
      <c r="K146" s="343">
        <v>11146.5</v>
      </c>
    </row>
    <row r="147" spans="1:11" ht="14.45" customHeight="1" x14ac:dyDescent="0.2">
      <c r="A147" s="338" t="s">
        <v>304</v>
      </c>
      <c r="B147" s="339" t="s">
        <v>305</v>
      </c>
      <c r="C147" s="340" t="s">
        <v>306</v>
      </c>
      <c r="D147" s="341" t="s">
        <v>307</v>
      </c>
      <c r="E147" s="340" t="s">
        <v>462</v>
      </c>
      <c r="F147" s="341" t="s">
        <v>463</v>
      </c>
      <c r="G147" s="340" t="s">
        <v>593</v>
      </c>
      <c r="H147" s="340" t="s">
        <v>595</v>
      </c>
      <c r="I147" s="342">
        <v>11.739999771118164</v>
      </c>
      <c r="J147" s="342">
        <v>550</v>
      </c>
      <c r="K147" s="343">
        <v>6456.9999694824219</v>
      </c>
    </row>
    <row r="148" spans="1:11" ht="14.45" customHeight="1" x14ac:dyDescent="0.2">
      <c r="A148" s="338" t="s">
        <v>304</v>
      </c>
      <c r="B148" s="339" t="s">
        <v>305</v>
      </c>
      <c r="C148" s="340" t="s">
        <v>306</v>
      </c>
      <c r="D148" s="341" t="s">
        <v>307</v>
      </c>
      <c r="E148" s="340" t="s">
        <v>462</v>
      </c>
      <c r="F148" s="341" t="s">
        <v>463</v>
      </c>
      <c r="G148" s="340" t="s">
        <v>596</v>
      </c>
      <c r="H148" s="340" t="s">
        <v>597</v>
      </c>
      <c r="I148" s="342">
        <v>80.225002288818359</v>
      </c>
      <c r="J148" s="342">
        <v>410</v>
      </c>
      <c r="K148" s="343">
        <v>32788.83984375</v>
      </c>
    </row>
    <row r="149" spans="1:11" ht="14.45" customHeight="1" x14ac:dyDescent="0.2">
      <c r="A149" s="338" t="s">
        <v>304</v>
      </c>
      <c r="B149" s="339" t="s">
        <v>305</v>
      </c>
      <c r="C149" s="340" t="s">
        <v>306</v>
      </c>
      <c r="D149" s="341" t="s">
        <v>307</v>
      </c>
      <c r="E149" s="340" t="s">
        <v>462</v>
      </c>
      <c r="F149" s="341" t="s">
        <v>463</v>
      </c>
      <c r="G149" s="340" t="s">
        <v>598</v>
      </c>
      <c r="H149" s="340" t="s">
        <v>599</v>
      </c>
      <c r="I149" s="342">
        <v>267.41000366210938</v>
      </c>
      <c r="J149" s="342">
        <v>80</v>
      </c>
      <c r="K149" s="343">
        <v>21392.80029296875</v>
      </c>
    </row>
    <row r="150" spans="1:11" ht="14.45" customHeight="1" x14ac:dyDescent="0.2">
      <c r="A150" s="338" t="s">
        <v>304</v>
      </c>
      <c r="B150" s="339" t="s">
        <v>305</v>
      </c>
      <c r="C150" s="340" t="s">
        <v>306</v>
      </c>
      <c r="D150" s="341" t="s">
        <v>307</v>
      </c>
      <c r="E150" s="340" t="s">
        <v>462</v>
      </c>
      <c r="F150" s="341" t="s">
        <v>463</v>
      </c>
      <c r="G150" s="340" t="s">
        <v>600</v>
      </c>
      <c r="H150" s="340" t="s">
        <v>601</v>
      </c>
      <c r="I150" s="342">
        <v>890.55999755859375</v>
      </c>
      <c r="J150" s="342">
        <v>6</v>
      </c>
      <c r="K150" s="343">
        <v>5343.35986328125</v>
      </c>
    </row>
    <row r="151" spans="1:11" ht="14.45" customHeight="1" x14ac:dyDescent="0.2">
      <c r="A151" s="338" t="s">
        <v>304</v>
      </c>
      <c r="B151" s="339" t="s">
        <v>305</v>
      </c>
      <c r="C151" s="340" t="s">
        <v>306</v>
      </c>
      <c r="D151" s="341" t="s">
        <v>307</v>
      </c>
      <c r="E151" s="340" t="s">
        <v>462</v>
      </c>
      <c r="F151" s="341" t="s">
        <v>463</v>
      </c>
      <c r="G151" s="340" t="s">
        <v>602</v>
      </c>
      <c r="H151" s="340" t="s">
        <v>603</v>
      </c>
      <c r="I151" s="342">
        <v>4658.5</v>
      </c>
      <c r="J151" s="342">
        <v>4</v>
      </c>
      <c r="K151" s="343">
        <v>18634</v>
      </c>
    </row>
    <row r="152" spans="1:11" ht="14.45" customHeight="1" x14ac:dyDescent="0.2">
      <c r="A152" s="338" t="s">
        <v>304</v>
      </c>
      <c r="B152" s="339" t="s">
        <v>305</v>
      </c>
      <c r="C152" s="340" t="s">
        <v>306</v>
      </c>
      <c r="D152" s="341" t="s">
        <v>307</v>
      </c>
      <c r="E152" s="340" t="s">
        <v>462</v>
      </c>
      <c r="F152" s="341" t="s">
        <v>463</v>
      </c>
      <c r="G152" s="340" t="s">
        <v>604</v>
      </c>
      <c r="H152" s="340" t="s">
        <v>605</v>
      </c>
      <c r="I152" s="342">
        <v>573.53997802734375</v>
      </c>
      <c r="J152" s="342">
        <v>16</v>
      </c>
      <c r="K152" s="343">
        <v>9176.639892578125</v>
      </c>
    </row>
    <row r="153" spans="1:11" ht="14.45" customHeight="1" x14ac:dyDescent="0.2">
      <c r="A153" s="338" t="s">
        <v>304</v>
      </c>
      <c r="B153" s="339" t="s">
        <v>305</v>
      </c>
      <c r="C153" s="340" t="s">
        <v>306</v>
      </c>
      <c r="D153" s="341" t="s">
        <v>307</v>
      </c>
      <c r="E153" s="340" t="s">
        <v>462</v>
      </c>
      <c r="F153" s="341" t="s">
        <v>463</v>
      </c>
      <c r="G153" s="340" t="s">
        <v>606</v>
      </c>
      <c r="H153" s="340" t="s">
        <v>607</v>
      </c>
      <c r="I153" s="342">
        <v>1064.800048828125</v>
      </c>
      <c r="J153" s="342">
        <v>8</v>
      </c>
      <c r="K153" s="343">
        <v>8518.400390625</v>
      </c>
    </row>
    <row r="154" spans="1:11" ht="14.45" customHeight="1" x14ac:dyDescent="0.2">
      <c r="A154" s="338" t="s">
        <v>304</v>
      </c>
      <c r="B154" s="339" t="s">
        <v>305</v>
      </c>
      <c r="C154" s="340" t="s">
        <v>306</v>
      </c>
      <c r="D154" s="341" t="s">
        <v>307</v>
      </c>
      <c r="E154" s="340" t="s">
        <v>462</v>
      </c>
      <c r="F154" s="341" t="s">
        <v>463</v>
      </c>
      <c r="G154" s="340" t="s">
        <v>608</v>
      </c>
      <c r="H154" s="340" t="s">
        <v>609</v>
      </c>
      <c r="I154" s="342">
        <v>2770.89990234375</v>
      </c>
      <c r="J154" s="342">
        <v>1</v>
      </c>
      <c r="K154" s="343">
        <v>2770.89990234375</v>
      </c>
    </row>
    <row r="155" spans="1:11" ht="14.45" customHeight="1" x14ac:dyDescent="0.2">
      <c r="A155" s="338" t="s">
        <v>304</v>
      </c>
      <c r="B155" s="339" t="s">
        <v>305</v>
      </c>
      <c r="C155" s="340" t="s">
        <v>306</v>
      </c>
      <c r="D155" s="341" t="s">
        <v>307</v>
      </c>
      <c r="E155" s="340" t="s">
        <v>462</v>
      </c>
      <c r="F155" s="341" t="s">
        <v>463</v>
      </c>
      <c r="G155" s="340" t="s">
        <v>610</v>
      </c>
      <c r="H155" s="340" t="s">
        <v>611</v>
      </c>
      <c r="I155" s="342">
        <v>4213.22021484375</v>
      </c>
      <c r="J155" s="342">
        <v>6</v>
      </c>
      <c r="K155" s="343">
        <v>25279.3203125</v>
      </c>
    </row>
    <row r="156" spans="1:11" ht="14.45" customHeight="1" x14ac:dyDescent="0.2">
      <c r="A156" s="338" t="s">
        <v>304</v>
      </c>
      <c r="B156" s="339" t="s">
        <v>305</v>
      </c>
      <c r="C156" s="340" t="s">
        <v>306</v>
      </c>
      <c r="D156" s="341" t="s">
        <v>307</v>
      </c>
      <c r="E156" s="340" t="s">
        <v>462</v>
      </c>
      <c r="F156" s="341" t="s">
        <v>463</v>
      </c>
      <c r="G156" s="340" t="s">
        <v>612</v>
      </c>
      <c r="H156" s="340" t="s">
        <v>613</v>
      </c>
      <c r="I156" s="342">
        <v>5509.1298828125</v>
      </c>
      <c r="J156" s="342">
        <v>6</v>
      </c>
      <c r="K156" s="343">
        <v>33054.78125</v>
      </c>
    </row>
    <row r="157" spans="1:11" ht="14.45" customHeight="1" x14ac:dyDescent="0.2">
      <c r="A157" s="338" t="s">
        <v>304</v>
      </c>
      <c r="B157" s="339" t="s">
        <v>305</v>
      </c>
      <c r="C157" s="340" t="s">
        <v>306</v>
      </c>
      <c r="D157" s="341" t="s">
        <v>307</v>
      </c>
      <c r="E157" s="340" t="s">
        <v>462</v>
      </c>
      <c r="F157" s="341" t="s">
        <v>463</v>
      </c>
      <c r="G157" s="340" t="s">
        <v>614</v>
      </c>
      <c r="H157" s="340" t="s">
        <v>615</v>
      </c>
      <c r="I157" s="342">
        <v>13.310000419616699</v>
      </c>
      <c r="J157" s="342">
        <v>600</v>
      </c>
      <c r="K157" s="343">
        <v>7986</v>
      </c>
    </row>
    <row r="158" spans="1:11" ht="14.45" customHeight="1" x14ac:dyDescent="0.2">
      <c r="A158" s="338" t="s">
        <v>304</v>
      </c>
      <c r="B158" s="339" t="s">
        <v>305</v>
      </c>
      <c r="C158" s="340" t="s">
        <v>306</v>
      </c>
      <c r="D158" s="341" t="s">
        <v>307</v>
      </c>
      <c r="E158" s="340" t="s">
        <v>462</v>
      </c>
      <c r="F158" s="341" t="s">
        <v>463</v>
      </c>
      <c r="G158" s="340" t="s">
        <v>616</v>
      </c>
      <c r="H158" s="340" t="s">
        <v>617</v>
      </c>
      <c r="I158" s="342">
        <v>442.8599853515625</v>
      </c>
      <c r="J158" s="342">
        <v>1</v>
      </c>
      <c r="K158" s="343">
        <v>442.8599853515625</v>
      </c>
    </row>
    <row r="159" spans="1:11" ht="14.45" customHeight="1" x14ac:dyDescent="0.2">
      <c r="A159" s="338" t="s">
        <v>304</v>
      </c>
      <c r="B159" s="339" t="s">
        <v>305</v>
      </c>
      <c r="C159" s="340" t="s">
        <v>306</v>
      </c>
      <c r="D159" s="341" t="s">
        <v>307</v>
      </c>
      <c r="E159" s="340" t="s">
        <v>462</v>
      </c>
      <c r="F159" s="341" t="s">
        <v>463</v>
      </c>
      <c r="G159" s="340" t="s">
        <v>618</v>
      </c>
      <c r="H159" s="340" t="s">
        <v>619</v>
      </c>
      <c r="I159" s="342">
        <v>477.95001220703125</v>
      </c>
      <c r="J159" s="342">
        <v>2</v>
      </c>
      <c r="K159" s="343">
        <v>955.9000244140625</v>
      </c>
    </row>
    <row r="160" spans="1:11" ht="14.45" customHeight="1" x14ac:dyDescent="0.2">
      <c r="A160" s="338" t="s">
        <v>304</v>
      </c>
      <c r="B160" s="339" t="s">
        <v>305</v>
      </c>
      <c r="C160" s="340" t="s">
        <v>306</v>
      </c>
      <c r="D160" s="341" t="s">
        <v>307</v>
      </c>
      <c r="E160" s="340" t="s">
        <v>462</v>
      </c>
      <c r="F160" s="341" t="s">
        <v>463</v>
      </c>
      <c r="G160" s="340" t="s">
        <v>620</v>
      </c>
      <c r="H160" s="340" t="s">
        <v>621</v>
      </c>
      <c r="I160" s="342">
        <v>72.80999755859375</v>
      </c>
      <c r="J160" s="342">
        <v>240</v>
      </c>
      <c r="K160" s="343">
        <v>17475.400390625</v>
      </c>
    </row>
    <row r="161" spans="1:11" ht="14.45" customHeight="1" x14ac:dyDescent="0.2">
      <c r="A161" s="338" t="s">
        <v>304</v>
      </c>
      <c r="B161" s="339" t="s">
        <v>305</v>
      </c>
      <c r="C161" s="340" t="s">
        <v>306</v>
      </c>
      <c r="D161" s="341" t="s">
        <v>307</v>
      </c>
      <c r="E161" s="340" t="s">
        <v>462</v>
      </c>
      <c r="F161" s="341" t="s">
        <v>463</v>
      </c>
      <c r="G161" s="340" t="s">
        <v>622</v>
      </c>
      <c r="H161" s="340" t="s">
        <v>623</v>
      </c>
      <c r="I161" s="342">
        <v>72.80999755859375</v>
      </c>
      <c r="J161" s="342">
        <v>48</v>
      </c>
      <c r="K161" s="343">
        <v>3495.080078125</v>
      </c>
    </row>
    <row r="162" spans="1:11" ht="14.45" customHeight="1" x14ac:dyDescent="0.2">
      <c r="A162" s="338" t="s">
        <v>304</v>
      </c>
      <c r="B162" s="339" t="s">
        <v>305</v>
      </c>
      <c r="C162" s="340" t="s">
        <v>306</v>
      </c>
      <c r="D162" s="341" t="s">
        <v>307</v>
      </c>
      <c r="E162" s="340" t="s">
        <v>462</v>
      </c>
      <c r="F162" s="341" t="s">
        <v>463</v>
      </c>
      <c r="G162" s="340" t="s">
        <v>624</v>
      </c>
      <c r="H162" s="340" t="s">
        <v>625</v>
      </c>
      <c r="I162" s="342">
        <v>72.80999755859375</v>
      </c>
      <c r="J162" s="342">
        <v>264</v>
      </c>
      <c r="K162" s="343">
        <v>19222.9404296875</v>
      </c>
    </row>
    <row r="163" spans="1:11" ht="14.45" customHeight="1" x14ac:dyDescent="0.2">
      <c r="A163" s="338" t="s">
        <v>304</v>
      </c>
      <c r="B163" s="339" t="s">
        <v>305</v>
      </c>
      <c r="C163" s="340" t="s">
        <v>306</v>
      </c>
      <c r="D163" s="341" t="s">
        <v>307</v>
      </c>
      <c r="E163" s="340" t="s">
        <v>462</v>
      </c>
      <c r="F163" s="341" t="s">
        <v>463</v>
      </c>
      <c r="G163" s="340" t="s">
        <v>626</v>
      </c>
      <c r="H163" s="340" t="s">
        <v>627</v>
      </c>
      <c r="I163" s="342">
        <v>72.80999755859375</v>
      </c>
      <c r="J163" s="342">
        <v>264</v>
      </c>
      <c r="K163" s="343">
        <v>19222.9404296875</v>
      </c>
    </row>
    <row r="164" spans="1:11" ht="14.45" customHeight="1" x14ac:dyDescent="0.2">
      <c r="A164" s="338" t="s">
        <v>304</v>
      </c>
      <c r="B164" s="339" t="s">
        <v>305</v>
      </c>
      <c r="C164" s="340" t="s">
        <v>306</v>
      </c>
      <c r="D164" s="341" t="s">
        <v>307</v>
      </c>
      <c r="E164" s="340" t="s">
        <v>462</v>
      </c>
      <c r="F164" s="341" t="s">
        <v>463</v>
      </c>
      <c r="G164" s="340" t="s">
        <v>628</v>
      </c>
      <c r="H164" s="340" t="s">
        <v>629</v>
      </c>
      <c r="I164" s="342">
        <v>152.46000671386719</v>
      </c>
      <c r="J164" s="342">
        <v>20</v>
      </c>
      <c r="K164" s="343">
        <v>3049.199951171875</v>
      </c>
    </row>
    <row r="165" spans="1:11" ht="14.45" customHeight="1" x14ac:dyDescent="0.2">
      <c r="A165" s="338" t="s">
        <v>304</v>
      </c>
      <c r="B165" s="339" t="s">
        <v>305</v>
      </c>
      <c r="C165" s="340" t="s">
        <v>306</v>
      </c>
      <c r="D165" s="341" t="s">
        <v>307</v>
      </c>
      <c r="E165" s="340" t="s">
        <v>462</v>
      </c>
      <c r="F165" s="341" t="s">
        <v>463</v>
      </c>
      <c r="G165" s="340" t="s">
        <v>630</v>
      </c>
      <c r="H165" s="340" t="s">
        <v>631</v>
      </c>
      <c r="I165" s="342">
        <v>1694</v>
      </c>
      <c r="J165" s="342">
        <v>18</v>
      </c>
      <c r="K165" s="343">
        <v>30492</v>
      </c>
    </row>
    <row r="166" spans="1:11" ht="14.45" customHeight="1" x14ac:dyDescent="0.2">
      <c r="A166" s="338" t="s">
        <v>304</v>
      </c>
      <c r="B166" s="339" t="s">
        <v>305</v>
      </c>
      <c r="C166" s="340" t="s">
        <v>306</v>
      </c>
      <c r="D166" s="341" t="s">
        <v>307</v>
      </c>
      <c r="E166" s="340" t="s">
        <v>462</v>
      </c>
      <c r="F166" s="341" t="s">
        <v>463</v>
      </c>
      <c r="G166" s="340" t="s">
        <v>632</v>
      </c>
      <c r="H166" s="340" t="s">
        <v>633</v>
      </c>
      <c r="I166" s="342">
        <v>2783</v>
      </c>
      <c r="J166" s="342">
        <v>16</v>
      </c>
      <c r="K166" s="343">
        <v>44528</v>
      </c>
    </row>
    <row r="167" spans="1:11" ht="14.45" customHeight="1" x14ac:dyDescent="0.2">
      <c r="A167" s="338" t="s">
        <v>304</v>
      </c>
      <c r="B167" s="339" t="s">
        <v>305</v>
      </c>
      <c r="C167" s="340" t="s">
        <v>306</v>
      </c>
      <c r="D167" s="341" t="s">
        <v>307</v>
      </c>
      <c r="E167" s="340" t="s">
        <v>462</v>
      </c>
      <c r="F167" s="341" t="s">
        <v>463</v>
      </c>
      <c r="G167" s="340" t="s">
        <v>634</v>
      </c>
      <c r="H167" s="340" t="s">
        <v>635</v>
      </c>
      <c r="I167" s="342">
        <v>909.91998291015625</v>
      </c>
      <c r="J167" s="342">
        <v>20</v>
      </c>
      <c r="K167" s="343">
        <v>18198.400390625</v>
      </c>
    </row>
    <row r="168" spans="1:11" ht="14.45" customHeight="1" x14ac:dyDescent="0.2">
      <c r="A168" s="338" t="s">
        <v>304</v>
      </c>
      <c r="B168" s="339" t="s">
        <v>305</v>
      </c>
      <c r="C168" s="340" t="s">
        <v>306</v>
      </c>
      <c r="D168" s="341" t="s">
        <v>307</v>
      </c>
      <c r="E168" s="340" t="s">
        <v>462</v>
      </c>
      <c r="F168" s="341" t="s">
        <v>463</v>
      </c>
      <c r="G168" s="340" t="s">
        <v>636</v>
      </c>
      <c r="H168" s="340" t="s">
        <v>637</v>
      </c>
      <c r="I168" s="342">
        <v>838.530029296875</v>
      </c>
      <c r="J168" s="342">
        <v>26</v>
      </c>
      <c r="K168" s="343">
        <v>21801.7802734375</v>
      </c>
    </row>
    <row r="169" spans="1:11" ht="14.45" customHeight="1" x14ac:dyDescent="0.2">
      <c r="A169" s="338" t="s">
        <v>304</v>
      </c>
      <c r="B169" s="339" t="s">
        <v>305</v>
      </c>
      <c r="C169" s="340" t="s">
        <v>306</v>
      </c>
      <c r="D169" s="341" t="s">
        <v>307</v>
      </c>
      <c r="E169" s="340" t="s">
        <v>462</v>
      </c>
      <c r="F169" s="341" t="s">
        <v>463</v>
      </c>
      <c r="G169" s="340" t="s">
        <v>638</v>
      </c>
      <c r="H169" s="340" t="s">
        <v>639</v>
      </c>
      <c r="I169" s="342">
        <v>3033.469970703125</v>
      </c>
      <c r="J169" s="342">
        <v>16</v>
      </c>
      <c r="K169" s="343">
        <v>48535.51953125</v>
      </c>
    </row>
    <row r="170" spans="1:11" ht="14.45" customHeight="1" x14ac:dyDescent="0.2">
      <c r="A170" s="338" t="s">
        <v>304</v>
      </c>
      <c r="B170" s="339" t="s">
        <v>305</v>
      </c>
      <c r="C170" s="340" t="s">
        <v>306</v>
      </c>
      <c r="D170" s="341" t="s">
        <v>307</v>
      </c>
      <c r="E170" s="340" t="s">
        <v>462</v>
      </c>
      <c r="F170" s="341" t="s">
        <v>463</v>
      </c>
      <c r="G170" s="340" t="s">
        <v>640</v>
      </c>
      <c r="H170" s="340" t="s">
        <v>641</v>
      </c>
      <c r="I170" s="342">
        <v>238.3699951171875</v>
      </c>
      <c r="J170" s="342">
        <v>2</v>
      </c>
      <c r="K170" s="343">
        <v>476.739990234375</v>
      </c>
    </row>
    <row r="171" spans="1:11" ht="14.45" customHeight="1" x14ac:dyDescent="0.2">
      <c r="A171" s="338" t="s">
        <v>304</v>
      </c>
      <c r="B171" s="339" t="s">
        <v>305</v>
      </c>
      <c r="C171" s="340" t="s">
        <v>306</v>
      </c>
      <c r="D171" s="341" t="s">
        <v>307</v>
      </c>
      <c r="E171" s="340" t="s">
        <v>462</v>
      </c>
      <c r="F171" s="341" t="s">
        <v>463</v>
      </c>
      <c r="G171" s="340" t="s">
        <v>642</v>
      </c>
      <c r="H171" s="340" t="s">
        <v>643</v>
      </c>
      <c r="I171" s="342">
        <v>361.79000854492188</v>
      </c>
      <c r="J171" s="342">
        <v>2</v>
      </c>
      <c r="K171" s="343">
        <v>723.58001708984375</v>
      </c>
    </row>
    <row r="172" spans="1:11" ht="14.45" customHeight="1" x14ac:dyDescent="0.2">
      <c r="A172" s="338" t="s">
        <v>304</v>
      </c>
      <c r="B172" s="339" t="s">
        <v>305</v>
      </c>
      <c r="C172" s="340" t="s">
        <v>306</v>
      </c>
      <c r="D172" s="341" t="s">
        <v>307</v>
      </c>
      <c r="E172" s="340" t="s">
        <v>462</v>
      </c>
      <c r="F172" s="341" t="s">
        <v>463</v>
      </c>
      <c r="G172" s="340" t="s">
        <v>644</v>
      </c>
      <c r="H172" s="340" t="s">
        <v>645</v>
      </c>
      <c r="I172" s="342">
        <v>2084.830078125</v>
      </c>
      <c r="J172" s="342">
        <v>5</v>
      </c>
      <c r="K172" s="343">
        <v>10424.150390625</v>
      </c>
    </row>
    <row r="173" spans="1:11" ht="14.45" customHeight="1" x14ac:dyDescent="0.2">
      <c r="A173" s="338" t="s">
        <v>304</v>
      </c>
      <c r="B173" s="339" t="s">
        <v>305</v>
      </c>
      <c r="C173" s="340" t="s">
        <v>306</v>
      </c>
      <c r="D173" s="341" t="s">
        <v>307</v>
      </c>
      <c r="E173" s="340" t="s">
        <v>462</v>
      </c>
      <c r="F173" s="341" t="s">
        <v>463</v>
      </c>
      <c r="G173" s="340" t="s">
        <v>646</v>
      </c>
      <c r="H173" s="340" t="s">
        <v>647</v>
      </c>
      <c r="I173" s="342">
        <v>4053.5</v>
      </c>
      <c r="J173" s="342">
        <v>2</v>
      </c>
      <c r="K173" s="343">
        <v>8107</v>
      </c>
    </row>
    <row r="174" spans="1:11" ht="14.45" customHeight="1" x14ac:dyDescent="0.2">
      <c r="A174" s="338" t="s">
        <v>304</v>
      </c>
      <c r="B174" s="339" t="s">
        <v>305</v>
      </c>
      <c r="C174" s="340" t="s">
        <v>306</v>
      </c>
      <c r="D174" s="341" t="s">
        <v>307</v>
      </c>
      <c r="E174" s="340" t="s">
        <v>462</v>
      </c>
      <c r="F174" s="341" t="s">
        <v>463</v>
      </c>
      <c r="G174" s="340" t="s">
        <v>648</v>
      </c>
      <c r="H174" s="340" t="s">
        <v>649</v>
      </c>
      <c r="I174" s="342">
        <v>4053.5</v>
      </c>
      <c r="J174" s="342">
        <v>2</v>
      </c>
      <c r="K174" s="343">
        <v>8107</v>
      </c>
    </row>
    <row r="175" spans="1:11" ht="14.45" customHeight="1" x14ac:dyDescent="0.2">
      <c r="A175" s="338" t="s">
        <v>304</v>
      </c>
      <c r="B175" s="339" t="s">
        <v>305</v>
      </c>
      <c r="C175" s="340" t="s">
        <v>306</v>
      </c>
      <c r="D175" s="341" t="s">
        <v>307</v>
      </c>
      <c r="E175" s="340" t="s">
        <v>462</v>
      </c>
      <c r="F175" s="341" t="s">
        <v>463</v>
      </c>
      <c r="G175" s="340" t="s">
        <v>650</v>
      </c>
      <c r="H175" s="340" t="s">
        <v>651</v>
      </c>
      <c r="I175" s="342">
        <v>4053.5</v>
      </c>
      <c r="J175" s="342">
        <v>2</v>
      </c>
      <c r="K175" s="343">
        <v>8107</v>
      </c>
    </row>
    <row r="176" spans="1:11" ht="14.45" customHeight="1" x14ac:dyDescent="0.2">
      <c r="A176" s="338" t="s">
        <v>304</v>
      </c>
      <c r="B176" s="339" t="s">
        <v>305</v>
      </c>
      <c r="C176" s="340" t="s">
        <v>306</v>
      </c>
      <c r="D176" s="341" t="s">
        <v>307</v>
      </c>
      <c r="E176" s="340" t="s">
        <v>462</v>
      </c>
      <c r="F176" s="341" t="s">
        <v>463</v>
      </c>
      <c r="G176" s="340" t="s">
        <v>652</v>
      </c>
      <c r="H176" s="340" t="s">
        <v>653</v>
      </c>
      <c r="I176" s="342">
        <v>4053.5</v>
      </c>
      <c r="J176" s="342">
        <v>2</v>
      </c>
      <c r="K176" s="343">
        <v>8107</v>
      </c>
    </row>
    <row r="177" spans="1:11" ht="14.45" customHeight="1" x14ac:dyDescent="0.2">
      <c r="A177" s="338" t="s">
        <v>304</v>
      </c>
      <c r="B177" s="339" t="s">
        <v>305</v>
      </c>
      <c r="C177" s="340" t="s">
        <v>306</v>
      </c>
      <c r="D177" s="341" t="s">
        <v>307</v>
      </c>
      <c r="E177" s="340" t="s">
        <v>462</v>
      </c>
      <c r="F177" s="341" t="s">
        <v>463</v>
      </c>
      <c r="G177" s="340" t="s">
        <v>654</v>
      </c>
      <c r="H177" s="340" t="s">
        <v>655</v>
      </c>
      <c r="I177" s="342">
        <v>1530.6500244140625</v>
      </c>
      <c r="J177" s="342">
        <v>2</v>
      </c>
      <c r="K177" s="343">
        <v>3061.300048828125</v>
      </c>
    </row>
    <row r="178" spans="1:11" ht="14.45" customHeight="1" x14ac:dyDescent="0.2">
      <c r="A178" s="338" t="s">
        <v>304</v>
      </c>
      <c r="B178" s="339" t="s">
        <v>305</v>
      </c>
      <c r="C178" s="340" t="s">
        <v>306</v>
      </c>
      <c r="D178" s="341" t="s">
        <v>307</v>
      </c>
      <c r="E178" s="340" t="s">
        <v>462</v>
      </c>
      <c r="F178" s="341" t="s">
        <v>463</v>
      </c>
      <c r="G178" s="340" t="s">
        <v>656</v>
      </c>
      <c r="H178" s="340" t="s">
        <v>657</v>
      </c>
      <c r="I178" s="342">
        <v>348.48001098632813</v>
      </c>
      <c r="J178" s="342">
        <v>14</v>
      </c>
      <c r="K178" s="343">
        <v>4878.719970703125</v>
      </c>
    </row>
    <row r="179" spans="1:11" ht="14.45" customHeight="1" x14ac:dyDescent="0.2">
      <c r="A179" s="338" t="s">
        <v>304</v>
      </c>
      <c r="B179" s="339" t="s">
        <v>305</v>
      </c>
      <c r="C179" s="340" t="s">
        <v>306</v>
      </c>
      <c r="D179" s="341" t="s">
        <v>307</v>
      </c>
      <c r="E179" s="340" t="s">
        <v>462</v>
      </c>
      <c r="F179" s="341" t="s">
        <v>463</v>
      </c>
      <c r="G179" s="340" t="s">
        <v>658</v>
      </c>
      <c r="H179" s="340" t="s">
        <v>659</v>
      </c>
      <c r="I179" s="342">
        <v>365.42001342773438</v>
      </c>
      <c r="J179" s="342">
        <v>8</v>
      </c>
      <c r="K179" s="343">
        <v>2923.360107421875</v>
      </c>
    </row>
    <row r="180" spans="1:11" ht="14.45" customHeight="1" x14ac:dyDescent="0.2">
      <c r="A180" s="338" t="s">
        <v>304</v>
      </c>
      <c r="B180" s="339" t="s">
        <v>305</v>
      </c>
      <c r="C180" s="340" t="s">
        <v>306</v>
      </c>
      <c r="D180" s="341" t="s">
        <v>307</v>
      </c>
      <c r="E180" s="340" t="s">
        <v>462</v>
      </c>
      <c r="F180" s="341" t="s">
        <v>463</v>
      </c>
      <c r="G180" s="340" t="s">
        <v>660</v>
      </c>
      <c r="H180" s="340" t="s">
        <v>661</v>
      </c>
      <c r="I180" s="342">
        <v>401.72000122070313</v>
      </c>
      <c r="J180" s="342">
        <v>2</v>
      </c>
      <c r="K180" s="343">
        <v>803.44000244140625</v>
      </c>
    </row>
    <row r="181" spans="1:11" ht="14.45" customHeight="1" x14ac:dyDescent="0.2">
      <c r="A181" s="338" t="s">
        <v>304</v>
      </c>
      <c r="B181" s="339" t="s">
        <v>305</v>
      </c>
      <c r="C181" s="340" t="s">
        <v>306</v>
      </c>
      <c r="D181" s="341" t="s">
        <v>307</v>
      </c>
      <c r="E181" s="340" t="s">
        <v>462</v>
      </c>
      <c r="F181" s="341" t="s">
        <v>463</v>
      </c>
      <c r="G181" s="340" t="s">
        <v>662</v>
      </c>
      <c r="H181" s="340" t="s">
        <v>663</v>
      </c>
      <c r="I181" s="342">
        <v>309.760009765625</v>
      </c>
      <c r="J181" s="342">
        <v>2</v>
      </c>
      <c r="K181" s="343">
        <v>619.52001953125</v>
      </c>
    </row>
    <row r="182" spans="1:11" ht="14.45" customHeight="1" x14ac:dyDescent="0.2">
      <c r="A182" s="338" t="s">
        <v>304</v>
      </c>
      <c r="B182" s="339" t="s">
        <v>305</v>
      </c>
      <c r="C182" s="340" t="s">
        <v>306</v>
      </c>
      <c r="D182" s="341" t="s">
        <v>307</v>
      </c>
      <c r="E182" s="340" t="s">
        <v>462</v>
      </c>
      <c r="F182" s="341" t="s">
        <v>463</v>
      </c>
      <c r="G182" s="340" t="s">
        <v>664</v>
      </c>
      <c r="H182" s="340" t="s">
        <v>665</v>
      </c>
      <c r="I182" s="342">
        <v>29.040000915527344</v>
      </c>
      <c r="J182" s="342">
        <v>450</v>
      </c>
      <c r="K182" s="343">
        <v>13068</v>
      </c>
    </row>
    <row r="183" spans="1:11" ht="14.45" customHeight="1" x14ac:dyDescent="0.2">
      <c r="A183" s="338" t="s">
        <v>304</v>
      </c>
      <c r="B183" s="339" t="s">
        <v>305</v>
      </c>
      <c r="C183" s="340" t="s">
        <v>306</v>
      </c>
      <c r="D183" s="341" t="s">
        <v>307</v>
      </c>
      <c r="E183" s="340" t="s">
        <v>462</v>
      </c>
      <c r="F183" s="341" t="s">
        <v>463</v>
      </c>
      <c r="G183" s="340" t="s">
        <v>666</v>
      </c>
      <c r="H183" s="340" t="s">
        <v>667</v>
      </c>
      <c r="I183" s="342">
        <v>496.35000610351563</v>
      </c>
      <c r="J183" s="342">
        <v>130</v>
      </c>
      <c r="K183" s="343">
        <v>64526.0205078125</v>
      </c>
    </row>
    <row r="184" spans="1:11" ht="14.45" customHeight="1" x14ac:dyDescent="0.2">
      <c r="A184" s="338" t="s">
        <v>304</v>
      </c>
      <c r="B184" s="339" t="s">
        <v>305</v>
      </c>
      <c r="C184" s="340" t="s">
        <v>306</v>
      </c>
      <c r="D184" s="341" t="s">
        <v>307</v>
      </c>
      <c r="E184" s="340" t="s">
        <v>462</v>
      </c>
      <c r="F184" s="341" t="s">
        <v>463</v>
      </c>
      <c r="G184" s="340" t="s">
        <v>668</v>
      </c>
      <c r="H184" s="340" t="s">
        <v>669</v>
      </c>
      <c r="I184" s="342">
        <v>2119.7471226283483</v>
      </c>
      <c r="J184" s="342">
        <v>110</v>
      </c>
      <c r="K184" s="343">
        <v>234122.904296875</v>
      </c>
    </row>
    <row r="185" spans="1:11" ht="14.45" customHeight="1" x14ac:dyDescent="0.2">
      <c r="A185" s="338" t="s">
        <v>304</v>
      </c>
      <c r="B185" s="339" t="s">
        <v>305</v>
      </c>
      <c r="C185" s="340" t="s">
        <v>306</v>
      </c>
      <c r="D185" s="341" t="s">
        <v>307</v>
      </c>
      <c r="E185" s="340" t="s">
        <v>462</v>
      </c>
      <c r="F185" s="341" t="s">
        <v>463</v>
      </c>
      <c r="G185" s="340" t="s">
        <v>670</v>
      </c>
      <c r="H185" s="340" t="s">
        <v>671</v>
      </c>
      <c r="I185" s="342">
        <v>6.4920001029968262</v>
      </c>
      <c r="J185" s="342">
        <v>2500</v>
      </c>
      <c r="K185" s="343">
        <v>16430</v>
      </c>
    </row>
    <row r="186" spans="1:11" ht="14.45" customHeight="1" x14ac:dyDescent="0.2">
      <c r="A186" s="338" t="s">
        <v>304</v>
      </c>
      <c r="B186" s="339" t="s">
        <v>305</v>
      </c>
      <c r="C186" s="340" t="s">
        <v>306</v>
      </c>
      <c r="D186" s="341" t="s">
        <v>307</v>
      </c>
      <c r="E186" s="340" t="s">
        <v>462</v>
      </c>
      <c r="F186" s="341" t="s">
        <v>463</v>
      </c>
      <c r="G186" s="340" t="s">
        <v>672</v>
      </c>
      <c r="H186" s="340" t="s">
        <v>673</v>
      </c>
      <c r="I186" s="342">
        <v>13.310000419616699</v>
      </c>
      <c r="J186" s="342">
        <v>50</v>
      </c>
      <c r="K186" s="343">
        <v>665.5</v>
      </c>
    </row>
    <row r="187" spans="1:11" ht="14.45" customHeight="1" x14ac:dyDescent="0.2">
      <c r="A187" s="338" t="s">
        <v>304</v>
      </c>
      <c r="B187" s="339" t="s">
        <v>305</v>
      </c>
      <c r="C187" s="340" t="s">
        <v>306</v>
      </c>
      <c r="D187" s="341" t="s">
        <v>307</v>
      </c>
      <c r="E187" s="340" t="s">
        <v>462</v>
      </c>
      <c r="F187" s="341" t="s">
        <v>463</v>
      </c>
      <c r="G187" s="340" t="s">
        <v>674</v>
      </c>
      <c r="H187" s="340" t="s">
        <v>675</v>
      </c>
      <c r="I187" s="342">
        <v>13.305000305175781</v>
      </c>
      <c r="J187" s="342">
        <v>200</v>
      </c>
      <c r="K187" s="343">
        <v>2661</v>
      </c>
    </row>
    <row r="188" spans="1:11" ht="14.45" customHeight="1" x14ac:dyDescent="0.2">
      <c r="A188" s="338" t="s">
        <v>304</v>
      </c>
      <c r="B188" s="339" t="s">
        <v>305</v>
      </c>
      <c r="C188" s="340" t="s">
        <v>306</v>
      </c>
      <c r="D188" s="341" t="s">
        <v>307</v>
      </c>
      <c r="E188" s="340" t="s">
        <v>462</v>
      </c>
      <c r="F188" s="341" t="s">
        <v>463</v>
      </c>
      <c r="G188" s="340" t="s">
        <v>676</v>
      </c>
      <c r="H188" s="340" t="s">
        <v>677</v>
      </c>
      <c r="I188" s="342">
        <v>13.310000419616699</v>
      </c>
      <c r="J188" s="342">
        <v>254</v>
      </c>
      <c r="K188" s="343">
        <v>3380.75</v>
      </c>
    </row>
    <row r="189" spans="1:11" ht="14.45" customHeight="1" x14ac:dyDescent="0.2">
      <c r="A189" s="338" t="s">
        <v>304</v>
      </c>
      <c r="B189" s="339" t="s">
        <v>305</v>
      </c>
      <c r="C189" s="340" t="s">
        <v>306</v>
      </c>
      <c r="D189" s="341" t="s">
        <v>307</v>
      </c>
      <c r="E189" s="340" t="s">
        <v>462</v>
      </c>
      <c r="F189" s="341" t="s">
        <v>463</v>
      </c>
      <c r="G189" s="340" t="s">
        <v>678</v>
      </c>
      <c r="H189" s="340" t="s">
        <v>679</v>
      </c>
      <c r="I189" s="342">
        <v>13.310000419616699</v>
      </c>
      <c r="J189" s="342">
        <v>100</v>
      </c>
      <c r="K189" s="343">
        <v>1331</v>
      </c>
    </row>
    <row r="190" spans="1:11" ht="14.45" customHeight="1" x14ac:dyDescent="0.2">
      <c r="A190" s="338" t="s">
        <v>304</v>
      </c>
      <c r="B190" s="339" t="s">
        <v>305</v>
      </c>
      <c r="C190" s="340" t="s">
        <v>306</v>
      </c>
      <c r="D190" s="341" t="s">
        <v>307</v>
      </c>
      <c r="E190" s="340" t="s">
        <v>462</v>
      </c>
      <c r="F190" s="341" t="s">
        <v>463</v>
      </c>
      <c r="G190" s="340" t="s">
        <v>680</v>
      </c>
      <c r="H190" s="340" t="s">
        <v>681</v>
      </c>
      <c r="I190" s="342">
        <v>35.819999694824219</v>
      </c>
      <c r="J190" s="342">
        <v>50</v>
      </c>
      <c r="K190" s="343">
        <v>1790.800048828125</v>
      </c>
    </row>
    <row r="191" spans="1:11" ht="14.45" customHeight="1" x14ac:dyDescent="0.2">
      <c r="A191" s="338" t="s">
        <v>304</v>
      </c>
      <c r="B191" s="339" t="s">
        <v>305</v>
      </c>
      <c r="C191" s="340" t="s">
        <v>306</v>
      </c>
      <c r="D191" s="341" t="s">
        <v>307</v>
      </c>
      <c r="E191" s="340" t="s">
        <v>462</v>
      </c>
      <c r="F191" s="341" t="s">
        <v>463</v>
      </c>
      <c r="G191" s="340" t="s">
        <v>682</v>
      </c>
      <c r="H191" s="340" t="s">
        <v>683</v>
      </c>
      <c r="I191" s="342">
        <v>897.82000732421875</v>
      </c>
      <c r="J191" s="342">
        <v>4</v>
      </c>
      <c r="K191" s="343">
        <v>3591.280029296875</v>
      </c>
    </row>
    <row r="192" spans="1:11" ht="14.45" customHeight="1" x14ac:dyDescent="0.2">
      <c r="A192" s="338" t="s">
        <v>304</v>
      </c>
      <c r="B192" s="339" t="s">
        <v>305</v>
      </c>
      <c r="C192" s="340" t="s">
        <v>306</v>
      </c>
      <c r="D192" s="341" t="s">
        <v>307</v>
      </c>
      <c r="E192" s="340" t="s">
        <v>462</v>
      </c>
      <c r="F192" s="341" t="s">
        <v>463</v>
      </c>
      <c r="G192" s="340" t="s">
        <v>684</v>
      </c>
      <c r="H192" s="340" t="s">
        <v>685</v>
      </c>
      <c r="I192" s="342">
        <v>41.469999585832866</v>
      </c>
      <c r="J192" s="342">
        <v>750</v>
      </c>
      <c r="K192" s="343">
        <v>31272.449584960938</v>
      </c>
    </row>
    <row r="193" spans="1:11" ht="14.45" customHeight="1" x14ac:dyDescent="0.2">
      <c r="A193" s="338" t="s">
        <v>304</v>
      </c>
      <c r="B193" s="339" t="s">
        <v>305</v>
      </c>
      <c r="C193" s="340" t="s">
        <v>306</v>
      </c>
      <c r="D193" s="341" t="s">
        <v>307</v>
      </c>
      <c r="E193" s="340" t="s">
        <v>462</v>
      </c>
      <c r="F193" s="341" t="s">
        <v>463</v>
      </c>
      <c r="G193" s="340" t="s">
        <v>686</v>
      </c>
      <c r="H193" s="340" t="s">
        <v>687</v>
      </c>
      <c r="I193" s="342">
        <v>11.699999809265137</v>
      </c>
      <c r="J193" s="342">
        <v>200</v>
      </c>
      <c r="K193" s="343">
        <v>2340.64990234375</v>
      </c>
    </row>
    <row r="194" spans="1:11" ht="14.45" customHeight="1" x14ac:dyDescent="0.2">
      <c r="A194" s="338" t="s">
        <v>304</v>
      </c>
      <c r="B194" s="339" t="s">
        <v>305</v>
      </c>
      <c r="C194" s="340" t="s">
        <v>306</v>
      </c>
      <c r="D194" s="341" t="s">
        <v>307</v>
      </c>
      <c r="E194" s="340" t="s">
        <v>462</v>
      </c>
      <c r="F194" s="341" t="s">
        <v>463</v>
      </c>
      <c r="G194" s="340" t="s">
        <v>688</v>
      </c>
      <c r="H194" s="340" t="s">
        <v>689</v>
      </c>
      <c r="I194" s="342">
        <v>11.859091065146707</v>
      </c>
      <c r="J194" s="342">
        <v>2380</v>
      </c>
      <c r="K194" s="343">
        <v>28139.400024414063</v>
      </c>
    </row>
    <row r="195" spans="1:11" ht="14.45" customHeight="1" x14ac:dyDescent="0.2">
      <c r="A195" s="338" t="s">
        <v>304</v>
      </c>
      <c r="B195" s="339" t="s">
        <v>305</v>
      </c>
      <c r="C195" s="340" t="s">
        <v>306</v>
      </c>
      <c r="D195" s="341" t="s">
        <v>307</v>
      </c>
      <c r="E195" s="340" t="s">
        <v>462</v>
      </c>
      <c r="F195" s="341" t="s">
        <v>463</v>
      </c>
      <c r="G195" s="340" t="s">
        <v>690</v>
      </c>
      <c r="H195" s="340" t="s">
        <v>691</v>
      </c>
      <c r="I195" s="342">
        <v>19.969999313354492</v>
      </c>
      <c r="J195" s="342">
        <v>200</v>
      </c>
      <c r="K195" s="343">
        <v>3993.010009765625</v>
      </c>
    </row>
    <row r="196" spans="1:11" ht="14.45" customHeight="1" x14ac:dyDescent="0.2">
      <c r="A196" s="338" t="s">
        <v>304</v>
      </c>
      <c r="B196" s="339" t="s">
        <v>305</v>
      </c>
      <c r="C196" s="340" t="s">
        <v>306</v>
      </c>
      <c r="D196" s="341" t="s">
        <v>307</v>
      </c>
      <c r="E196" s="340" t="s">
        <v>462</v>
      </c>
      <c r="F196" s="341" t="s">
        <v>463</v>
      </c>
      <c r="G196" s="340" t="s">
        <v>692</v>
      </c>
      <c r="H196" s="340" t="s">
        <v>693</v>
      </c>
      <c r="I196" s="342">
        <v>198.69000244140625</v>
      </c>
      <c r="J196" s="342">
        <v>36</v>
      </c>
      <c r="K196" s="343">
        <v>7152.840087890625</v>
      </c>
    </row>
    <row r="197" spans="1:11" ht="14.45" customHeight="1" x14ac:dyDescent="0.2">
      <c r="A197" s="338" t="s">
        <v>304</v>
      </c>
      <c r="B197" s="339" t="s">
        <v>305</v>
      </c>
      <c r="C197" s="340" t="s">
        <v>306</v>
      </c>
      <c r="D197" s="341" t="s">
        <v>307</v>
      </c>
      <c r="E197" s="340" t="s">
        <v>462</v>
      </c>
      <c r="F197" s="341" t="s">
        <v>463</v>
      </c>
      <c r="G197" s="340" t="s">
        <v>694</v>
      </c>
      <c r="H197" s="340" t="s">
        <v>695</v>
      </c>
      <c r="I197" s="342">
        <v>0.82199999094009402</v>
      </c>
      <c r="J197" s="342">
        <v>2300</v>
      </c>
      <c r="K197" s="343">
        <v>1893</v>
      </c>
    </row>
    <row r="198" spans="1:11" ht="14.45" customHeight="1" x14ac:dyDescent="0.2">
      <c r="A198" s="338" t="s">
        <v>304</v>
      </c>
      <c r="B198" s="339" t="s">
        <v>305</v>
      </c>
      <c r="C198" s="340" t="s">
        <v>306</v>
      </c>
      <c r="D198" s="341" t="s">
        <v>307</v>
      </c>
      <c r="E198" s="340" t="s">
        <v>462</v>
      </c>
      <c r="F198" s="341" t="s">
        <v>463</v>
      </c>
      <c r="G198" s="340" t="s">
        <v>696</v>
      </c>
      <c r="H198" s="340" t="s">
        <v>697</v>
      </c>
      <c r="I198" s="342">
        <v>5.3400001525878906</v>
      </c>
      <c r="J198" s="342">
        <v>300</v>
      </c>
      <c r="K198" s="343">
        <v>1602.820068359375</v>
      </c>
    </row>
    <row r="199" spans="1:11" ht="14.45" customHeight="1" x14ac:dyDescent="0.2">
      <c r="A199" s="338" t="s">
        <v>304</v>
      </c>
      <c r="B199" s="339" t="s">
        <v>305</v>
      </c>
      <c r="C199" s="340" t="s">
        <v>306</v>
      </c>
      <c r="D199" s="341" t="s">
        <v>307</v>
      </c>
      <c r="E199" s="340" t="s">
        <v>462</v>
      </c>
      <c r="F199" s="341" t="s">
        <v>463</v>
      </c>
      <c r="G199" s="340" t="s">
        <v>696</v>
      </c>
      <c r="H199" s="340" t="s">
        <v>698</v>
      </c>
      <c r="I199" s="342">
        <v>5.3400001525878906</v>
      </c>
      <c r="J199" s="342">
        <v>100</v>
      </c>
      <c r="K199" s="343">
        <v>534.280029296875</v>
      </c>
    </row>
    <row r="200" spans="1:11" ht="14.45" customHeight="1" x14ac:dyDescent="0.2">
      <c r="A200" s="338" t="s">
        <v>304</v>
      </c>
      <c r="B200" s="339" t="s">
        <v>305</v>
      </c>
      <c r="C200" s="340" t="s">
        <v>306</v>
      </c>
      <c r="D200" s="341" t="s">
        <v>307</v>
      </c>
      <c r="E200" s="340" t="s">
        <v>462</v>
      </c>
      <c r="F200" s="341" t="s">
        <v>463</v>
      </c>
      <c r="G200" s="340" t="s">
        <v>699</v>
      </c>
      <c r="H200" s="340" t="s">
        <v>700</v>
      </c>
      <c r="I200" s="342">
        <v>0.43666666746139526</v>
      </c>
      <c r="J200" s="342">
        <v>300</v>
      </c>
      <c r="K200" s="343">
        <v>131</v>
      </c>
    </row>
    <row r="201" spans="1:11" ht="14.45" customHeight="1" x14ac:dyDescent="0.2">
      <c r="A201" s="338" t="s">
        <v>304</v>
      </c>
      <c r="B201" s="339" t="s">
        <v>305</v>
      </c>
      <c r="C201" s="340" t="s">
        <v>306</v>
      </c>
      <c r="D201" s="341" t="s">
        <v>307</v>
      </c>
      <c r="E201" s="340" t="s">
        <v>462</v>
      </c>
      <c r="F201" s="341" t="s">
        <v>463</v>
      </c>
      <c r="G201" s="340" t="s">
        <v>701</v>
      </c>
      <c r="H201" s="340" t="s">
        <v>702</v>
      </c>
      <c r="I201" s="342">
        <v>1.1381818056106567</v>
      </c>
      <c r="J201" s="342">
        <v>3040</v>
      </c>
      <c r="K201" s="343">
        <v>3458.3999862670898</v>
      </c>
    </row>
    <row r="202" spans="1:11" ht="14.45" customHeight="1" x14ac:dyDescent="0.2">
      <c r="A202" s="338" t="s">
        <v>304</v>
      </c>
      <c r="B202" s="339" t="s">
        <v>305</v>
      </c>
      <c r="C202" s="340" t="s">
        <v>306</v>
      </c>
      <c r="D202" s="341" t="s">
        <v>307</v>
      </c>
      <c r="E202" s="340" t="s">
        <v>462</v>
      </c>
      <c r="F202" s="341" t="s">
        <v>463</v>
      </c>
      <c r="G202" s="340" t="s">
        <v>703</v>
      </c>
      <c r="H202" s="340" t="s">
        <v>704</v>
      </c>
      <c r="I202" s="342">
        <v>7.1533333460489912</v>
      </c>
      <c r="J202" s="342">
        <v>500</v>
      </c>
      <c r="K202" s="343">
        <v>3577.3299560546875</v>
      </c>
    </row>
    <row r="203" spans="1:11" ht="14.45" customHeight="1" x14ac:dyDescent="0.2">
      <c r="A203" s="338" t="s">
        <v>304</v>
      </c>
      <c r="B203" s="339" t="s">
        <v>305</v>
      </c>
      <c r="C203" s="340" t="s">
        <v>306</v>
      </c>
      <c r="D203" s="341" t="s">
        <v>307</v>
      </c>
      <c r="E203" s="340" t="s">
        <v>462</v>
      </c>
      <c r="F203" s="341" t="s">
        <v>463</v>
      </c>
      <c r="G203" s="340" t="s">
        <v>705</v>
      </c>
      <c r="H203" s="340" t="s">
        <v>706</v>
      </c>
      <c r="I203" s="342">
        <v>0.57999998331069946</v>
      </c>
      <c r="J203" s="342">
        <v>100</v>
      </c>
      <c r="K203" s="343">
        <v>58</v>
      </c>
    </row>
    <row r="204" spans="1:11" ht="14.45" customHeight="1" x14ac:dyDescent="0.2">
      <c r="A204" s="338" t="s">
        <v>304</v>
      </c>
      <c r="B204" s="339" t="s">
        <v>305</v>
      </c>
      <c r="C204" s="340" t="s">
        <v>306</v>
      </c>
      <c r="D204" s="341" t="s">
        <v>307</v>
      </c>
      <c r="E204" s="340" t="s">
        <v>462</v>
      </c>
      <c r="F204" s="341" t="s">
        <v>463</v>
      </c>
      <c r="G204" s="340" t="s">
        <v>707</v>
      </c>
      <c r="H204" s="340" t="s">
        <v>708</v>
      </c>
      <c r="I204" s="342">
        <v>1.5700000524520874</v>
      </c>
      <c r="J204" s="342">
        <v>100</v>
      </c>
      <c r="K204" s="343">
        <v>157</v>
      </c>
    </row>
    <row r="205" spans="1:11" ht="14.45" customHeight="1" x14ac:dyDescent="0.2">
      <c r="A205" s="338" t="s">
        <v>304</v>
      </c>
      <c r="B205" s="339" t="s">
        <v>305</v>
      </c>
      <c r="C205" s="340" t="s">
        <v>306</v>
      </c>
      <c r="D205" s="341" t="s">
        <v>307</v>
      </c>
      <c r="E205" s="340" t="s">
        <v>462</v>
      </c>
      <c r="F205" s="341" t="s">
        <v>463</v>
      </c>
      <c r="G205" s="340" t="s">
        <v>709</v>
      </c>
      <c r="H205" s="340" t="s">
        <v>710</v>
      </c>
      <c r="I205" s="342">
        <v>1.9600000381469727</v>
      </c>
      <c r="J205" s="342">
        <v>100</v>
      </c>
      <c r="K205" s="343">
        <v>196.41000366210938</v>
      </c>
    </row>
    <row r="206" spans="1:11" ht="14.45" customHeight="1" x14ac:dyDescent="0.2">
      <c r="A206" s="338" t="s">
        <v>304</v>
      </c>
      <c r="B206" s="339" t="s">
        <v>305</v>
      </c>
      <c r="C206" s="340" t="s">
        <v>306</v>
      </c>
      <c r="D206" s="341" t="s">
        <v>307</v>
      </c>
      <c r="E206" s="340" t="s">
        <v>462</v>
      </c>
      <c r="F206" s="341" t="s">
        <v>463</v>
      </c>
      <c r="G206" s="340" t="s">
        <v>711</v>
      </c>
      <c r="H206" s="340" t="s">
        <v>712</v>
      </c>
      <c r="I206" s="342">
        <v>7.429999828338623</v>
      </c>
      <c r="J206" s="342">
        <v>300</v>
      </c>
      <c r="K206" s="343">
        <v>2229</v>
      </c>
    </row>
    <row r="207" spans="1:11" ht="14.45" customHeight="1" x14ac:dyDescent="0.2">
      <c r="A207" s="338" t="s">
        <v>304</v>
      </c>
      <c r="B207" s="339" t="s">
        <v>305</v>
      </c>
      <c r="C207" s="340" t="s">
        <v>306</v>
      </c>
      <c r="D207" s="341" t="s">
        <v>307</v>
      </c>
      <c r="E207" s="340" t="s">
        <v>462</v>
      </c>
      <c r="F207" s="341" t="s">
        <v>463</v>
      </c>
      <c r="G207" s="340" t="s">
        <v>713</v>
      </c>
      <c r="H207" s="340" t="s">
        <v>714</v>
      </c>
      <c r="I207" s="342">
        <v>2.1099998950958252</v>
      </c>
      <c r="J207" s="342">
        <v>200</v>
      </c>
      <c r="K207" s="343">
        <v>422</v>
      </c>
    </row>
    <row r="208" spans="1:11" ht="14.45" customHeight="1" x14ac:dyDescent="0.2">
      <c r="A208" s="338" t="s">
        <v>304</v>
      </c>
      <c r="B208" s="339" t="s">
        <v>305</v>
      </c>
      <c r="C208" s="340" t="s">
        <v>306</v>
      </c>
      <c r="D208" s="341" t="s">
        <v>307</v>
      </c>
      <c r="E208" s="340" t="s">
        <v>462</v>
      </c>
      <c r="F208" s="341" t="s">
        <v>463</v>
      </c>
      <c r="G208" s="340" t="s">
        <v>715</v>
      </c>
      <c r="H208" s="340" t="s">
        <v>716</v>
      </c>
      <c r="I208" s="342">
        <v>6.231249988079071</v>
      </c>
      <c r="J208" s="342">
        <v>750</v>
      </c>
      <c r="K208" s="343">
        <v>4673.1000061035156</v>
      </c>
    </row>
    <row r="209" spans="1:11" ht="14.45" customHeight="1" x14ac:dyDescent="0.2">
      <c r="A209" s="338" t="s">
        <v>304</v>
      </c>
      <c r="B209" s="339" t="s">
        <v>305</v>
      </c>
      <c r="C209" s="340" t="s">
        <v>306</v>
      </c>
      <c r="D209" s="341" t="s">
        <v>307</v>
      </c>
      <c r="E209" s="340" t="s">
        <v>462</v>
      </c>
      <c r="F209" s="341" t="s">
        <v>463</v>
      </c>
      <c r="G209" s="340" t="s">
        <v>717</v>
      </c>
      <c r="H209" s="340" t="s">
        <v>718</v>
      </c>
      <c r="I209" s="342">
        <v>703.010009765625</v>
      </c>
      <c r="J209" s="342">
        <v>25</v>
      </c>
      <c r="K209" s="343">
        <v>17575.25048828125</v>
      </c>
    </row>
    <row r="210" spans="1:11" ht="14.45" customHeight="1" x14ac:dyDescent="0.2">
      <c r="A210" s="338" t="s">
        <v>304</v>
      </c>
      <c r="B210" s="339" t="s">
        <v>305</v>
      </c>
      <c r="C210" s="340" t="s">
        <v>306</v>
      </c>
      <c r="D210" s="341" t="s">
        <v>307</v>
      </c>
      <c r="E210" s="340" t="s">
        <v>462</v>
      </c>
      <c r="F210" s="341" t="s">
        <v>463</v>
      </c>
      <c r="G210" s="340" t="s">
        <v>719</v>
      </c>
      <c r="H210" s="340" t="s">
        <v>720</v>
      </c>
      <c r="I210" s="342">
        <v>3758.260009765625</v>
      </c>
      <c r="J210" s="342">
        <v>10</v>
      </c>
      <c r="K210" s="343">
        <v>37582.6015625</v>
      </c>
    </row>
    <row r="211" spans="1:11" ht="14.45" customHeight="1" x14ac:dyDescent="0.2">
      <c r="A211" s="338" t="s">
        <v>304</v>
      </c>
      <c r="B211" s="339" t="s">
        <v>305</v>
      </c>
      <c r="C211" s="340" t="s">
        <v>306</v>
      </c>
      <c r="D211" s="341" t="s">
        <v>307</v>
      </c>
      <c r="E211" s="340" t="s">
        <v>462</v>
      </c>
      <c r="F211" s="341" t="s">
        <v>463</v>
      </c>
      <c r="G211" s="340" t="s">
        <v>721</v>
      </c>
      <c r="H211" s="340" t="s">
        <v>722</v>
      </c>
      <c r="I211" s="342">
        <v>758.66998291015625</v>
      </c>
      <c r="J211" s="342">
        <v>5</v>
      </c>
      <c r="K211" s="343">
        <v>3793.35009765625</v>
      </c>
    </row>
    <row r="212" spans="1:11" ht="14.45" customHeight="1" x14ac:dyDescent="0.2">
      <c r="A212" s="338" t="s">
        <v>304</v>
      </c>
      <c r="B212" s="339" t="s">
        <v>305</v>
      </c>
      <c r="C212" s="340" t="s">
        <v>306</v>
      </c>
      <c r="D212" s="341" t="s">
        <v>307</v>
      </c>
      <c r="E212" s="340" t="s">
        <v>462</v>
      </c>
      <c r="F212" s="341" t="s">
        <v>463</v>
      </c>
      <c r="G212" s="340" t="s">
        <v>723</v>
      </c>
      <c r="H212" s="340" t="s">
        <v>724</v>
      </c>
      <c r="I212" s="342">
        <v>911.1300048828125</v>
      </c>
      <c r="J212" s="342">
        <v>5</v>
      </c>
      <c r="K212" s="343">
        <v>4555.64990234375</v>
      </c>
    </row>
    <row r="213" spans="1:11" ht="14.45" customHeight="1" x14ac:dyDescent="0.2">
      <c r="A213" s="338" t="s">
        <v>304</v>
      </c>
      <c r="B213" s="339" t="s">
        <v>305</v>
      </c>
      <c r="C213" s="340" t="s">
        <v>306</v>
      </c>
      <c r="D213" s="341" t="s">
        <v>307</v>
      </c>
      <c r="E213" s="340" t="s">
        <v>462</v>
      </c>
      <c r="F213" s="341" t="s">
        <v>463</v>
      </c>
      <c r="G213" s="340" t="s">
        <v>725</v>
      </c>
      <c r="H213" s="340" t="s">
        <v>726</v>
      </c>
      <c r="I213" s="342">
        <v>750.33001708984375</v>
      </c>
      <c r="J213" s="342">
        <v>30</v>
      </c>
      <c r="K213" s="343">
        <v>22509.990234375</v>
      </c>
    </row>
    <row r="214" spans="1:11" ht="14.45" customHeight="1" x14ac:dyDescent="0.2">
      <c r="A214" s="338" t="s">
        <v>304</v>
      </c>
      <c r="B214" s="339" t="s">
        <v>305</v>
      </c>
      <c r="C214" s="340" t="s">
        <v>306</v>
      </c>
      <c r="D214" s="341" t="s">
        <v>307</v>
      </c>
      <c r="E214" s="340" t="s">
        <v>462</v>
      </c>
      <c r="F214" s="341" t="s">
        <v>463</v>
      </c>
      <c r="G214" s="340" t="s">
        <v>727</v>
      </c>
      <c r="H214" s="340" t="s">
        <v>728</v>
      </c>
      <c r="I214" s="342">
        <v>750.33001708984375</v>
      </c>
      <c r="J214" s="342">
        <v>30</v>
      </c>
      <c r="K214" s="343">
        <v>22509.990234375</v>
      </c>
    </row>
    <row r="215" spans="1:11" ht="14.45" customHeight="1" x14ac:dyDescent="0.2">
      <c r="A215" s="338" t="s">
        <v>304</v>
      </c>
      <c r="B215" s="339" t="s">
        <v>305</v>
      </c>
      <c r="C215" s="340" t="s">
        <v>306</v>
      </c>
      <c r="D215" s="341" t="s">
        <v>307</v>
      </c>
      <c r="E215" s="340" t="s">
        <v>462</v>
      </c>
      <c r="F215" s="341" t="s">
        <v>463</v>
      </c>
      <c r="G215" s="340" t="s">
        <v>729</v>
      </c>
      <c r="H215" s="340" t="s">
        <v>730</v>
      </c>
      <c r="I215" s="342">
        <v>37.150001525878906</v>
      </c>
      <c r="J215" s="342">
        <v>420</v>
      </c>
      <c r="K215" s="343">
        <v>15601.740478515625</v>
      </c>
    </row>
    <row r="216" spans="1:11" ht="14.45" customHeight="1" x14ac:dyDescent="0.2">
      <c r="A216" s="338" t="s">
        <v>304</v>
      </c>
      <c r="B216" s="339" t="s">
        <v>305</v>
      </c>
      <c r="C216" s="340" t="s">
        <v>306</v>
      </c>
      <c r="D216" s="341" t="s">
        <v>307</v>
      </c>
      <c r="E216" s="340" t="s">
        <v>462</v>
      </c>
      <c r="F216" s="341" t="s">
        <v>463</v>
      </c>
      <c r="G216" s="340" t="s">
        <v>731</v>
      </c>
      <c r="H216" s="340" t="s">
        <v>732</v>
      </c>
      <c r="I216" s="342">
        <v>6.1700000762939453</v>
      </c>
      <c r="J216" s="342">
        <v>470</v>
      </c>
      <c r="K216" s="343">
        <v>2899.9000244140625</v>
      </c>
    </row>
    <row r="217" spans="1:11" ht="14.45" customHeight="1" x14ac:dyDescent="0.2">
      <c r="A217" s="338" t="s">
        <v>304</v>
      </c>
      <c r="B217" s="339" t="s">
        <v>305</v>
      </c>
      <c r="C217" s="340" t="s">
        <v>306</v>
      </c>
      <c r="D217" s="341" t="s">
        <v>307</v>
      </c>
      <c r="E217" s="340" t="s">
        <v>462</v>
      </c>
      <c r="F217" s="341" t="s">
        <v>463</v>
      </c>
      <c r="G217" s="340" t="s">
        <v>733</v>
      </c>
      <c r="H217" s="340" t="s">
        <v>734</v>
      </c>
      <c r="I217" s="342">
        <v>1326.1600341796875</v>
      </c>
      <c r="J217" s="342">
        <v>3</v>
      </c>
      <c r="K217" s="343">
        <v>3978.4801025390625</v>
      </c>
    </row>
    <row r="218" spans="1:11" ht="14.45" customHeight="1" x14ac:dyDescent="0.2">
      <c r="A218" s="338" t="s">
        <v>304</v>
      </c>
      <c r="B218" s="339" t="s">
        <v>305</v>
      </c>
      <c r="C218" s="340" t="s">
        <v>306</v>
      </c>
      <c r="D218" s="341" t="s">
        <v>307</v>
      </c>
      <c r="E218" s="340" t="s">
        <v>462</v>
      </c>
      <c r="F218" s="341" t="s">
        <v>463</v>
      </c>
      <c r="G218" s="340" t="s">
        <v>735</v>
      </c>
      <c r="H218" s="340" t="s">
        <v>736</v>
      </c>
      <c r="I218" s="342">
        <v>1709.72998046875</v>
      </c>
      <c r="J218" s="342">
        <v>5</v>
      </c>
      <c r="K218" s="343">
        <v>8548.650390625</v>
      </c>
    </row>
    <row r="219" spans="1:11" ht="14.45" customHeight="1" x14ac:dyDescent="0.2">
      <c r="A219" s="338" t="s">
        <v>304</v>
      </c>
      <c r="B219" s="339" t="s">
        <v>305</v>
      </c>
      <c r="C219" s="340" t="s">
        <v>306</v>
      </c>
      <c r="D219" s="341" t="s">
        <v>307</v>
      </c>
      <c r="E219" s="340" t="s">
        <v>462</v>
      </c>
      <c r="F219" s="341" t="s">
        <v>463</v>
      </c>
      <c r="G219" s="340" t="s">
        <v>737</v>
      </c>
      <c r="H219" s="340" t="s">
        <v>738</v>
      </c>
      <c r="I219" s="342">
        <v>3.75</v>
      </c>
      <c r="J219" s="342">
        <v>200</v>
      </c>
      <c r="K219" s="343">
        <v>750</v>
      </c>
    </row>
    <row r="220" spans="1:11" ht="14.45" customHeight="1" x14ac:dyDescent="0.2">
      <c r="A220" s="338" t="s">
        <v>304</v>
      </c>
      <c r="B220" s="339" t="s">
        <v>305</v>
      </c>
      <c r="C220" s="340" t="s">
        <v>306</v>
      </c>
      <c r="D220" s="341" t="s">
        <v>307</v>
      </c>
      <c r="E220" s="340" t="s">
        <v>462</v>
      </c>
      <c r="F220" s="341" t="s">
        <v>463</v>
      </c>
      <c r="G220" s="340" t="s">
        <v>739</v>
      </c>
      <c r="H220" s="340" t="s">
        <v>740</v>
      </c>
      <c r="I220" s="342">
        <v>2.0299999713897705</v>
      </c>
      <c r="J220" s="342">
        <v>150</v>
      </c>
      <c r="K220" s="343">
        <v>304.5</v>
      </c>
    </row>
    <row r="221" spans="1:11" ht="14.45" customHeight="1" x14ac:dyDescent="0.2">
      <c r="A221" s="338" t="s">
        <v>304</v>
      </c>
      <c r="B221" s="339" t="s">
        <v>305</v>
      </c>
      <c r="C221" s="340" t="s">
        <v>306</v>
      </c>
      <c r="D221" s="341" t="s">
        <v>307</v>
      </c>
      <c r="E221" s="340" t="s">
        <v>462</v>
      </c>
      <c r="F221" s="341" t="s">
        <v>463</v>
      </c>
      <c r="G221" s="340" t="s">
        <v>741</v>
      </c>
      <c r="H221" s="340" t="s">
        <v>742</v>
      </c>
      <c r="I221" s="342">
        <v>1.9199999570846558</v>
      </c>
      <c r="J221" s="342">
        <v>100</v>
      </c>
      <c r="K221" s="343">
        <v>192</v>
      </c>
    </row>
    <row r="222" spans="1:11" ht="14.45" customHeight="1" x14ac:dyDescent="0.2">
      <c r="A222" s="338" t="s">
        <v>304</v>
      </c>
      <c r="B222" s="339" t="s">
        <v>305</v>
      </c>
      <c r="C222" s="340" t="s">
        <v>306</v>
      </c>
      <c r="D222" s="341" t="s">
        <v>307</v>
      </c>
      <c r="E222" s="340" t="s">
        <v>462</v>
      </c>
      <c r="F222" s="341" t="s">
        <v>463</v>
      </c>
      <c r="G222" s="340" t="s">
        <v>739</v>
      </c>
      <c r="H222" s="340" t="s">
        <v>743</v>
      </c>
      <c r="I222" s="342">
        <v>2.0399999618530273</v>
      </c>
      <c r="J222" s="342">
        <v>50</v>
      </c>
      <c r="K222" s="343">
        <v>102</v>
      </c>
    </row>
    <row r="223" spans="1:11" ht="14.45" customHeight="1" x14ac:dyDescent="0.2">
      <c r="A223" s="338" t="s">
        <v>304</v>
      </c>
      <c r="B223" s="339" t="s">
        <v>305</v>
      </c>
      <c r="C223" s="340" t="s">
        <v>306</v>
      </c>
      <c r="D223" s="341" t="s">
        <v>307</v>
      </c>
      <c r="E223" s="340" t="s">
        <v>462</v>
      </c>
      <c r="F223" s="341" t="s">
        <v>463</v>
      </c>
      <c r="G223" s="340" t="s">
        <v>744</v>
      </c>
      <c r="H223" s="340" t="s">
        <v>745</v>
      </c>
      <c r="I223" s="342">
        <v>23.709999084472656</v>
      </c>
      <c r="J223" s="342">
        <v>150</v>
      </c>
      <c r="K223" s="343">
        <v>3556.5</v>
      </c>
    </row>
    <row r="224" spans="1:11" ht="14.45" customHeight="1" x14ac:dyDescent="0.2">
      <c r="A224" s="338" t="s">
        <v>304</v>
      </c>
      <c r="B224" s="339" t="s">
        <v>305</v>
      </c>
      <c r="C224" s="340" t="s">
        <v>306</v>
      </c>
      <c r="D224" s="341" t="s">
        <v>307</v>
      </c>
      <c r="E224" s="340" t="s">
        <v>462</v>
      </c>
      <c r="F224" s="341" t="s">
        <v>463</v>
      </c>
      <c r="G224" s="340" t="s">
        <v>744</v>
      </c>
      <c r="H224" s="340" t="s">
        <v>746</v>
      </c>
      <c r="I224" s="342">
        <v>22.673999404907228</v>
      </c>
      <c r="J224" s="342">
        <v>800</v>
      </c>
      <c r="K224" s="343">
        <v>18291.5</v>
      </c>
    </row>
    <row r="225" spans="1:11" ht="14.45" customHeight="1" x14ac:dyDescent="0.2">
      <c r="A225" s="338" t="s">
        <v>304</v>
      </c>
      <c r="B225" s="339" t="s">
        <v>305</v>
      </c>
      <c r="C225" s="340" t="s">
        <v>306</v>
      </c>
      <c r="D225" s="341" t="s">
        <v>307</v>
      </c>
      <c r="E225" s="340" t="s">
        <v>747</v>
      </c>
      <c r="F225" s="341" t="s">
        <v>748</v>
      </c>
      <c r="G225" s="340" t="s">
        <v>749</v>
      </c>
      <c r="H225" s="340" t="s">
        <v>750</v>
      </c>
      <c r="I225" s="342">
        <v>2875</v>
      </c>
      <c r="J225" s="342">
        <v>24</v>
      </c>
      <c r="K225" s="343">
        <v>69000</v>
      </c>
    </row>
    <row r="226" spans="1:11" ht="14.45" customHeight="1" x14ac:dyDescent="0.2">
      <c r="A226" s="338" t="s">
        <v>304</v>
      </c>
      <c r="B226" s="339" t="s">
        <v>305</v>
      </c>
      <c r="C226" s="340" t="s">
        <v>306</v>
      </c>
      <c r="D226" s="341" t="s">
        <v>307</v>
      </c>
      <c r="E226" s="340" t="s">
        <v>747</v>
      </c>
      <c r="F226" s="341" t="s">
        <v>748</v>
      </c>
      <c r="G226" s="340" t="s">
        <v>751</v>
      </c>
      <c r="H226" s="340" t="s">
        <v>752</v>
      </c>
      <c r="I226" s="342">
        <v>424.35000610351563</v>
      </c>
      <c r="J226" s="342">
        <v>100</v>
      </c>
      <c r="K226" s="343">
        <v>42434.7021484375</v>
      </c>
    </row>
    <row r="227" spans="1:11" ht="14.45" customHeight="1" x14ac:dyDescent="0.2">
      <c r="A227" s="338" t="s">
        <v>304</v>
      </c>
      <c r="B227" s="339" t="s">
        <v>305</v>
      </c>
      <c r="C227" s="340" t="s">
        <v>306</v>
      </c>
      <c r="D227" s="341" t="s">
        <v>307</v>
      </c>
      <c r="E227" s="340" t="s">
        <v>747</v>
      </c>
      <c r="F227" s="341" t="s">
        <v>748</v>
      </c>
      <c r="G227" s="340" t="s">
        <v>753</v>
      </c>
      <c r="H227" s="340" t="s">
        <v>754</v>
      </c>
      <c r="I227" s="342">
        <v>402.01998901367188</v>
      </c>
      <c r="J227" s="342">
        <v>42</v>
      </c>
      <c r="K227" s="343">
        <v>16884.94970703125</v>
      </c>
    </row>
    <row r="228" spans="1:11" ht="14.45" customHeight="1" x14ac:dyDescent="0.2">
      <c r="A228" s="338" t="s">
        <v>304</v>
      </c>
      <c r="B228" s="339" t="s">
        <v>305</v>
      </c>
      <c r="C228" s="340" t="s">
        <v>306</v>
      </c>
      <c r="D228" s="341" t="s">
        <v>307</v>
      </c>
      <c r="E228" s="340" t="s">
        <v>747</v>
      </c>
      <c r="F228" s="341" t="s">
        <v>748</v>
      </c>
      <c r="G228" s="340" t="s">
        <v>755</v>
      </c>
      <c r="H228" s="340" t="s">
        <v>756</v>
      </c>
      <c r="I228" s="342">
        <v>34697.359375</v>
      </c>
      <c r="J228" s="342">
        <v>1</v>
      </c>
      <c r="K228" s="343">
        <v>34697.359375</v>
      </c>
    </row>
    <row r="229" spans="1:11" ht="14.45" customHeight="1" x14ac:dyDescent="0.2">
      <c r="A229" s="338" t="s">
        <v>304</v>
      </c>
      <c r="B229" s="339" t="s">
        <v>305</v>
      </c>
      <c r="C229" s="340" t="s">
        <v>306</v>
      </c>
      <c r="D229" s="341" t="s">
        <v>307</v>
      </c>
      <c r="E229" s="340" t="s">
        <v>747</v>
      </c>
      <c r="F229" s="341" t="s">
        <v>748</v>
      </c>
      <c r="G229" s="340" t="s">
        <v>757</v>
      </c>
      <c r="H229" s="340" t="s">
        <v>758</v>
      </c>
      <c r="I229" s="342">
        <v>84391.187839673919</v>
      </c>
      <c r="J229" s="342">
        <v>31</v>
      </c>
      <c r="K229" s="343">
        <v>2616932.34375</v>
      </c>
    </row>
    <row r="230" spans="1:11" ht="14.45" customHeight="1" x14ac:dyDescent="0.2">
      <c r="A230" s="338" t="s">
        <v>304</v>
      </c>
      <c r="B230" s="339" t="s">
        <v>305</v>
      </c>
      <c r="C230" s="340" t="s">
        <v>306</v>
      </c>
      <c r="D230" s="341" t="s">
        <v>307</v>
      </c>
      <c r="E230" s="340" t="s">
        <v>747</v>
      </c>
      <c r="F230" s="341" t="s">
        <v>748</v>
      </c>
      <c r="G230" s="340" t="s">
        <v>759</v>
      </c>
      <c r="H230" s="340" t="s">
        <v>760</v>
      </c>
      <c r="I230" s="342">
        <v>84475.90625</v>
      </c>
      <c r="J230" s="342">
        <v>2</v>
      </c>
      <c r="K230" s="343">
        <v>168951.8125</v>
      </c>
    </row>
    <row r="231" spans="1:11" ht="14.45" customHeight="1" x14ac:dyDescent="0.2">
      <c r="A231" s="338" t="s">
        <v>304</v>
      </c>
      <c r="B231" s="339" t="s">
        <v>305</v>
      </c>
      <c r="C231" s="340" t="s">
        <v>306</v>
      </c>
      <c r="D231" s="341" t="s">
        <v>307</v>
      </c>
      <c r="E231" s="340" t="s">
        <v>747</v>
      </c>
      <c r="F231" s="341" t="s">
        <v>748</v>
      </c>
      <c r="G231" s="340" t="s">
        <v>761</v>
      </c>
      <c r="H231" s="340" t="s">
        <v>762</v>
      </c>
      <c r="I231" s="342">
        <v>10242.0498046875</v>
      </c>
      <c r="J231" s="342">
        <v>1</v>
      </c>
      <c r="K231" s="343">
        <v>10242.0498046875</v>
      </c>
    </row>
    <row r="232" spans="1:11" ht="14.45" customHeight="1" x14ac:dyDescent="0.2">
      <c r="A232" s="338" t="s">
        <v>304</v>
      </c>
      <c r="B232" s="339" t="s">
        <v>305</v>
      </c>
      <c r="C232" s="340" t="s">
        <v>306</v>
      </c>
      <c r="D232" s="341" t="s">
        <v>307</v>
      </c>
      <c r="E232" s="340" t="s">
        <v>747</v>
      </c>
      <c r="F232" s="341" t="s">
        <v>748</v>
      </c>
      <c r="G232" s="340" t="s">
        <v>763</v>
      </c>
      <c r="H232" s="340" t="s">
        <v>764</v>
      </c>
      <c r="I232" s="342">
        <v>10338.0947265625</v>
      </c>
      <c r="J232" s="342">
        <v>2</v>
      </c>
      <c r="K232" s="343">
        <v>20676.189453125</v>
      </c>
    </row>
    <row r="233" spans="1:11" ht="14.45" customHeight="1" x14ac:dyDescent="0.2">
      <c r="A233" s="338" t="s">
        <v>304</v>
      </c>
      <c r="B233" s="339" t="s">
        <v>305</v>
      </c>
      <c r="C233" s="340" t="s">
        <v>306</v>
      </c>
      <c r="D233" s="341" t="s">
        <v>307</v>
      </c>
      <c r="E233" s="340" t="s">
        <v>747</v>
      </c>
      <c r="F233" s="341" t="s">
        <v>748</v>
      </c>
      <c r="G233" s="340" t="s">
        <v>765</v>
      </c>
      <c r="H233" s="340" t="s">
        <v>766</v>
      </c>
      <c r="I233" s="342">
        <v>104576.671875</v>
      </c>
      <c r="J233" s="342">
        <v>12.199999988079071</v>
      </c>
      <c r="K233" s="343">
        <v>1273228.3359375</v>
      </c>
    </row>
    <row r="234" spans="1:11" ht="14.45" customHeight="1" x14ac:dyDescent="0.2">
      <c r="A234" s="338" t="s">
        <v>304</v>
      </c>
      <c r="B234" s="339" t="s">
        <v>305</v>
      </c>
      <c r="C234" s="340" t="s">
        <v>306</v>
      </c>
      <c r="D234" s="341" t="s">
        <v>307</v>
      </c>
      <c r="E234" s="340" t="s">
        <v>747</v>
      </c>
      <c r="F234" s="341" t="s">
        <v>748</v>
      </c>
      <c r="G234" s="340" t="s">
        <v>767</v>
      </c>
      <c r="H234" s="340" t="s">
        <v>768</v>
      </c>
      <c r="I234" s="342">
        <v>103179.04843749999</v>
      </c>
      <c r="J234" s="342">
        <v>26</v>
      </c>
      <c r="K234" s="343">
        <v>2679201.3515625</v>
      </c>
    </row>
    <row r="235" spans="1:11" ht="14.45" customHeight="1" x14ac:dyDescent="0.2">
      <c r="A235" s="338" t="s">
        <v>304</v>
      </c>
      <c r="B235" s="339" t="s">
        <v>305</v>
      </c>
      <c r="C235" s="340" t="s">
        <v>306</v>
      </c>
      <c r="D235" s="341" t="s">
        <v>307</v>
      </c>
      <c r="E235" s="340" t="s">
        <v>747</v>
      </c>
      <c r="F235" s="341" t="s">
        <v>748</v>
      </c>
      <c r="G235" s="340" t="s">
        <v>769</v>
      </c>
      <c r="H235" s="340" t="s">
        <v>770</v>
      </c>
      <c r="I235" s="342">
        <v>84571.868437500001</v>
      </c>
      <c r="J235" s="342">
        <v>34</v>
      </c>
      <c r="K235" s="343">
        <v>2871062.8046875</v>
      </c>
    </row>
    <row r="236" spans="1:11" ht="14.45" customHeight="1" x14ac:dyDescent="0.2">
      <c r="A236" s="338" t="s">
        <v>304</v>
      </c>
      <c r="B236" s="339" t="s">
        <v>305</v>
      </c>
      <c r="C236" s="340" t="s">
        <v>306</v>
      </c>
      <c r="D236" s="341" t="s">
        <v>307</v>
      </c>
      <c r="E236" s="340" t="s">
        <v>747</v>
      </c>
      <c r="F236" s="341" t="s">
        <v>748</v>
      </c>
      <c r="G236" s="340" t="s">
        <v>771</v>
      </c>
      <c r="H236" s="340" t="s">
        <v>772</v>
      </c>
      <c r="I236" s="342">
        <v>81322.15625</v>
      </c>
      <c r="J236" s="342">
        <v>1</v>
      </c>
      <c r="K236" s="343">
        <v>81322.15625</v>
      </c>
    </row>
    <row r="237" spans="1:11" ht="14.45" customHeight="1" x14ac:dyDescent="0.2">
      <c r="A237" s="338" t="s">
        <v>304</v>
      </c>
      <c r="B237" s="339" t="s">
        <v>305</v>
      </c>
      <c r="C237" s="340" t="s">
        <v>306</v>
      </c>
      <c r="D237" s="341" t="s">
        <v>307</v>
      </c>
      <c r="E237" s="340" t="s">
        <v>747</v>
      </c>
      <c r="F237" s="341" t="s">
        <v>748</v>
      </c>
      <c r="G237" s="340" t="s">
        <v>773</v>
      </c>
      <c r="H237" s="340" t="s">
        <v>774</v>
      </c>
      <c r="I237" s="342">
        <v>122422.39236111111</v>
      </c>
      <c r="J237" s="342">
        <v>34.899999991059303</v>
      </c>
      <c r="K237" s="343">
        <v>4283230.138671875</v>
      </c>
    </row>
    <row r="238" spans="1:11" ht="14.45" customHeight="1" x14ac:dyDescent="0.2">
      <c r="A238" s="338" t="s">
        <v>304</v>
      </c>
      <c r="B238" s="339" t="s">
        <v>305</v>
      </c>
      <c r="C238" s="340" t="s">
        <v>306</v>
      </c>
      <c r="D238" s="341" t="s">
        <v>307</v>
      </c>
      <c r="E238" s="340" t="s">
        <v>747</v>
      </c>
      <c r="F238" s="341" t="s">
        <v>748</v>
      </c>
      <c r="G238" s="340" t="s">
        <v>775</v>
      </c>
      <c r="H238" s="340" t="s">
        <v>776</v>
      </c>
      <c r="I238" s="342">
        <v>1990.8434846297555</v>
      </c>
      <c r="J238" s="342">
        <v>1680</v>
      </c>
      <c r="K238" s="343">
        <v>3352226.640625</v>
      </c>
    </row>
    <row r="239" spans="1:11" ht="14.45" customHeight="1" x14ac:dyDescent="0.2">
      <c r="A239" s="338" t="s">
        <v>304</v>
      </c>
      <c r="B239" s="339" t="s">
        <v>305</v>
      </c>
      <c r="C239" s="340" t="s">
        <v>306</v>
      </c>
      <c r="D239" s="341" t="s">
        <v>307</v>
      </c>
      <c r="E239" s="340" t="s">
        <v>747</v>
      </c>
      <c r="F239" s="341" t="s">
        <v>748</v>
      </c>
      <c r="G239" s="340" t="s">
        <v>777</v>
      </c>
      <c r="H239" s="340" t="s">
        <v>778</v>
      </c>
      <c r="I239" s="342">
        <v>689.70349426269536</v>
      </c>
      <c r="J239" s="342">
        <v>420</v>
      </c>
      <c r="K239" s="343">
        <v>289678.3701171875</v>
      </c>
    </row>
    <row r="240" spans="1:11" ht="14.45" customHeight="1" x14ac:dyDescent="0.2">
      <c r="A240" s="338" t="s">
        <v>304</v>
      </c>
      <c r="B240" s="339" t="s">
        <v>305</v>
      </c>
      <c r="C240" s="340" t="s">
        <v>306</v>
      </c>
      <c r="D240" s="341" t="s">
        <v>307</v>
      </c>
      <c r="E240" s="340" t="s">
        <v>747</v>
      </c>
      <c r="F240" s="341" t="s">
        <v>748</v>
      </c>
      <c r="G240" s="340" t="s">
        <v>779</v>
      </c>
      <c r="H240" s="340" t="s">
        <v>780</v>
      </c>
      <c r="I240" s="342">
        <v>970.24001057942712</v>
      </c>
      <c r="J240" s="342">
        <v>30</v>
      </c>
      <c r="K240" s="343">
        <v>29085.01025390625</v>
      </c>
    </row>
    <row r="241" spans="1:11" ht="14.45" customHeight="1" x14ac:dyDescent="0.2">
      <c r="A241" s="338" t="s">
        <v>304</v>
      </c>
      <c r="B241" s="339" t="s">
        <v>305</v>
      </c>
      <c r="C241" s="340" t="s">
        <v>306</v>
      </c>
      <c r="D241" s="341" t="s">
        <v>307</v>
      </c>
      <c r="E241" s="340" t="s">
        <v>747</v>
      </c>
      <c r="F241" s="341" t="s">
        <v>748</v>
      </c>
      <c r="G241" s="340" t="s">
        <v>781</v>
      </c>
      <c r="H241" s="340" t="s">
        <v>782</v>
      </c>
      <c r="I241" s="342">
        <v>959.34048025948664</v>
      </c>
      <c r="J241" s="342">
        <v>408</v>
      </c>
      <c r="K241" s="343">
        <v>389860.900390625</v>
      </c>
    </row>
    <row r="242" spans="1:11" ht="14.45" customHeight="1" x14ac:dyDescent="0.2">
      <c r="A242" s="338" t="s">
        <v>304</v>
      </c>
      <c r="B242" s="339" t="s">
        <v>305</v>
      </c>
      <c r="C242" s="340" t="s">
        <v>306</v>
      </c>
      <c r="D242" s="341" t="s">
        <v>307</v>
      </c>
      <c r="E242" s="340" t="s">
        <v>747</v>
      </c>
      <c r="F242" s="341" t="s">
        <v>748</v>
      </c>
      <c r="G242" s="340" t="s">
        <v>783</v>
      </c>
      <c r="H242" s="340" t="s">
        <v>784</v>
      </c>
      <c r="I242" s="342">
        <v>76012.19921875</v>
      </c>
      <c r="J242" s="342">
        <v>2</v>
      </c>
      <c r="K242" s="343">
        <v>152024.3984375</v>
      </c>
    </row>
    <row r="243" spans="1:11" ht="14.45" customHeight="1" x14ac:dyDescent="0.2">
      <c r="A243" s="338" t="s">
        <v>304</v>
      </c>
      <c r="B243" s="339" t="s">
        <v>305</v>
      </c>
      <c r="C243" s="340" t="s">
        <v>306</v>
      </c>
      <c r="D243" s="341" t="s">
        <v>307</v>
      </c>
      <c r="E243" s="340" t="s">
        <v>747</v>
      </c>
      <c r="F243" s="341" t="s">
        <v>748</v>
      </c>
      <c r="G243" s="340" t="s">
        <v>785</v>
      </c>
      <c r="H243" s="340" t="s">
        <v>786</v>
      </c>
      <c r="I243" s="342">
        <v>767.9500015922215</v>
      </c>
      <c r="J243" s="342">
        <v>370</v>
      </c>
      <c r="K243" s="343">
        <v>283927.001953125</v>
      </c>
    </row>
    <row r="244" spans="1:11" ht="14.45" customHeight="1" x14ac:dyDescent="0.2">
      <c r="A244" s="338" t="s">
        <v>304</v>
      </c>
      <c r="B244" s="339" t="s">
        <v>305</v>
      </c>
      <c r="C244" s="340" t="s">
        <v>306</v>
      </c>
      <c r="D244" s="341" t="s">
        <v>307</v>
      </c>
      <c r="E244" s="340" t="s">
        <v>747</v>
      </c>
      <c r="F244" s="341" t="s">
        <v>748</v>
      </c>
      <c r="G244" s="340" t="s">
        <v>787</v>
      </c>
      <c r="H244" s="340" t="s">
        <v>788</v>
      </c>
      <c r="I244" s="342">
        <v>23987.039843750001</v>
      </c>
      <c r="J244" s="342">
        <v>30</v>
      </c>
      <c r="K244" s="343">
        <v>719611.234375</v>
      </c>
    </row>
    <row r="245" spans="1:11" ht="14.45" customHeight="1" x14ac:dyDescent="0.2">
      <c r="A245" s="338" t="s">
        <v>304</v>
      </c>
      <c r="B245" s="339" t="s">
        <v>305</v>
      </c>
      <c r="C245" s="340" t="s">
        <v>306</v>
      </c>
      <c r="D245" s="341" t="s">
        <v>307</v>
      </c>
      <c r="E245" s="340" t="s">
        <v>747</v>
      </c>
      <c r="F245" s="341" t="s">
        <v>748</v>
      </c>
      <c r="G245" s="340" t="s">
        <v>789</v>
      </c>
      <c r="H245" s="340" t="s">
        <v>790</v>
      </c>
      <c r="I245" s="342">
        <v>691.00635597922587</v>
      </c>
      <c r="J245" s="342">
        <v>1640</v>
      </c>
      <c r="K245" s="343">
        <v>1134464.423828125</v>
      </c>
    </row>
    <row r="246" spans="1:11" ht="14.45" customHeight="1" x14ac:dyDescent="0.2">
      <c r="A246" s="338" t="s">
        <v>304</v>
      </c>
      <c r="B246" s="339" t="s">
        <v>305</v>
      </c>
      <c r="C246" s="340" t="s">
        <v>306</v>
      </c>
      <c r="D246" s="341" t="s">
        <v>307</v>
      </c>
      <c r="E246" s="340" t="s">
        <v>747</v>
      </c>
      <c r="F246" s="341" t="s">
        <v>748</v>
      </c>
      <c r="G246" s="340" t="s">
        <v>791</v>
      </c>
      <c r="H246" s="340" t="s">
        <v>792</v>
      </c>
      <c r="I246" s="342">
        <v>25444.849609375</v>
      </c>
      <c r="J246" s="342">
        <v>4</v>
      </c>
      <c r="K246" s="343">
        <v>101779.390625</v>
      </c>
    </row>
    <row r="247" spans="1:11" ht="14.45" customHeight="1" x14ac:dyDescent="0.2">
      <c r="A247" s="338" t="s">
        <v>304</v>
      </c>
      <c r="B247" s="339" t="s">
        <v>305</v>
      </c>
      <c r="C247" s="340" t="s">
        <v>306</v>
      </c>
      <c r="D247" s="341" t="s">
        <v>307</v>
      </c>
      <c r="E247" s="340" t="s">
        <v>747</v>
      </c>
      <c r="F247" s="341" t="s">
        <v>748</v>
      </c>
      <c r="G247" s="340" t="s">
        <v>793</v>
      </c>
      <c r="H247" s="340" t="s">
        <v>794</v>
      </c>
      <c r="I247" s="342">
        <v>598.95001220703125</v>
      </c>
      <c r="J247" s="342">
        <v>335</v>
      </c>
      <c r="K247" s="343">
        <v>200648.25</v>
      </c>
    </row>
    <row r="248" spans="1:11" ht="14.45" customHeight="1" x14ac:dyDescent="0.2">
      <c r="A248" s="338" t="s">
        <v>304</v>
      </c>
      <c r="B248" s="339" t="s">
        <v>305</v>
      </c>
      <c r="C248" s="340" t="s">
        <v>306</v>
      </c>
      <c r="D248" s="341" t="s">
        <v>307</v>
      </c>
      <c r="E248" s="340" t="s">
        <v>747</v>
      </c>
      <c r="F248" s="341" t="s">
        <v>748</v>
      </c>
      <c r="G248" s="340" t="s">
        <v>795</v>
      </c>
      <c r="H248" s="340" t="s">
        <v>796</v>
      </c>
      <c r="I248" s="342">
        <v>1265</v>
      </c>
      <c r="J248" s="342">
        <v>84</v>
      </c>
      <c r="K248" s="343">
        <v>106260</v>
      </c>
    </row>
    <row r="249" spans="1:11" ht="14.45" customHeight="1" x14ac:dyDescent="0.2">
      <c r="A249" s="338" t="s">
        <v>304</v>
      </c>
      <c r="B249" s="339" t="s">
        <v>305</v>
      </c>
      <c r="C249" s="340" t="s">
        <v>306</v>
      </c>
      <c r="D249" s="341" t="s">
        <v>307</v>
      </c>
      <c r="E249" s="340" t="s">
        <v>747</v>
      </c>
      <c r="F249" s="341" t="s">
        <v>748</v>
      </c>
      <c r="G249" s="340" t="s">
        <v>797</v>
      </c>
      <c r="H249" s="340" t="s">
        <v>798</v>
      </c>
      <c r="I249" s="342">
        <v>1820.6466200086807</v>
      </c>
      <c r="J249" s="342">
        <v>130</v>
      </c>
      <c r="K249" s="343">
        <v>234715.802734375</v>
      </c>
    </row>
    <row r="250" spans="1:11" ht="14.45" customHeight="1" x14ac:dyDescent="0.2">
      <c r="A250" s="338" t="s">
        <v>304</v>
      </c>
      <c r="B250" s="339" t="s">
        <v>305</v>
      </c>
      <c r="C250" s="340" t="s">
        <v>306</v>
      </c>
      <c r="D250" s="341" t="s">
        <v>307</v>
      </c>
      <c r="E250" s="340" t="s">
        <v>747</v>
      </c>
      <c r="F250" s="341" t="s">
        <v>748</v>
      </c>
      <c r="G250" s="340" t="s">
        <v>799</v>
      </c>
      <c r="H250" s="340" t="s">
        <v>800</v>
      </c>
      <c r="I250" s="342">
        <v>1493.8699951171875</v>
      </c>
      <c r="J250" s="342">
        <v>354</v>
      </c>
      <c r="K250" s="343">
        <v>528828.6142578125</v>
      </c>
    </row>
    <row r="251" spans="1:11" ht="14.45" customHeight="1" x14ac:dyDescent="0.2">
      <c r="A251" s="338" t="s">
        <v>304</v>
      </c>
      <c r="B251" s="339" t="s">
        <v>305</v>
      </c>
      <c r="C251" s="340" t="s">
        <v>306</v>
      </c>
      <c r="D251" s="341" t="s">
        <v>307</v>
      </c>
      <c r="E251" s="340" t="s">
        <v>747</v>
      </c>
      <c r="F251" s="341" t="s">
        <v>748</v>
      </c>
      <c r="G251" s="340" t="s">
        <v>801</v>
      </c>
      <c r="H251" s="340" t="s">
        <v>802</v>
      </c>
      <c r="I251" s="342">
        <v>1493.8699951171875</v>
      </c>
      <c r="J251" s="342">
        <v>6</v>
      </c>
      <c r="K251" s="343">
        <v>8963.2001953125</v>
      </c>
    </row>
    <row r="252" spans="1:11" ht="14.45" customHeight="1" x14ac:dyDescent="0.2">
      <c r="A252" s="338" t="s">
        <v>304</v>
      </c>
      <c r="B252" s="339" t="s">
        <v>305</v>
      </c>
      <c r="C252" s="340" t="s">
        <v>306</v>
      </c>
      <c r="D252" s="341" t="s">
        <v>307</v>
      </c>
      <c r="E252" s="340" t="s">
        <v>747</v>
      </c>
      <c r="F252" s="341" t="s">
        <v>748</v>
      </c>
      <c r="G252" s="340" t="s">
        <v>803</v>
      </c>
      <c r="H252" s="340" t="s">
        <v>804</v>
      </c>
      <c r="I252" s="342">
        <v>2652.929931640625</v>
      </c>
      <c r="J252" s="342">
        <v>66</v>
      </c>
      <c r="K252" s="343">
        <v>175093.0478515625</v>
      </c>
    </row>
    <row r="253" spans="1:11" ht="14.45" customHeight="1" x14ac:dyDescent="0.2">
      <c r="A253" s="338" t="s">
        <v>304</v>
      </c>
      <c r="B253" s="339" t="s">
        <v>305</v>
      </c>
      <c r="C253" s="340" t="s">
        <v>306</v>
      </c>
      <c r="D253" s="341" t="s">
        <v>307</v>
      </c>
      <c r="E253" s="340" t="s">
        <v>747</v>
      </c>
      <c r="F253" s="341" t="s">
        <v>748</v>
      </c>
      <c r="G253" s="340" t="s">
        <v>805</v>
      </c>
      <c r="H253" s="340" t="s">
        <v>806</v>
      </c>
      <c r="I253" s="342">
        <v>2593.639892578125</v>
      </c>
      <c r="J253" s="342">
        <v>48</v>
      </c>
      <c r="K253" s="343">
        <v>124494.4765625</v>
      </c>
    </row>
    <row r="254" spans="1:11" ht="14.45" customHeight="1" x14ac:dyDescent="0.2">
      <c r="A254" s="338" t="s">
        <v>304</v>
      </c>
      <c r="B254" s="339" t="s">
        <v>305</v>
      </c>
      <c r="C254" s="340" t="s">
        <v>306</v>
      </c>
      <c r="D254" s="341" t="s">
        <v>307</v>
      </c>
      <c r="E254" s="340" t="s">
        <v>807</v>
      </c>
      <c r="F254" s="341" t="s">
        <v>808</v>
      </c>
      <c r="G254" s="340" t="s">
        <v>809</v>
      </c>
      <c r="H254" s="340" t="s">
        <v>810</v>
      </c>
      <c r="I254" s="342">
        <v>6125.1298828125</v>
      </c>
      <c r="J254" s="342">
        <v>3</v>
      </c>
      <c r="K254" s="343">
        <v>18375.390625</v>
      </c>
    </row>
    <row r="255" spans="1:11" ht="14.45" customHeight="1" x14ac:dyDescent="0.2">
      <c r="A255" s="338" t="s">
        <v>304</v>
      </c>
      <c r="B255" s="339" t="s">
        <v>305</v>
      </c>
      <c r="C255" s="340" t="s">
        <v>306</v>
      </c>
      <c r="D255" s="341" t="s">
        <v>307</v>
      </c>
      <c r="E255" s="340" t="s">
        <v>807</v>
      </c>
      <c r="F255" s="341" t="s">
        <v>808</v>
      </c>
      <c r="G255" s="340" t="s">
        <v>811</v>
      </c>
      <c r="H255" s="340" t="s">
        <v>812</v>
      </c>
      <c r="I255" s="342">
        <v>10.159999847412109</v>
      </c>
      <c r="J255" s="342">
        <v>60</v>
      </c>
      <c r="K255" s="343">
        <v>609.59999084472656</v>
      </c>
    </row>
    <row r="256" spans="1:11" ht="14.45" customHeight="1" x14ac:dyDescent="0.2">
      <c r="A256" s="338" t="s">
        <v>304</v>
      </c>
      <c r="B256" s="339" t="s">
        <v>305</v>
      </c>
      <c r="C256" s="340" t="s">
        <v>306</v>
      </c>
      <c r="D256" s="341" t="s">
        <v>307</v>
      </c>
      <c r="E256" s="340" t="s">
        <v>807</v>
      </c>
      <c r="F256" s="341" t="s">
        <v>808</v>
      </c>
      <c r="G256" s="340" t="s">
        <v>813</v>
      </c>
      <c r="H256" s="340" t="s">
        <v>814</v>
      </c>
      <c r="I256" s="342">
        <v>46.590000152587891</v>
      </c>
      <c r="J256" s="342">
        <v>560</v>
      </c>
      <c r="K256" s="343">
        <v>26087.60986328125</v>
      </c>
    </row>
    <row r="257" spans="1:11" ht="14.45" customHeight="1" x14ac:dyDescent="0.2">
      <c r="A257" s="338" t="s">
        <v>304</v>
      </c>
      <c r="B257" s="339" t="s">
        <v>305</v>
      </c>
      <c r="C257" s="340" t="s">
        <v>306</v>
      </c>
      <c r="D257" s="341" t="s">
        <v>307</v>
      </c>
      <c r="E257" s="340" t="s">
        <v>807</v>
      </c>
      <c r="F257" s="341" t="s">
        <v>808</v>
      </c>
      <c r="G257" s="340" t="s">
        <v>815</v>
      </c>
      <c r="H257" s="340" t="s">
        <v>816</v>
      </c>
      <c r="I257" s="342">
        <v>133.10000610351563</v>
      </c>
      <c r="J257" s="342">
        <v>50</v>
      </c>
      <c r="K257" s="343">
        <v>6655</v>
      </c>
    </row>
    <row r="258" spans="1:11" ht="14.45" customHeight="1" x14ac:dyDescent="0.2">
      <c r="A258" s="338" t="s">
        <v>304</v>
      </c>
      <c r="B258" s="339" t="s">
        <v>305</v>
      </c>
      <c r="C258" s="340" t="s">
        <v>306</v>
      </c>
      <c r="D258" s="341" t="s">
        <v>307</v>
      </c>
      <c r="E258" s="340" t="s">
        <v>817</v>
      </c>
      <c r="F258" s="341" t="s">
        <v>818</v>
      </c>
      <c r="G258" s="340" t="s">
        <v>819</v>
      </c>
      <c r="H258" s="340" t="s">
        <v>820</v>
      </c>
      <c r="I258" s="342">
        <v>20.579999923706055</v>
      </c>
      <c r="J258" s="342">
        <v>144</v>
      </c>
      <c r="K258" s="343">
        <v>2963.52001953125</v>
      </c>
    </row>
    <row r="259" spans="1:11" ht="14.45" customHeight="1" x14ac:dyDescent="0.2">
      <c r="A259" s="338" t="s">
        <v>304</v>
      </c>
      <c r="B259" s="339" t="s">
        <v>305</v>
      </c>
      <c r="C259" s="340" t="s">
        <v>306</v>
      </c>
      <c r="D259" s="341" t="s">
        <v>307</v>
      </c>
      <c r="E259" s="340" t="s">
        <v>817</v>
      </c>
      <c r="F259" s="341" t="s">
        <v>818</v>
      </c>
      <c r="G259" s="340" t="s">
        <v>821</v>
      </c>
      <c r="H259" s="340" t="s">
        <v>822</v>
      </c>
      <c r="I259" s="342">
        <v>27.257272893732246</v>
      </c>
      <c r="J259" s="342">
        <v>2448</v>
      </c>
      <c r="K259" s="343">
        <v>66726.35986328125</v>
      </c>
    </row>
    <row r="260" spans="1:11" ht="14.45" customHeight="1" x14ac:dyDescent="0.2">
      <c r="A260" s="338" t="s">
        <v>304</v>
      </c>
      <c r="B260" s="339" t="s">
        <v>305</v>
      </c>
      <c r="C260" s="340" t="s">
        <v>306</v>
      </c>
      <c r="D260" s="341" t="s">
        <v>307</v>
      </c>
      <c r="E260" s="340" t="s">
        <v>817</v>
      </c>
      <c r="F260" s="341" t="s">
        <v>818</v>
      </c>
      <c r="G260" s="340" t="s">
        <v>823</v>
      </c>
      <c r="H260" s="340" t="s">
        <v>824</v>
      </c>
      <c r="I260" s="342">
        <v>28.059999465942383</v>
      </c>
      <c r="J260" s="342">
        <v>1116</v>
      </c>
      <c r="K260" s="343">
        <v>31314.959228515625</v>
      </c>
    </row>
    <row r="261" spans="1:11" ht="14.45" customHeight="1" x14ac:dyDescent="0.2">
      <c r="A261" s="338" t="s">
        <v>304</v>
      </c>
      <c r="B261" s="339" t="s">
        <v>305</v>
      </c>
      <c r="C261" s="340" t="s">
        <v>306</v>
      </c>
      <c r="D261" s="341" t="s">
        <v>307</v>
      </c>
      <c r="E261" s="340" t="s">
        <v>817</v>
      </c>
      <c r="F261" s="341" t="s">
        <v>818</v>
      </c>
      <c r="G261" s="340" t="s">
        <v>825</v>
      </c>
      <c r="H261" s="340" t="s">
        <v>826</v>
      </c>
      <c r="I261" s="342">
        <v>26.567999649047852</v>
      </c>
      <c r="J261" s="342">
        <v>432</v>
      </c>
      <c r="K261" s="343">
        <v>11476.80029296875</v>
      </c>
    </row>
    <row r="262" spans="1:11" ht="14.45" customHeight="1" x14ac:dyDescent="0.2">
      <c r="A262" s="338" t="s">
        <v>304</v>
      </c>
      <c r="B262" s="339" t="s">
        <v>305</v>
      </c>
      <c r="C262" s="340" t="s">
        <v>306</v>
      </c>
      <c r="D262" s="341" t="s">
        <v>307</v>
      </c>
      <c r="E262" s="340" t="s">
        <v>817</v>
      </c>
      <c r="F262" s="341" t="s">
        <v>818</v>
      </c>
      <c r="G262" s="340" t="s">
        <v>827</v>
      </c>
      <c r="H262" s="340" t="s">
        <v>828</v>
      </c>
      <c r="I262" s="342">
        <v>76.25</v>
      </c>
      <c r="J262" s="342">
        <v>288</v>
      </c>
      <c r="K262" s="343">
        <v>21958.560546875</v>
      </c>
    </row>
    <row r="263" spans="1:11" ht="14.45" customHeight="1" x14ac:dyDescent="0.2">
      <c r="A263" s="338" t="s">
        <v>304</v>
      </c>
      <c r="B263" s="339" t="s">
        <v>305</v>
      </c>
      <c r="C263" s="340" t="s">
        <v>306</v>
      </c>
      <c r="D263" s="341" t="s">
        <v>307</v>
      </c>
      <c r="E263" s="340" t="s">
        <v>817</v>
      </c>
      <c r="F263" s="341" t="s">
        <v>818</v>
      </c>
      <c r="G263" s="340" t="s">
        <v>829</v>
      </c>
      <c r="H263" s="340" t="s">
        <v>830</v>
      </c>
      <c r="I263" s="342">
        <v>148.58000183105469</v>
      </c>
      <c r="J263" s="342">
        <v>480</v>
      </c>
      <c r="K263" s="343">
        <v>71318.3984375</v>
      </c>
    </row>
    <row r="264" spans="1:11" ht="14.45" customHeight="1" x14ac:dyDescent="0.2">
      <c r="A264" s="338" t="s">
        <v>304</v>
      </c>
      <c r="B264" s="339" t="s">
        <v>305</v>
      </c>
      <c r="C264" s="340" t="s">
        <v>306</v>
      </c>
      <c r="D264" s="341" t="s">
        <v>307</v>
      </c>
      <c r="E264" s="340" t="s">
        <v>817</v>
      </c>
      <c r="F264" s="341" t="s">
        <v>818</v>
      </c>
      <c r="G264" s="340" t="s">
        <v>831</v>
      </c>
      <c r="H264" s="340" t="s">
        <v>832</v>
      </c>
      <c r="I264" s="342">
        <v>108.5</v>
      </c>
      <c r="J264" s="342">
        <v>96</v>
      </c>
      <c r="K264" s="343">
        <v>10416</v>
      </c>
    </row>
    <row r="265" spans="1:11" ht="14.45" customHeight="1" x14ac:dyDescent="0.2">
      <c r="A265" s="338" t="s">
        <v>304</v>
      </c>
      <c r="B265" s="339" t="s">
        <v>305</v>
      </c>
      <c r="C265" s="340" t="s">
        <v>306</v>
      </c>
      <c r="D265" s="341" t="s">
        <v>307</v>
      </c>
      <c r="E265" s="340" t="s">
        <v>817</v>
      </c>
      <c r="F265" s="341" t="s">
        <v>818</v>
      </c>
      <c r="G265" s="340" t="s">
        <v>833</v>
      </c>
      <c r="H265" s="340" t="s">
        <v>834</v>
      </c>
      <c r="I265" s="342">
        <v>132.94000244140625</v>
      </c>
      <c r="J265" s="342">
        <v>80</v>
      </c>
      <c r="K265" s="343">
        <v>10635.2001953125</v>
      </c>
    </row>
    <row r="266" spans="1:11" ht="14.45" customHeight="1" x14ac:dyDescent="0.2">
      <c r="A266" s="338" t="s">
        <v>304</v>
      </c>
      <c r="B266" s="339" t="s">
        <v>305</v>
      </c>
      <c r="C266" s="340" t="s">
        <v>306</v>
      </c>
      <c r="D266" s="341" t="s">
        <v>307</v>
      </c>
      <c r="E266" s="340" t="s">
        <v>817</v>
      </c>
      <c r="F266" s="341" t="s">
        <v>818</v>
      </c>
      <c r="G266" s="340" t="s">
        <v>835</v>
      </c>
      <c r="H266" s="340" t="s">
        <v>836</v>
      </c>
      <c r="I266" s="342">
        <v>113.84999847412109</v>
      </c>
      <c r="J266" s="342">
        <v>108</v>
      </c>
      <c r="K266" s="343">
        <v>12295.80029296875</v>
      </c>
    </row>
    <row r="267" spans="1:11" ht="14.45" customHeight="1" x14ac:dyDescent="0.2">
      <c r="A267" s="338" t="s">
        <v>304</v>
      </c>
      <c r="B267" s="339" t="s">
        <v>305</v>
      </c>
      <c r="C267" s="340" t="s">
        <v>306</v>
      </c>
      <c r="D267" s="341" t="s">
        <v>307</v>
      </c>
      <c r="E267" s="340" t="s">
        <v>817</v>
      </c>
      <c r="F267" s="341" t="s">
        <v>818</v>
      </c>
      <c r="G267" s="340" t="s">
        <v>837</v>
      </c>
      <c r="H267" s="340" t="s">
        <v>838</v>
      </c>
      <c r="I267" s="342">
        <v>80.5</v>
      </c>
      <c r="J267" s="342">
        <v>108</v>
      </c>
      <c r="K267" s="343">
        <v>8694</v>
      </c>
    </row>
    <row r="268" spans="1:11" ht="14.45" customHeight="1" x14ac:dyDescent="0.2">
      <c r="A268" s="338" t="s">
        <v>304</v>
      </c>
      <c r="B268" s="339" t="s">
        <v>305</v>
      </c>
      <c r="C268" s="340" t="s">
        <v>306</v>
      </c>
      <c r="D268" s="341" t="s">
        <v>307</v>
      </c>
      <c r="E268" s="340" t="s">
        <v>817</v>
      </c>
      <c r="F268" s="341" t="s">
        <v>818</v>
      </c>
      <c r="G268" s="340" t="s">
        <v>839</v>
      </c>
      <c r="H268" s="340" t="s">
        <v>840</v>
      </c>
      <c r="I268" s="342">
        <v>90.910003662109375</v>
      </c>
      <c r="J268" s="342">
        <v>24</v>
      </c>
      <c r="K268" s="343">
        <v>2181.780029296875</v>
      </c>
    </row>
    <row r="269" spans="1:11" ht="14.45" customHeight="1" x14ac:dyDescent="0.2">
      <c r="A269" s="338" t="s">
        <v>304</v>
      </c>
      <c r="B269" s="339" t="s">
        <v>305</v>
      </c>
      <c r="C269" s="340" t="s">
        <v>306</v>
      </c>
      <c r="D269" s="341" t="s">
        <v>307</v>
      </c>
      <c r="E269" s="340" t="s">
        <v>817</v>
      </c>
      <c r="F269" s="341" t="s">
        <v>818</v>
      </c>
      <c r="G269" s="340" t="s">
        <v>841</v>
      </c>
      <c r="H269" s="340" t="s">
        <v>842</v>
      </c>
      <c r="I269" s="342">
        <v>147.60000610351563</v>
      </c>
      <c r="J269" s="342">
        <v>288</v>
      </c>
      <c r="K269" s="343">
        <v>42509.51953125</v>
      </c>
    </row>
    <row r="270" spans="1:11" ht="14.45" customHeight="1" x14ac:dyDescent="0.2">
      <c r="A270" s="338" t="s">
        <v>304</v>
      </c>
      <c r="B270" s="339" t="s">
        <v>305</v>
      </c>
      <c r="C270" s="340" t="s">
        <v>306</v>
      </c>
      <c r="D270" s="341" t="s">
        <v>307</v>
      </c>
      <c r="E270" s="340" t="s">
        <v>817</v>
      </c>
      <c r="F270" s="341" t="s">
        <v>818</v>
      </c>
      <c r="G270" s="340" t="s">
        <v>843</v>
      </c>
      <c r="H270" s="340" t="s">
        <v>844</v>
      </c>
      <c r="I270" s="342">
        <v>93.839996337890625</v>
      </c>
      <c r="J270" s="342">
        <v>384</v>
      </c>
      <c r="K270" s="343">
        <v>36034.55908203125</v>
      </c>
    </row>
    <row r="271" spans="1:11" ht="14.45" customHeight="1" x14ac:dyDescent="0.2">
      <c r="A271" s="338" t="s">
        <v>304</v>
      </c>
      <c r="B271" s="339" t="s">
        <v>305</v>
      </c>
      <c r="C271" s="340" t="s">
        <v>306</v>
      </c>
      <c r="D271" s="341" t="s">
        <v>307</v>
      </c>
      <c r="E271" s="340" t="s">
        <v>817</v>
      </c>
      <c r="F271" s="341" t="s">
        <v>818</v>
      </c>
      <c r="G271" s="340" t="s">
        <v>845</v>
      </c>
      <c r="H271" s="340" t="s">
        <v>846</v>
      </c>
      <c r="I271" s="342">
        <v>108.21500015258789</v>
      </c>
      <c r="J271" s="342">
        <v>1248</v>
      </c>
      <c r="K271" s="343">
        <v>135052.0810546875</v>
      </c>
    </row>
    <row r="272" spans="1:11" ht="14.45" customHeight="1" x14ac:dyDescent="0.2">
      <c r="A272" s="338" t="s">
        <v>304</v>
      </c>
      <c r="B272" s="339" t="s">
        <v>305</v>
      </c>
      <c r="C272" s="340" t="s">
        <v>306</v>
      </c>
      <c r="D272" s="341" t="s">
        <v>307</v>
      </c>
      <c r="E272" s="340" t="s">
        <v>817</v>
      </c>
      <c r="F272" s="341" t="s">
        <v>818</v>
      </c>
      <c r="G272" s="340" t="s">
        <v>847</v>
      </c>
      <c r="H272" s="340" t="s">
        <v>848</v>
      </c>
      <c r="I272" s="342">
        <v>76.582855224609375</v>
      </c>
      <c r="J272" s="342">
        <v>792</v>
      </c>
      <c r="K272" s="343">
        <v>70762.350078135729</v>
      </c>
    </row>
    <row r="273" spans="1:11" ht="14.45" customHeight="1" x14ac:dyDescent="0.2">
      <c r="A273" s="338" t="s">
        <v>304</v>
      </c>
      <c r="B273" s="339" t="s">
        <v>305</v>
      </c>
      <c r="C273" s="340" t="s">
        <v>306</v>
      </c>
      <c r="D273" s="341" t="s">
        <v>307</v>
      </c>
      <c r="E273" s="340" t="s">
        <v>817</v>
      </c>
      <c r="F273" s="341" t="s">
        <v>818</v>
      </c>
      <c r="G273" s="340" t="s">
        <v>849</v>
      </c>
      <c r="H273" s="340" t="s">
        <v>850</v>
      </c>
      <c r="I273" s="342">
        <v>115.41000366210938</v>
      </c>
      <c r="J273" s="342">
        <v>540</v>
      </c>
      <c r="K273" s="343">
        <v>62321.16015625</v>
      </c>
    </row>
    <row r="274" spans="1:11" ht="14.45" customHeight="1" x14ac:dyDescent="0.2">
      <c r="A274" s="338" t="s">
        <v>304</v>
      </c>
      <c r="B274" s="339" t="s">
        <v>305</v>
      </c>
      <c r="C274" s="340" t="s">
        <v>306</v>
      </c>
      <c r="D274" s="341" t="s">
        <v>307</v>
      </c>
      <c r="E274" s="340" t="s">
        <v>817</v>
      </c>
      <c r="F274" s="341" t="s">
        <v>818</v>
      </c>
      <c r="G274" s="340" t="s">
        <v>851</v>
      </c>
      <c r="H274" s="340" t="s">
        <v>852</v>
      </c>
      <c r="I274" s="342">
        <v>46.955999755859374</v>
      </c>
      <c r="J274" s="342">
        <v>324</v>
      </c>
      <c r="K274" s="343">
        <v>15213.810180664063</v>
      </c>
    </row>
    <row r="275" spans="1:11" ht="14.45" customHeight="1" x14ac:dyDescent="0.2">
      <c r="A275" s="338" t="s">
        <v>304</v>
      </c>
      <c r="B275" s="339" t="s">
        <v>305</v>
      </c>
      <c r="C275" s="340" t="s">
        <v>306</v>
      </c>
      <c r="D275" s="341" t="s">
        <v>307</v>
      </c>
      <c r="E275" s="340" t="s">
        <v>817</v>
      </c>
      <c r="F275" s="341" t="s">
        <v>818</v>
      </c>
      <c r="G275" s="340" t="s">
        <v>853</v>
      </c>
      <c r="H275" s="340" t="s">
        <v>854</v>
      </c>
      <c r="I275" s="342">
        <v>57.082000732421875</v>
      </c>
      <c r="J275" s="342">
        <v>372</v>
      </c>
      <c r="K275" s="343">
        <v>22107.4794921875</v>
      </c>
    </row>
    <row r="276" spans="1:11" ht="14.45" customHeight="1" x14ac:dyDescent="0.2">
      <c r="A276" s="338" t="s">
        <v>304</v>
      </c>
      <c r="B276" s="339" t="s">
        <v>305</v>
      </c>
      <c r="C276" s="340" t="s">
        <v>306</v>
      </c>
      <c r="D276" s="341" t="s">
        <v>307</v>
      </c>
      <c r="E276" s="340" t="s">
        <v>817</v>
      </c>
      <c r="F276" s="341" t="s">
        <v>818</v>
      </c>
      <c r="G276" s="340" t="s">
        <v>855</v>
      </c>
      <c r="H276" s="340" t="s">
        <v>856</v>
      </c>
      <c r="I276" s="342">
        <v>82.719997406005859</v>
      </c>
      <c r="J276" s="342">
        <v>168</v>
      </c>
      <c r="K276" s="343">
        <v>14176.51025390625</v>
      </c>
    </row>
    <row r="277" spans="1:11" ht="14.45" customHeight="1" x14ac:dyDescent="0.2">
      <c r="A277" s="338" t="s">
        <v>304</v>
      </c>
      <c r="B277" s="339" t="s">
        <v>305</v>
      </c>
      <c r="C277" s="340" t="s">
        <v>306</v>
      </c>
      <c r="D277" s="341" t="s">
        <v>307</v>
      </c>
      <c r="E277" s="340" t="s">
        <v>817</v>
      </c>
      <c r="F277" s="341" t="s">
        <v>818</v>
      </c>
      <c r="G277" s="340" t="s">
        <v>857</v>
      </c>
      <c r="H277" s="340" t="s">
        <v>858</v>
      </c>
      <c r="I277" s="342">
        <v>39.782500267028809</v>
      </c>
      <c r="J277" s="342">
        <v>504</v>
      </c>
      <c r="K277" s="343">
        <v>20103.8203125</v>
      </c>
    </row>
    <row r="278" spans="1:11" ht="14.45" customHeight="1" x14ac:dyDescent="0.2">
      <c r="A278" s="338" t="s">
        <v>304</v>
      </c>
      <c r="B278" s="339" t="s">
        <v>305</v>
      </c>
      <c r="C278" s="340" t="s">
        <v>306</v>
      </c>
      <c r="D278" s="341" t="s">
        <v>307</v>
      </c>
      <c r="E278" s="340" t="s">
        <v>817</v>
      </c>
      <c r="F278" s="341" t="s">
        <v>818</v>
      </c>
      <c r="G278" s="340" t="s">
        <v>859</v>
      </c>
      <c r="H278" s="340" t="s">
        <v>860</v>
      </c>
      <c r="I278" s="342">
        <v>54.297999572753909</v>
      </c>
      <c r="J278" s="342">
        <v>468</v>
      </c>
      <c r="K278" s="343">
        <v>25410.949951171875</v>
      </c>
    </row>
    <row r="279" spans="1:11" ht="14.45" customHeight="1" x14ac:dyDescent="0.2">
      <c r="A279" s="338" t="s">
        <v>304</v>
      </c>
      <c r="B279" s="339" t="s">
        <v>305</v>
      </c>
      <c r="C279" s="340" t="s">
        <v>306</v>
      </c>
      <c r="D279" s="341" t="s">
        <v>307</v>
      </c>
      <c r="E279" s="340" t="s">
        <v>817</v>
      </c>
      <c r="F279" s="341" t="s">
        <v>818</v>
      </c>
      <c r="G279" s="340" t="s">
        <v>861</v>
      </c>
      <c r="H279" s="340" t="s">
        <v>862</v>
      </c>
      <c r="I279" s="342">
        <v>50.477777693006729</v>
      </c>
      <c r="J279" s="342">
        <v>792</v>
      </c>
      <c r="K279" s="343">
        <v>39976.5400390625</v>
      </c>
    </row>
    <row r="280" spans="1:11" ht="14.45" customHeight="1" x14ac:dyDescent="0.2">
      <c r="A280" s="338" t="s">
        <v>304</v>
      </c>
      <c r="B280" s="339" t="s">
        <v>305</v>
      </c>
      <c r="C280" s="340" t="s">
        <v>306</v>
      </c>
      <c r="D280" s="341" t="s">
        <v>307</v>
      </c>
      <c r="E280" s="340" t="s">
        <v>817</v>
      </c>
      <c r="F280" s="341" t="s">
        <v>818</v>
      </c>
      <c r="G280" s="340" t="s">
        <v>863</v>
      </c>
      <c r="H280" s="340" t="s">
        <v>864</v>
      </c>
      <c r="I280" s="342">
        <v>86.25</v>
      </c>
      <c r="J280" s="342">
        <v>192</v>
      </c>
      <c r="K280" s="343">
        <v>16560</v>
      </c>
    </row>
    <row r="281" spans="1:11" ht="14.45" customHeight="1" x14ac:dyDescent="0.2">
      <c r="A281" s="338" t="s">
        <v>304</v>
      </c>
      <c r="B281" s="339" t="s">
        <v>305</v>
      </c>
      <c r="C281" s="340" t="s">
        <v>306</v>
      </c>
      <c r="D281" s="341" t="s">
        <v>307</v>
      </c>
      <c r="E281" s="340" t="s">
        <v>817</v>
      </c>
      <c r="F281" s="341" t="s">
        <v>818</v>
      </c>
      <c r="G281" s="340" t="s">
        <v>865</v>
      </c>
      <c r="H281" s="340" t="s">
        <v>866</v>
      </c>
      <c r="I281" s="342">
        <v>76.25875186920166</v>
      </c>
      <c r="J281" s="342">
        <v>1200</v>
      </c>
      <c r="K281" s="343">
        <v>91509.41015625</v>
      </c>
    </row>
    <row r="282" spans="1:11" ht="14.45" customHeight="1" x14ac:dyDescent="0.2">
      <c r="A282" s="338" t="s">
        <v>304</v>
      </c>
      <c r="B282" s="339" t="s">
        <v>305</v>
      </c>
      <c r="C282" s="340" t="s">
        <v>306</v>
      </c>
      <c r="D282" s="341" t="s">
        <v>307</v>
      </c>
      <c r="E282" s="340" t="s">
        <v>817</v>
      </c>
      <c r="F282" s="341" t="s">
        <v>818</v>
      </c>
      <c r="G282" s="340" t="s">
        <v>867</v>
      </c>
      <c r="H282" s="340" t="s">
        <v>868</v>
      </c>
      <c r="I282" s="342">
        <v>57.110000610351563</v>
      </c>
      <c r="J282" s="342">
        <v>360</v>
      </c>
      <c r="K282" s="343">
        <v>20558.5498046875</v>
      </c>
    </row>
    <row r="283" spans="1:11" ht="14.45" customHeight="1" x14ac:dyDescent="0.2">
      <c r="A283" s="338" t="s">
        <v>304</v>
      </c>
      <c r="B283" s="339" t="s">
        <v>305</v>
      </c>
      <c r="C283" s="340" t="s">
        <v>306</v>
      </c>
      <c r="D283" s="341" t="s">
        <v>307</v>
      </c>
      <c r="E283" s="340" t="s">
        <v>817</v>
      </c>
      <c r="F283" s="341" t="s">
        <v>818</v>
      </c>
      <c r="G283" s="340" t="s">
        <v>869</v>
      </c>
      <c r="H283" s="340" t="s">
        <v>870</v>
      </c>
      <c r="I283" s="342">
        <v>45.026666005452476</v>
      </c>
      <c r="J283" s="342">
        <v>648</v>
      </c>
      <c r="K283" s="343">
        <v>29176.3505859375</v>
      </c>
    </row>
    <row r="284" spans="1:11" ht="14.45" customHeight="1" x14ac:dyDescent="0.2">
      <c r="A284" s="338" t="s">
        <v>304</v>
      </c>
      <c r="B284" s="339" t="s">
        <v>305</v>
      </c>
      <c r="C284" s="340" t="s">
        <v>306</v>
      </c>
      <c r="D284" s="341" t="s">
        <v>307</v>
      </c>
      <c r="E284" s="340" t="s">
        <v>817</v>
      </c>
      <c r="F284" s="341" t="s">
        <v>818</v>
      </c>
      <c r="G284" s="340" t="s">
        <v>871</v>
      </c>
      <c r="H284" s="340" t="s">
        <v>872</v>
      </c>
      <c r="I284" s="342">
        <v>77.90100173950195</v>
      </c>
      <c r="J284" s="342">
        <v>912</v>
      </c>
      <c r="K284" s="343">
        <v>71047.468994140625</v>
      </c>
    </row>
    <row r="285" spans="1:11" ht="14.45" customHeight="1" x14ac:dyDescent="0.2">
      <c r="A285" s="338" t="s">
        <v>304</v>
      </c>
      <c r="B285" s="339" t="s">
        <v>305</v>
      </c>
      <c r="C285" s="340" t="s">
        <v>306</v>
      </c>
      <c r="D285" s="341" t="s">
        <v>307</v>
      </c>
      <c r="E285" s="340" t="s">
        <v>817</v>
      </c>
      <c r="F285" s="341" t="s">
        <v>818</v>
      </c>
      <c r="G285" s="340" t="s">
        <v>873</v>
      </c>
      <c r="H285" s="340" t="s">
        <v>874</v>
      </c>
      <c r="I285" s="342">
        <v>45.029998779296875</v>
      </c>
      <c r="J285" s="342">
        <v>504</v>
      </c>
      <c r="K285" s="343">
        <v>22695.11962890625</v>
      </c>
    </row>
    <row r="286" spans="1:11" ht="14.45" customHeight="1" x14ac:dyDescent="0.2">
      <c r="A286" s="338" t="s">
        <v>304</v>
      </c>
      <c r="B286" s="339" t="s">
        <v>305</v>
      </c>
      <c r="C286" s="340" t="s">
        <v>306</v>
      </c>
      <c r="D286" s="341" t="s">
        <v>307</v>
      </c>
      <c r="E286" s="340" t="s">
        <v>817</v>
      </c>
      <c r="F286" s="341" t="s">
        <v>818</v>
      </c>
      <c r="G286" s="340" t="s">
        <v>875</v>
      </c>
      <c r="H286" s="340" t="s">
        <v>876</v>
      </c>
      <c r="I286" s="342">
        <v>45.029998779296875</v>
      </c>
      <c r="J286" s="342">
        <v>360</v>
      </c>
      <c r="K286" s="343">
        <v>16209.86962890625</v>
      </c>
    </row>
    <row r="287" spans="1:11" ht="14.45" customHeight="1" x14ac:dyDescent="0.2">
      <c r="A287" s="338" t="s">
        <v>304</v>
      </c>
      <c r="B287" s="339" t="s">
        <v>305</v>
      </c>
      <c r="C287" s="340" t="s">
        <v>306</v>
      </c>
      <c r="D287" s="341" t="s">
        <v>307</v>
      </c>
      <c r="E287" s="340" t="s">
        <v>817</v>
      </c>
      <c r="F287" s="341" t="s">
        <v>818</v>
      </c>
      <c r="G287" s="340" t="s">
        <v>877</v>
      </c>
      <c r="H287" s="340" t="s">
        <v>878</v>
      </c>
      <c r="I287" s="342">
        <v>60.659999847412109</v>
      </c>
      <c r="J287" s="342">
        <v>144</v>
      </c>
      <c r="K287" s="343">
        <v>8735.0400390625</v>
      </c>
    </row>
    <row r="288" spans="1:11" ht="14.45" customHeight="1" x14ac:dyDescent="0.2">
      <c r="A288" s="338" t="s">
        <v>304</v>
      </c>
      <c r="B288" s="339" t="s">
        <v>305</v>
      </c>
      <c r="C288" s="340" t="s">
        <v>306</v>
      </c>
      <c r="D288" s="341" t="s">
        <v>307</v>
      </c>
      <c r="E288" s="340" t="s">
        <v>817</v>
      </c>
      <c r="F288" s="341" t="s">
        <v>818</v>
      </c>
      <c r="G288" s="340" t="s">
        <v>879</v>
      </c>
      <c r="H288" s="340" t="s">
        <v>880</v>
      </c>
      <c r="I288" s="342">
        <v>54.869998931884766</v>
      </c>
      <c r="J288" s="342">
        <v>72</v>
      </c>
      <c r="K288" s="343">
        <v>3950.47998046875</v>
      </c>
    </row>
    <row r="289" spans="1:11" ht="14.45" customHeight="1" x14ac:dyDescent="0.2">
      <c r="A289" s="338" t="s">
        <v>304</v>
      </c>
      <c r="B289" s="339" t="s">
        <v>305</v>
      </c>
      <c r="C289" s="340" t="s">
        <v>306</v>
      </c>
      <c r="D289" s="341" t="s">
        <v>307</v>
      </c>
      <c r="E289" s="340" t="s">
        <v>817</v>
      </c>
      <c r="F289" s="341" t="s">
        <v>818</v>
      </c>
      <c r="G289" s="340" t="s">
        <v>881</v>
      </c>
      <c r="H289" s="340" t="s">
        <v>882</v>
      </c>
      <c r="I289" s="342">
        <v>47.740001678466797</v>
      </c>
      <c r="J289" s="342">
        <v>720</v>
      </c>
      <c r="K289" s="343">
        <v>34374.150390625</v>
      </c>
    </row>
    <row r="290" spans="1:11" ht="14.45" customHeight="1" x14ac:dyDescent="0.2">
      <c r="A290" s="338" t="s">
        <v>304</v>
      </c>
      <c r="B290" s="339" t="s">
        <v>305</v>
      </c>
      <c r="C290" s="340" t="s">
        <v>306</v>
      </c>
      <c r="D290" s="341" t="s">
        <v>307</v>
      </c>
      <c r="E290" s="340" t="s">
        <v>817</v>
      </c>
      <c r="F290" s="341" t="s">
        <v>818</v>
      </c>
      <c r="G290" s="340" t="s">
        <v>883</v>
      </c>
      <c r="H290" s="340" t="s">
        <v>884</v>
      </c>
      <c r="I290" s="342">
        <v>75.652501424153641</v>
      </c>
      <c r="J290" s="342">
        <v>936</v>
      </c>
      <c r="K290" s="343">
        <v>70809.728637695313</v>
      </c>
    </row>
    <row r="291" spans="1:11" ht="14.45" customHeight="1" x14ac:dyDescent="0.2">
      <c r="A291" s="338" t="s">
        <v>304</v>
      </c>
      <c r="B291" s="339" t="s">
        <v>305</v>
      </c>
      <c r="C291" s="340" t="s">
        <v>306</v>
      </c>
      <c r="D291" s="341" t="s">
        <v>307</v>
      </c>
      <c r="E291" s="340" t="s">
        <v>817</v>
      </c>
      <c r="F291" s="341" t="s">
        <v>818</v>
      </c>
      <c r="G291" s="340" t="s">
        <v>885</v>
      </c>
      <c r="H291" s="340" t="s">
        <v>886</v>
      </c>
      <c r="I291" s="342">
        <v>34.159999847412109</v>
      </c>
      <c r="J291" s="342">
        <v>2232</v>
      </c>
      <c r="K291" s="343">
        <v>76241.7392578125</v>
      </c>
    </row>
    <row r="292" spans="1:11" ht="14.45" customHeight="1" x14ac:dyDescent="0.2">
      <c r="A292" s="338" t="s">
        <v>304</v>
      </c>
      <c r="B292" s="339" t="s">
        <v>305</v>
      </c>
      <c r="C292" s="340" t="s">
        <v>306</v>
      </c>
      <c r="D292" s="341" t="s">
        <v>307</v>
      </c>
      <c r="E292" s="340" t="s">
        <v>817</v>
      </c>
      <c r="F292" s="341" t="s">
        <v>818</v>
      </c>
      <c r="G292" s="340" t="s">
        <v>887</v>
      </c>
      <c r="H292" s="340" t="s">
        <v>888</v>
      </c>
      <c r="I292" s="342">
        <v>41.810001373291016</v>
      </c>
      <c r="J292" s="342">
        <v>2232</v>
      </c>
      <c r="K292" s="343">
        <v>93317.119750976563</v>
      </c>
    </row>
    <row r="293" spans="1:11" ht="14.45" customHeight="1" x14ac:dyDescent="0.2">
      <c r="A293" s="338" t="s">
        <v>304</v>
      </c>
      <c r="B293" s="339" t="s">
        <v>305</v>
      </c>
      <c r="C293" s="340" t="s">
        <v>306</v>
      </c>
      <c r="D293" s="341" t="s">
        <v>307</v>
      </c>
      <c r="E293" s="340" t="s">
        <v>817</v>
      </c>
      <c r="F293" s="341" t="s">
        <v>818</v>
      </c>
      <c r="G293" s="340" t="s">
        <v>889</v>
      </c>
      <c r="H293" s="340" t="s">
        <v>890</v>
      </c>
      <c r="I293" s="342">
        <v>40.638333002726235</v>
      </c>
      <c r="J293" s="342">
        <v>3312</v>
      </c>
      <c r="K293" s="343">
        <v>134588.283203125</v>
      </c>
    </row>
    <row r="294" spans="1:11" ht="14.45" customHeight="1" x14ac:dyDescent="0.2">
      <c r="A294" s="338" t="s">
        <v>304</v>
      </c>
      <c r="B294" s="339" t="s">
        <v>305</v>
      </c>
      <c r="C294" s="340" t="s">
        <v>306</v>
      </c>
      <c r="D294" s="341" t="s">
        <v>307</v>
      </c>
      <c r="E294" s="340" t="s">
        <v>817</v>
      </c>
      <c r="F294" s="341" t="s">
        <v>818</v>
      </c>
      <c r="G294" s="340" t="s">
        <v>891</v>
      </c>
      <c r="H294" s="340" t="s">
        <v>892</v>
      </c>
      <c r="I294" s="342">
        <v>40.008331934611</v>
      </c>
      <c r="J294" s="342">
        <v>792</v>
      </c>
      <c r="K294" s="343">
        <v>31685.280029296875</v>
      </c>
    </row>
    <row r="295" spans="1:11" ht="14.45" customHeight="1" x14ac:dyDescent="0.2">
      <c r="A295" s="338" t="s">
        <v>304</v>
      </c>
      <c r="B295" s="339" t="s">
        <v>305</v>
      </c>
      <c r="C295" s="340" t="s">
        <v>306</v>
      </c>
      <c r="D295" s="341" t="s">
        <v>307</v>
      </c>
      <c r="E295" s="340" t="s">
        <v>817</v>
      </c>
      <c r="F295" s="341" t="s">
        <v>818</v>
      </c>
      <c r="G295" s="340" t="s">
        <v>893</v>
      </c>
      <c r="H295" s="340" t="s">
        <v>894</v>
      </c>
      <c r="I295" s="342">
        <v>48.610000610351563</v>
      </c>
      <c r="J295" s="342">
        <v>216</v>
      </c>
      <c r="K295" s="343">
        <v>10499.759765625</v>
      </c>
    </row>
    <row r="296" spans="1:11" ht="14.45" customHeight="1" x14ac:dyDescent="0.2">
      <c r="A296" s="338" t="s">
        <v>304</v>
      </c>
      <c r="B296" s="339" t="s">
        <v>305</v>
      </c>
      <c r="C296" s="340" t="s">
        <v>306</v>
      </c>
      <c r="D296" s="341" t="s">
        <v>307</v>
      </c>
      <c r="E296" s="340" t="s">
        <v>817</v>
      </c>
      <c r="F296" s="341" t="s">
        <v>818</v>
      </c>
      <c r="G296" s="340" t="s">
        <v>895</v>
      </c>
      <c r="H296" s="340" t="s">
        <v>896</v>
      </c>
      <c r="I296" s="342">
        <v>59.430000305175781</v>
      </c>
      <c r="J296" s="342">
        <v>216</v>
      </c>
      <c r="K296" s="343">
        <v>12836.8798828125</v>
      </c>
    </row>
    <row r="297" spans="1:11" ht="14.45" customHeight="1" x14ac:dyDescent="0.2">
      <c r="A297" s="338" t="s">
        <v>304</v>
      </c>
      <c r="B297" s="339" t="s">
        <v>305</v>
      </c>
      <c r="C297" s="340" t="s">
        <v>306</v>
      </c>
      <c r="D297" s="341" t="s">
        <v>307</v>
      </c>
      <c r="E297" s="340" t="s">
        <v>817</v>
      </c>
      <c r="F297" s="341" t="s">
        <v>818</v>
      </c>
      <c r="G297" s="340" t="s">
        <v>897</v>
      </c>
      <c r="H297" s="340" t="s">
        <v>898</v>
      </c>
      <c r="I297" s="342">
        <v>64.709999084472656</v>
      </c>
      <c r="J297" s="342">
        <v>144</v>
      </c>
      <c r="K297" s="343">
        <v>9318.2197265625</v>
      </c>
    </row>
    <row r="298" spans="1:11" ht="14.45" customHeight="1" x14ac:dyDescent="0.2">
      <c r="A298" s="338" t="s">
        <v>304</v>
      </c>
      <c r="B298" s="339" t="s">
        <v>305</v>
      </c>
      <c r="C298" s="340" t="s">
        <v>306</v>
      </c>
      <c r="D298" s="341" t="s">
        <v>307</v>
      </c>
      <c r="E298" s="340" t="s">
        <v>817</v>
      </c>
      <c r="F298" s="341" t="s">
        <v>818</v>
      </c>
      <c r="G298" s="340" t="s">
        <v>899</v>
      </c>
      <c r="H298" s="340" t="s">
        <v>900</v>
      </c>
      <c r="I298" s="342">
        <v>36.345001220703125</v>
      </c>
      <c r="J298" s="342">
        <v>144</v>
      </c>
      <c r="K298" s="343">
        <v>10467.300078123808</v>
      </c>
    </row>
    <row r="299" spans="1:11" ht="14.45" customHeight="1" x14ac:dyDescent="0.2">
      <c r="A299" s="338" t="s">
        <v>304</v>
      </c>
      <c r="B299" s="339" t="s">
        <v>305</v>
      </c>
      <c r="C299" s="340" t="s">
        <v>306</v>
      </c>
      <c r="D299" s="341" t="s">
        <v>307</v>
      </c>
      <c r="E299" s="340" t="s">
        <v>817</v>
      </c>
      <c r="F299" s="341" t="s">
        <v>818</v>
      </c>
      <c r="G299" s="340" t="s">
        <v>901</v>
      </c>
      <c r="H299" s="340" t="s">
        <v>902</v>
      </c>
      <c r="I299" s="342">
        <v>74.160003662109375</v>
      </c>
      <c r="J299" s="342">
        <v>288</v>
      </c>
      <c r="K299" s="343">
        <v>21357.1806640625</v>
      </c>
    </row>
    <row r="300" spans="1:11" ht="14.45" customHeight="1" x14ac:dyDescent="0.2">
      <c r="A300" s="338" t="s">
        <v>304</v>
      </c>
      <c r="B300" s="339" t="s">
        <v>305</v>
      </c>
      <c r="C300" s="340" t="s">
        <v>306</v>
      </c>
      <c r="D300" s="341" t="s">
        <v>307</v>
      </c>
      <c r="E300" s="340" t="s">
        <v>817</v>
      </c>
      <c r="F300" s="341" t="s">
        <v>818</v>
      </c>
      <c r="G300" s="340" t="s">
        <v>903</v>
      </c>
      <c r="H300" s="340" t="s">
        <v>904</v>
      </c>
      <c r="I300" s="342">
        <v>65.169998168945313</v>
      </c>
      <c r="J300" s="342">
        <v>144</v>
      </c>
      <c r="K300" s="343">
        <v>9384.919921875</v>
      </c>
    </row>
    <row r="301" spans="1:11" ht="14.45" customHeight="1" x14ac:dyDescent="0.2">
      <c r="A301" s="338" t="s">
        <v>304</v>
      </c>
      <c r="B301" s="339" t="s">
        <v>305</v>
      </c>
      <c r="C301" s="340" t="s">
        <v>306</v>
      </c>
      <c r="D301" s="341" t="s">
        <v>307</v>
      </c>
      <c r="E301" s="340" t="s">
        <v>817</v>
      </c>
      <c r="F301" s="341" t="s">
        <v>818</v>
      </c>
      <c r="G301" s="340" t="s">
        <v>905</v>
      </c>
      <c r="H301" s="340" t="s">
        <v>906</v>
      </c>
      <c r="I301" s="342">
        <v>345</v>
      </c>
      <c r="J301" s="342">
        <v>24</v>
      </c>
      <c r="K301" s="343">
        <v>8280</v>
      </c>
    </row>
    <row r="302" spans="1:11" ht="14.45" customHeight="1" x14ac:dyDescent="0.2">
      <c r="A302" s="338" t="s">
        <v>304</v>
      </c>
      <c r="B302" s="339" t="s">
        <v>305</v>
      </c>
      <c r="C302" s="340" t="s">
        <v>306</v>
      </c>
      <c r="D302" s="341" t="s">
        <v>307</v>
      </c>
      <c r="E302" s="340" t="s">
        <v>817</v>
      </c>
      <c r="F302" s="341" t="s">
        <v>818</v>
      </c>
      <c r="G302" s="340" t="s">
        <v>907</v>
      </c>
      <c r="H302" s="340" t="s">
        <v>908</v>
      </c>
      <c r="I302" s="342">
        <v>345</v>
      </c>
      <c r="J302" s="342">
        <v>36</v>
      </c>
      <c r="K302" s="343">
        <v>12420</v>
      </c>
    </row>
    <row r="303" spans="1:11" ht="14.45" customHeight="1" x14ac:dyDescent="0.2">
      <c r="A303" s="338" t="s">
        <v>304</v>
      </c>
      <c r="B303" s="339" t="s">
        <v>305</v>
      </c>
      <c r="C303" s="340" t="s">
        <v>306</v>
      </c>
      <c r="D303" s="341" t="s">
        <v>307</v>
      </c>
      <c r="E303" s="340" t="s">
        <v>817</v>
      </c>
      <c r="F303" s="341" t="s">
        <v>818</v>
      </c>
      <c r="G303" s="340" t="s">
        <v>909</v>
      </c>
      <c r="H303" s="340" t="s">
        <v>910</v>
      </c>
      <c r="I303" s="342">
        <v>249.25999450683594</v>
      </c>
      <c r="J303" s="342">
        <v>144</v>
      </c>
      <c r="K303" s="343">
        <v>35893.798828125</v>
      </c>
    </row>
    <row r="304" spans="1:11" ht="14.45" customHeight="1" x14ac:dyDescent="0.2">
      <c r="A304" s="338" t="s">
        <v>304</v>
      </c>
      <c r="B304" s="339" t="s">
        <v>305</v>
      </c>
      <c r="C304" s="340" t="s">
        <v>306</v>
      </c>
      <c r="D304" s="341" t="s">
        <v>307</v>
      </c>
      <c r="E304" s="340" t="s">
        <v>817</v>
      </c>
      <c r="F304" s="341" t="s">
        <v>818</v>
      </c>
      <c r="G304" s="340" t="s">
        <v>911</v>
      </c>
      <c r="H304" s="340" t="s">
        <v>912</v>
      </c>
      <c r="I304" s="342">
        <v>154.44999694824219</v>
      </c>
      <c r="J304" s="342">
        <v>72</v>
      </c>
      <c r="K304" s="343">
        <v>11120.400390625</v>
      </c>
    </row>
    <row r="305" spans="1:11" ht="14.45" customHeight="1" x14ac:dyDescent="0.2">
      <c r="A305" s="338" t="s">
        <v>304</v>
      </c>
      <c r="B305" s="339" t="s">
        <v>305</v>
      </c>
      <c r="C305" s="340" t="s">
        <v>306</v>
      </c>
      <c r="D305" s="341" t="s">
        <v>307</v>
      </c>
      <c r="E305" s="340" t="s">
        <v>817</v>
      </c>
      <c r="F305" s="341" t="s">
        <v>818</v>
      </c>
      <c r="G305" s="340" t="s">
        <v>913</v>
      </c>
      <c r="H305" s="340" t="s">
        <v>914</v>
      </c>
      <c r="I305" s="342">
        <v>189.63999938964844</v>
      </c>
      <c r="J305" s="342">
        <v>972</v>
      </c>
      <c r="K305" s="343">
        <v>184325.220703125</v>
      </c>
    </row>
    <row r="306" spans="1:11" ht="14.45" customHeight="1" x14ac:dyDescent="0.2">
      <c r="A306" s="338" t="s">
        <v>304</v>
      </c>
      <c r="B306" s="339" t="s">
        <v>305</v>
      </c>
      <c r="C306" s="340" t="s">
        <v>306</v>
      </c>
      <c r="D306" s="341" t="s">
        <v>307</v>
      </c>
      <c r="E306" s="340" t="s">
        <v>817</v>
      </c>
      <c r="F306" s="341" t="s">
        <v>818</v>
      </c>
      <c r="G306" s="340" t="s">
        <v>915</v>
      </c>
      <c r="H306" s="340" t="s">
        <v>916</v>
      </c>
      <c r="I306" s="342">
        <v>204.30000305175781</v>
      </c>
      <c r="J306" s="342">
        <v>36</v>
      </c>
      <c r="K306" s="343">
        <v>7354.7998046875</v>
      </c>
    </row>
    <row r="307" spans="1:11" ht="14.45" customHeight="1" x14ac:dyDescent="0.2">
      <c r="A307" s="338" t="s">
        <v>304</v>
      </c>
      <c r="B307" s="339" t="s">
        <v>305</v>
      </c>
      <c r="C307" s="340" t="s">
        <v>306</v>
      </c>
      <c r="D307" s="341" t="s">
        <v>307</v>
      </c>
      <c r="E307" s="340" t="s">
        <v>817</v>
      </c>
      <c r="F307" s="341" t="s">
        <v>818</v>
      </c>
      <c r="G307" s="340" t="s">
        <v>917</v>
      </c>
      <c r="H307" s="340" t="s">
        <v>918</v>
      </c>
      <c r="I307" s="342">
        <v>100.68333435058594</v>
      </c>
      <c r="J307" s="342">
        <v>540</v>
      </c>
      <c r="K307" s="343">
        <v>54368.640625</v>
      </c>
    </row>
    <row r="308" spans="1:11" ht="14.45" customHeight="1" x14ac:dyDescent="0.2">
      <c r="A308" s="338" t="s">
        <v>304</v>
      </c>
      <c r="B308" s="339" t="s">
        <v>305</v>
      </c>
      <c r="C308" s="340" t="s">
        <v>306</v>
      </c>
      <c r="D308" s="341" t="s">
        <v>307</v>
      </c>
      <c r="E308" s="340" t="s">
        <v>817</v>
      </c>
      <c r="F308" s="341" t="s">
        <v>818</v>
      </c>
      <c r="G308" s="340" t="s">
        <v>919</v>
      </c>
      <c r="H308" s="340" t="s">
        <v>920</v>
      </c>
      <c r="I308" s="342">
        <v>142.72000122070313</v>
      </c>
      <c r="J308" s="342">
        <v>180</v>
      </c>
      <c r="K308" s="343">
        <v>25688.880859375</v>
      </c>
    </row>
    <row r="309" spans="1:11" ht="14.45" customHeight="1" x14ac:dyDescent="0.2">
      <c r="A309" s="338" t="s">
        <v>304</v>
      </c>
      <c r="B309" s="339" t="s">
        <v>305</v>
      </c>
      <c r="C309" s="340" t="s">
        <v>306</v>
      </c>
      <c r="D309" s="341" t="s">
        <v>307</v>
      </c>
      <c r="E309" s="340" t="s">
        <v>817</v>
      </c>
      <c r="F309" s="341" t="s">
        <v>818</v>
      </c>
      <c r="G309" s="340" t="s">
        <v>921</v>
      </c>
      <c r="H309" s="340" t="s">
        <v>922</v>
      </c>
      <c r="I309" s="342">
        <v>116.44000244140625</v>
      </c>
      <c r="J309" s="342">
        <v>48</v>
      </c>
      <c r="K309" s="343">
        <v>5589</v>
      </c>
    </row>
    <row r="310" spans="1:11" ht="14.45" customHeight="1" x14ac:dyDescent="0.2">
      <c r="A310" s="338" t="s">
        <v>304</v>
      </c>
      <c r="B310" s="339" t="s">
        <v>305</v>
      </c>
      <c r="C310" s="340" t="s">
        <v>306</v>
      </c>
      <c r="D310" s="341" t="s">
        <v>307</v>
      </c>
      <c r="E310" s="340" t="s">
        <v>817</v>
      </c>
      <c r="F310" s="341" t="s">
        <v>818</v>
      </c>
      <c r="G310" s="340" t="s">
        <v>923</v>
      </c>
      <c r="H310" s="340" t="s">
        <v>924</v>
      </c>
      <c r="I310" s="342">
        <v>70.510002136230469</v>
      </c>
      <c r="J310" s="342">
        <v>36</v>
      </c>
      <c r="K310" s="343">
        <v>2538.340087890625</v>
      </c>
    </row>
    <row r="311" spans="1:11" ht="14.45" customHeight="1" x14ac:dyDescent="0.2">
      <c r="A311" s="338" t="s">
        <v>304</v>
      </c>
      <c r="B311" s="339" t="s">
        <v>305</v>
      </c>
      <c r="C311" s="340" t="s">
        <v>306</v>
      </c>
      <c r="D311" s="341" t="s">
        <v>307</v>
      </c>
      <c r="E311" s="340" t="s">
        <v>817</v>
      </c>
      <c r="F311" s="341" t="s">
        <v>818</v>
      </c>
      <c r="G311" s="340" t="s">
        <v>925</v>
      </c>
      <c r="H311" s="340" t="s">
        <v>926</v>
      </c>
      <c r="I311" s="342">
        <v>31.360000610351563</v>
      </c>
      <c r="J311" s="342">
        <v>1860</v>
      </c>
      <c r="K311" s="343">
        <v>58323.39990234375</v>
      </c>
    </row>
    <row r="312" spans="1:11" ht="14.45" customHeight="1" x14ac:dyDescent="0.2">
      <c r="A312" s="338" t="s">
        <v>304</v>
      </c>
      <c r="B312" s="339" t="s">
        <v>305</v>
      </c>
      <c r="C312" s="340" t="s">
        <v>306</v>
      </c>
      <c r="D312" s="341" t="s">
        <v>307</v>
      </c>
      <c r="E312" s="340" t="s">
        <v>817</v>
      </c>
      <c r="F312" s="341" t="s">
        <v>818</v>
      </c>
      <c r="G312" s="340" t="s">
        <v>927</v>
      </c>
      <c r="H312" s="340" t="s">
        <v>928</v>
      </c>
      <c r="I312" s="342">
        <v>32.409999847412109</v>
      </c>
      <c r="J312" s="342">
        <v>1080</v>
      </c>
      <c r="K312" s="343">
        <v>35003.729248046875</v>
      </c>
    </row>
    <row r="313" spans="1:11" ht="14.45" customHeight="1" x14ac:dyDescent="0.2">
      <c r="A313" s="338" t="s">
        <v>304</v>
      </c>
      <c r="B313" s="339" t="s">
        <v>305</v>
      </c>
      <c r="C313" s="340" t="s">
        <v>306</v>
      </c>
      <c r="D313" s="341" t="s">
        <v>307</v>
      </c>
      <c r="E313" s="340" t="s">
        <v>817</v>
      </c>
      <c r="F313" s="341" t="s">
        <v>818</v>
      </c>
      <c r="G313" s="340" t="s">
        <v>929</v>
      </c>
      <c r="H313" s="340" t="s">
        <v>930</v>
      </c>
      <c r="I313" s="342">
        <v>38.459999084472656</v>
      </c>
      <c r="J313" s="342">
        <v>360</v>
      </c>
      <c r="K313" s="343">
        <v>13845.30029296875</v>
      </c>
    </row>
    <row r="314" spans="1:11" ht="14.45" customHeight="1" x14ac:dyDescent="0.2">
      <c r="A314" s="338" t="s">
        <v>304</v>
      </c>
      <c r="B314" s="339" t="s">
        <v>305</v>
      </c>
      <c r="C314" s="340" t="s">
        <v>306</v>
      </c>
      <c r="D314" s="341" t="s">
        <v>307</v>
      </c>
      <c r="E314" s="340" t="s">
        <v>817</v>
      </c>
      <c r="F314" s="341" t="s">
        <v>818</v>
      </c>
      <c r="G314" s="340" t="s">
        <v>931</v>
      </c>
      <c r="H314" s="340" t="s">
        <v>932</v>
      </c>
      <c r="I314" s="342">
        <v>30.309999465942383</v>
      </c>
      <c r="J314" s="342">
        <v>3120</v>
      </c>
      <c r="K314" s="343">
        <v>94571.9482421875</v>
      </c>
    </row>
    <row r="315" spans="1:11" ht="14.45" customHeight="1" x14ac:dyDescent="0.2">
      <c r="A315" s="338" t="s">
        <v>304</v>
      </c>
      <c r="B315" s="339" t="s">
        <v>305</v>
      </c>
      <c r="C315" s="340" t="s">
        <v>306</v>
      </c>
      <c r="D315" s="341" t="s">
        <v>307</v>
      </c>
      <c r="E315" s="340" t="s">
        <v>817</v>
      </c>
      <c r="F315" s="341" t="s">
        <v>818</v>
      </c>
      <c r="G315" s="340" t="s">
        <v>933</v>
      </c>
      <c r="H315" s="340" t="s">
        <v>934</v>
      </c>
      <c r="I315" s="342">
        <v>39.738001251220702</v>
      </c>
      <c r="J315" s="342">
        <v>828</v>
      </c>
      <c r="K315" s="343">
        <v>32903.799926757813</v>
      </c>
    </row>
    <row r="316" spans="1:11" ht="14.45" customHeight="1" x14ac:dyDescent="0.2">
      <c r="A316" s="338" t="s">
        <v>304</v>
      </c>
      <c r="B316" s="339" t="s">
        <v>305</v>
      </c>
      <c r="C316" s="340" t="s">
        <v>306</v>
      </c>
      <c r="D316" s="341" t="s">
        <v>307</v>
      </c>
      <c r="E316" s="340" t="s">
        <v>817</v>
      </c>
      <c r="F316" s="341" t="s">
        <v>818</v>
      </c>
      <c r="G316" s="340" t="s">
        <v>935</v>
      </c>
      <c r="H316" s="340" t="s">
        <v>936</v>
      </c>
      <c r="I316" s="342">
        <v>28.860000610351563</v>
      </c>
      <c r="J316" s="342">
        <v>2520</v>
      </c>
      <c r="K316" s="343">
        <v>72730.31982421875</v>
      </c>
    </row>
    <row r="317" spans="1:11" ht="14.45" customHeight="1" x14ac:dyDescent="0.2">
      <c r="A317" s="338" t="s">
        <v>304</v>
      </c>
      <c r="B317" s="339" t="s">
        <v>305</v>
      </c>
      <c r="C317" s="340" t="s">
        <v>306</v>
      </c>
      <c r="D317" s="341" t="s">
        <v>307</v>
      </c>
      <c r="E317" s="340" t="s">
        <v>817</v>
      </c>
      <c r="F317" s="341" t="s">
        <v>818</v>
      </c>
      <c r="G317" s="340" t="s">
        <v>937</v>
      </c>
      <c r="H317" s="340" t="s">
        <v>938</v>
      </c>
      <c r="I317" s="342">
        <v>40.139999389648438</v>
      </c>
      <c r="J317" s="342">
        <v>360</v>
      </c>
      <c r="K317" s="343">
        <v>14450.400390625</v>
      </c>
    </row>
    <row r="318" spans="1:11" ht="14.45" customHeight="1" x14ac:dyDescent="0.2">
      <c r="A318" s="338" t="s">
        <v>304</v>
      </c>
      <c r="B318" s="339" t="s">
        <v>305</v>
      </c>
      <c r="C318" s="340" t="s">
        <v>306</v>
      </c>
      <c r="D318" s="341" t="s">
        <v>307</v>
      </c>
      <c r="E318" s="340" t="s">
        <v>817</v>
      </c>
      <c r="F318" s="341" t="s">
        <v>818</v>
      </c>
      <c r="G318" s="340" t="s">
        <v>939</v>
      </c>
      <c r="H318" s="340" t="s">
        <v>940</v>
      </c>
      <c r="I318" s="342">
        <v>36.090000152587891</v>
      </c>
      <c r="J318" s="342">
        <v>108</v>
      </c>
      <c r="K318" s="343">
        <v>3897.469970703125</v>
      </c>
    </row>
    <row r="319" spans="1:11" ht="14.45" customHeight="1" x14ac:dyDescent="0.2">
      <c r="A319" s="338" t="s">
        <v>304</v>
      </c>
      <c r="B319" s="339" t="s">
        <v>305</v>
      </c>
      <c r="C319" s="340" t="s">
        <v>306</v>
      </c>
      <c r="D319" s="341" t="s">
        <v>307</v>
      </c>
      <c r="E319" s="340" t="s">
        <v>817</v>
      </c>
      <c r="F319" s="341" t="s">
        <v>818</v>
      </c>
      <c r="G319" s="340" t="s">
        <v>941</v>
      </c>
      <c r="H319" s="340" t="s">
        <v>942</v>
      </c>
      <c r="I319" s="342">
        <v>31.357778337266708</v>
      </c>
      <c r="J319" s="342">
        <v>5232</v>
      </c>
      <c r="K319" s="343">
        <v>164058.47973632813</v>
      </c>
    </row>
    <row r="320" spans="1:11" ht="14.45" customHeight="1" x14ac:dyDescent="0.2">
      <c r="A320" s="338" t="s">
        <v>304</v>
      </c>
      <c r="B320" s="339" t="s">
        <v>305</v>
      </c>
      <c r="C320" s="340" t="s">
        <v>306</v>
      </c>
      <c r="D320" s="341" t="s">
        <v>307</v>
      </c>
      <c r="E320" s="340" t="s">
        <v>817</v>
      </c>
      <c r="F320" s="341" t="s">
        <v>818</v>
      </c>
      <c r="G320" s="340" t="s">
        <v>943</v>
      </c>
      <c r="H320" s="340" t="s">
        <v>944</v>
      </c>
      <c r="I320" s="342">
        <v>132.6300048828125</v>
      </c>
      <c r="J320" s="342">
        <v>72</v>
      </c>
      <c r="K320" s="343">
        <v>9549.1396484375</v>
      </c>
    </row>
    <row r="321" spans="1:11" ht="14.45" customHeight="1" x14ac:dyDescent="0.2">
      <c r="A321" s="338" t="s">
        <v>304</v>
      </c>
      <c r="B321" s="339" t="s">
        <v>305</v>
      </c>
      <c r="C321" s="340" t="s">
        <v>306</v>
      </c>
      <c r="D321" s="341" t="s">
        <v>307</v>
      </c>
      <c r="E321" s="340" t="s">
        <v>817</v>
      </c>
      <c r="F321" s="341" t="s">
        <v>818</v>
      </c>
      <c r="G321" s="340" t="s">
        <v>945</v>
      </c>
      <c r="H321" s="340" t="s">
        <v>946</v>
      </c>
      <c r="I321" s="342">
        <v>219.93999862670898</v>
      </c>
      <c r="J321" s="342">
        <v>216</v>
      </c>
      <c r="K321" s="343">
        <v>47506.290283203125</v>
      </c>
    </row>
    <row r="322" spans="1:11" ht="14.45" customHeight="1" x14ac:dyDescent="0.2">
      <c r="A322" s="338" t="s">
        <v>304</v>
      </c>
      <c r="B322" s="339" t="s">
        <v>305</v>
      </c>
      <c r="C322" s="340" t="s">
        <v>306</v>
      </c>
      <c r="D322" s="341" t="s">
        <v>307</v>
      </c>
      <c r="E322" s="340" t="s">
        <v>817</v>
      </c>
      <c r="F322" s="341" t="s">
        <v>818</v>
      </c>
      <c r="G322" s="340" t="s">
        <v>947</v>
      </c>
      <c r="H322" s="340" t="s">
        <v>948</v>
      </c>
      <c r="I322" s="342">
        <v>125.12000274658203</v>
      </c>
      <c r="J322" s="342">
        <v>48</v>
      </c>
      <c r="K322" s="343">
        <v>6005.759765625</v>
      </c>
    </row>
    <row r="323" spans="1:11" ht="14.45" customHeight="1" x14ac:dyDescent="0.2">
      <c r="A323" s="338" t="s">
        <v>304</v>
      </c>
      <c r="B323" s="339" t="s">
        <v>305</v>
      </c>
      <c r="C323" s="340" t="s">
        <v>306</v>
      </c>
      <c r="D323" s="341" t="s">
        <v>307</v>
      </c>
      <c r="E323" s="340" t="s">
        <v>817</v>
      </c>
      <c r="F323" s="341" t="s">
        <v>818</v>
      </c>
      <c r="G323" s="340" t="s">
        <v>949</v>
      </c>
      <c r="H323" s="340" t="s">
        <v>950</v>
      </c>
      <c r="I323" s="342">
        <v>167.15333048502603</v>
      </c>
      <c r="J323" s="342">
        <v>408</v>
      </c>
      <c r="K323" s="343">
        <v>68198.2216796875</v>
      </c>
    </row>
    <row r="324" spans="1:11" ht="14.45" customHeight="1" x14ac:dyDescent="0.2">
      <c r="A324" s="338" t="s">
        <v>304</v>
      </c>
      <c r="B324" s="339" t="s">
        <v>305</v>
      </c>
      <c r="C324" s="340" t="s">
        <v>306</v>
      </c>
      <c r="D324" s="341" t="s">
        <v>307</v>
      </c>
      <c r="E324" s="340" t="s">
        <v>817</v>
      </c>
      <c r="F324" s="341" t="s">
        <v>818</v>
      </c>
      <c r="G324" s="340" t="s">
        <v>951</v>
      </c>
      <c r="H324" s="340" t="s">
        <v>952</v>
      </c>
      <c r="I324" s="342">
        <v>167.14999389648438</v>
      </c>
      <c r="J324" s="342">
        <v>312</v>
      </c>
      <c r="K324" s="343">
        <v>52151.579833984375</v>
      </c>
    </row>
    <row r="325" spans="1:11" ht="14.45" customHeight="1" x14ac:dyDescent="0.2">
      <c r="A325" s="338" t="s">
        <v>304</v>
      </c>
      <c r="B325" s="339" t="s">
        <v>305</v>
      </c>
      <c r="C325" s="340" t="s">
        <v>306</v>
      </c>
      <c r="D325" s="341" t="s">
        <v>307</v>
      </c>
      <c r="E325" s="340" t="s">
        <v>817</v>
      </c>
      <c r="F325" s="341" t="s">
        <v>818</v>
      </c>
      <c r="G325" s="340" t="s">
        <v>953</v>
      </c>
      <c r="H325" s="340" t="s">
        <v>954</v>
      </c>
      <c r="I325" s="342">
        <v>164.22000122070313</v>
      </c>
      <c r="J325" s="342">
        <v>48</v>
      </c>
      <c r="K325" s="343">
        <v>7882.56005859375</v>
      </c>
    </row>
    <row r="326" spans="1:11" ht="14.45" customHeight="1" x14ac:dyDescent="0.2">
      <c r="A326" s="338" t="s">
        <v>304</v>
      </c>
      <c r="B326" s="339" t="s">
        <v>305</v>
      </c>
      <c r="C326" s="340" t="s">
        <v>306</v>
      </c>
      <c r="D326" s="341" t="s">
        <v>307</v>
      </c>
      <c r="E326" s="340" t="s">
        <v>817</v>
      </c>
      <c r="F326" s="341" t="s">
        <v>818</v>
      </c>
      <c r="G326" s="340" t="s">
        <v>955</v>
      </c>
      <c r="H326" s="340" t="s">
        <v>956</v>
      </c>
      <c r="I326" s="342">
        <v>216.02799987792969</v>
      </c>
      <c r="J326" s="342">
        <v>360</v>
      </c>
      <c r="K326" s="343">
        <v>77769.9013671875</v>
      </c>
    </row>
    <row r="327" spans="1:11" ht="14.45" customHeight="1" x14ac:dyDescent="0.2">
      <c r="A327" s="338" t="s">
        <v>304</v>
      </c>
      <c r="B327" s="339" t="s">
        <v>305</v>
      </c>
      <c r="C327" s="340" t="s">
        <v>306</v>
      </c>
      <c r="D327" s="341" t="s">
        <v>307</v>
      </c>
      <c r="E327" s="340" t="s">
        <v>817</v>
      </c>
      <c r="F327" s="341" t="s">
        <v>818</v>
      </c>
      <c r="G327" s="340" t="s">
        <v>957</v>
      </c>
      <c r="H327" s="340" t="s">
        <v>958</v>
      </c>
      <c r="I327" s="342">
        <v>210.16091225363991</v>
      </c>
      <c r="J327" s="342">
        <v>936</v>
      </c>
      <c r="K327" s="343">
        <v>196712.09814453125</v>
      </c>
    </row>
    <row r="328" spans="1:11" ht="14.45" customHeight="1" x14ac:dyDescent="0.2">
      <c r="A328" s="338" t="s">
        <v>304</v>
      </c>
      <c r="B328" s="339" t="s">
        <v>305</v>
      </c>
      <c r="C328" s="340" t="s">
        <v>306</v>
      </c>
      <c r="D328" s="341" t="s">
        <v>307</v>
      </c>
      <c r="E328" s="340" t="s">
        <v>817</v>
      </c>
      <c r="F328" s="341" t="s">
        <v>818</v>
      </c>
      <c r="G328" s="340" t="s">
        <v>959</v>
      </c>
      <c r="H328" s="340" t="s">
        <v>960</v>
      </c>
      <c r="I328" s="342">
        <v>258.05999755859375</v>
      </c>
      <c r="J328" s="342">
        <v>696</v>
      </c>
      <c r="K328" s="343">
        <v>179609.7587890625</v>
      </c>
    </row>
    <row r="329" spans="1:11" ht="14.45" customHeight="1" x14ac:dyDescent="0.2">
      <c r="A329" s="338" t="s">
        <v>304</v>
      </c>
      <c r="B329" s="339" t="s">
        <v>305</v>
      </c>
      <c r="C329" s="340" t="s">
        <v>306</v>
      </c>
      <c r="D329" s="341" t="s">
        <v>307</v>
      </c>
      <c r="E329" s="340" t="s">
        <v>817</v>
      </c>
      <c r="F329" s="341" t="s">
        <v>818</v>
      </c>
      <c r="G329" s="340" t="s">
        <v>961</v>
      </c>
      <c r="H329" s="340" t="s">
        <v>962</v>
      </c>
      <c r="I329" s="342">
        <v>337.239990234375</v>
      </c>
      <c r="J329" s="342">
        <v>144</v>
      </c>
      <c r="K329" s="343">
        <v>48562.55859375</v>
      </c>
    </row>
    <row r="330" spans="1:11" ht="14.45" customHeight="1" x14ac:dyDescent="0.2">
      <c r="A330" s="338" t="s">
        <v>304</v>
      </c>
      <c r="B330" s="339" t="s">
        <v>305</v>
      </c>
      <c r="C330" s="340" t="s">
        <v>306</v>
      </c>
      <c r="D330" s="341" t="s">
        <v>307</v>
      </c>
      <c r="E330" s="340" t="s">
        <v>817</v>
      </c>
      <c r="F330" s="341" t="s">
        <v>818</v>
      </c>
      <c r="G330" s="340" t="s">
        <v>963</v>
      </c>
      <c r="H330" s="340" t="s">
        <v>964</v>
      </c>
      <c r="I330" s="342">
        <v>216.02999877929688</v>
      </c>
      <c r="J330" s="342">
        <v>108</v>
      </c>
      <c r="K330" s="343">
        <v>23331.150390625</v>
      </c>
    </row>
    <row r="331" spans="1:11" ht="14.45" customHeight="1" x14ac:dyDescent="0.2">
      <c r="A331" s="338" t="s">
        <v>304</v>
      </c>
      <c r="B331" s="339" t="s">
        <v>305</v>
      </c>
      <c r="C331" s="340" t="s">
        <v>306</v>
      </c>
      <c r="D331" s="341" t="s">
        <v>307</v>
      </c>
      <c r="E331" s="340" t="s">
        <v>817</v>
      </c>
      <c r="F331" s="341" t="s">
        <v>818</v>
      </c>
      <c r="G331" s="340" t="s">
        <v>965</v>
      </c>
      <c r="H331" s="340" t="s">
        <v>966</v>
      </c>
      <c r="I331" s="342">
        <v>89.410003662109375</v>
      </c>
      <c r="J331" s="342">
        <v>72</v>
      </c>
      <c r="K331" s="343">
        <v>6437.7001953125</v>
      </c>
    </row>
    <row r="332" spans="1:11" ht="14.45" customHeight="1" x14ac:dyDescent="0.2">
      <c r="A332" s="338" t="s">
        <v>304</v>
      </c>
      <c r="B332" s="339" t="s">
        <v>305</v>
      </c>
      <c r="C332" s="340" t="s">
        <v>306</v>
      </c>
      <c r="D332" s="341" t="s">
        <v>307</v>
      </c>
      <c r="E332" s="340" t="s">
        <v>817</v>
      </c>
      <c r="F332" s="341" t="s">
        <v>818</v>
      </c>
      <c r="G332" s="340" t="s">
        <v>967</v>
      </c>
      <c r="H332" s="340" t="s">
        <v>968</v>
      </c>
      <c r="I332" s="342">
        <v>54.869998931884766</v>
      </c>
      <c r="J332" s="342">
        <v>108</v>
      </c>
      <c r="K332" s="343">
        <v>5925.9598388671875</v>
      </c>
    </row>
    <row r="333" spans="1:11" ht="14.45" customHeight="1" x14ac:dyDescent="0.2">
      <c r="A333" s="338" t="s">
        <v>304</v>
      </c>
      <c r="B333" s="339" t="s">
        <v>305</v>
      </c>
      <c r="C333" s="340" t="s">
        <v>306</v>
      </c>
      <c r="D333" s="341" t="s">
        <v>307</v>
      </c>
      <c r="E333" s="340" t="s">
        <v>817</v>
      </c>
      <c r="F333" s="341" t="s">
        <v>818</v>
      </c>
      <c r="G333" s="340" t="s">
        <v>967</v>
      </c>
      <c r="H333" s="340" t="s">
        <v>969</v>
      </c>
      <c r="I333" s="342">
        <v>54.864999771118164</v>
      </c>
      <c r="J333" s="342">
        <v>108</v>
      </c>
      <c r="K333" s="343">
        <v>5925.4798583984375</v>
      </c>
    </row>
    <row r="334" spans="1:11" ht="14.45" customHeight="1" x14ac:dyDescent="0.2">
      <c r="A334" s="338" t="s">
        <v>304</v>
      </c>
      <c r="B334" s="339" t="s">
        <v>305</v>
      </c>
      <c r="C334" s="340" t="s">
        <v>306</v>
      </c>
      <c r="D334" s="341" t="s">
        <v>307</v>
      </c>
      <c r="E334" s="340" t="s">
        <v>817</v>
      </c>
      <c r="F334" s="341" t="s">
        <v>818</v>
      </c>
      <c r="G334" s="340" t="s">
        <v>970</v>
      </c>
      <c r="H334" s="340" t="s">
        <v>971</v>
      </c>
      <c r="I334" s="342">
        <v>129.25749588012695</v>
      </c>
      <c r="J334" s="342">
        <v>264</v>
      </c>
      <c r="K334" s="343">
        <v>34123.57958984375</v>
      </c>
    </row>
    <row r="335" spans="1:11" ht="14.45" customHeight="1" x14ac:dyDescent="0.2">
      <c r="A335" s="338" t="s">
        <v>304</v>
      </c>
      <c r="B335" s="339" t="s">
        <v>305</v>
      </c>
      <c r="C335" s="340" t="s">
        <v>306</v>
      </c>
      <c r="D335" s="341" t="s">
        <v>307</v>
      </c>
      <c r="E335" s="340" t="s">
        <v>817</v>
      </c>
      <c r="F335" s="341" t="s">
        <v>818</v>
      </c>
      <c r="G335" s="340" t="s">
        <v>972</v>
      </c>
      <c r="H335" s="340" t="s">
        <v>973</v>
      </c>
      <c r="I335" s="342">
        <v>51.650001525878906</v>
      </c>
      <c r="J335" s="342">
        <v>72</v>
      </c>
      <c r="K335" s="343">
        <v>3719.10009765625</v>
      </c>
    </row>
    <row r="336" spans="1:11" ht="14.45" customHeight="1" x14ac:dyDescent="0.2">
      <c r="A336" s="338" t="s">
        <v>304</v>
      </c>
      <c r="B336" s="339" t="s">
        <v>305</v>
      </c>
      <c r="C336" s="340" t="s">
        <v>306</v>
      </c>
      <c r="D336" s="341" t="s">
        <v>307</v>
      </c>
      <c r="E336" s="340" t="s">
        <v>817</v>
      </c>
      <c r="F336" s="341" t="s">
        <v>818</v>
      </c>
      <c r="G336" s="340" t="s">
        <v>974</v>
      </c>
      <c r="H336" s="340" t="s">
        <v>975</v>
      </c>
      <c r="I336" s="342">
        <v>733.1300048828125</v>
      </c>
      <c r="J336" s="342">
        <v>36</v>
      </c>
      <c r="K336" s="343">
        <v>26392.5</v>
      </c>
    </row>
    <row r="337" spans="1:11" ht="14.45" customHeight="1" x14ac:dyDescent="0.2">
      <c r="A337" s="338" t="s">
        <v>304</v>
      </c>
      <c r="B337" s="339" t="s">
        <v>305</v>
      </c>
      <c r="C337" s="340" t="s">
        <v>306</v>
      </c>
      <c r="D337" s="341" t="s">
        <v>307</v>
      </c>
      <c r="E337" s="340" t="s">
        <v>817</v>
      </c>
      <c r="F337" s="341" t="s">
        <v>818</v>
      </c>
      <c r="G337" s="340" t="s">
        <v>976</v>
      </c>
      <c r="H337" s="340" t="s">
        <v>977</v>
      </c>
      <c r="I337" s="342">
        <v>73.790000915527344</v>
      </c>
      <c r="J337" s="342">
        <v>36</v>
      </c>
      <c r="K337" s="343">
        <v>2656.43994140625</v>
      </c>
    </row>
    <row r="338" spans="1:11" ht="14.45" customHeight="1" x14ac:dyDescent="0.2">
      <c r="A338" s="338" t="s">
        <v>304</v>
      </c>
      <c r="B338" s="339" t="s">
        <v>305</v>
      </c>
      <c r="C338" s="340" t="s">
        <v>306</v>
      </c>
      <c r="D338" s="341" t="s">
        <v>307</v>
      </c>
      <c r="E338" s="340" t="s">
        <v>817</v>
      </c>
      <c r="F338" s="341" t="s">
        <v>818</v>
      </c>
      <c r="G338" s="340" t="s">
        <v>978</v>
      </c>
      <c r="H338" s="340" t="s">
        <v>979</v>
      </c>
      <c r="I338" s="342">
        <v>414.29000854492188</v>
      </c>
      <c r="J338" s="342">
        <v>32</v>
      </c>
      <c r="K338" s="343">
        <v>13257.2001953125</v>
      </c>
    </row>
    <row r="339" spans="1:11" ht="14.45" customHeight="1" x14ac:dyDescent="0.2">
      <c r="A339" s="338" t="s">
        <v>304</v>
      </c>
      <c r="B339" s="339" t="s">
        <v>305</v>
      </c>
      <c r="C339" s="340" t="s">
        <v>306</v>
      </c>
      <c r="D339" s="341" t="s">
        <v>307</v>
      </c>
      <c r="E339" s="340" t="s">
        <v>817</v>
      </c>
      <c r="F339" s="341" t="s">
        <v>818</v>
      </c>
      <c r="G339" s="340" t="s">
        <v>980</v>
      </c>
      <c r="H339" s="340" t="s">
        <v>981</v>
      </c>
      <c r="I339" s="342">
        <v>105.56999969482422</v>
      </c>
      <c r="J339" s="342">
        <v>36</v>
      </c>
      <c r="K339" s="343">
        <v>3800.52001953125</v>
      </c>
    </row>
    <row r="340" spans="1:11" ht="14.45" customHeight="1" x14ac:dyDescent="0.2">
      <c r="A340" s="338" t="s">
        <v>304</v>
      </c>
      <c r="B340" s="339" t="s">
        <v>305</v>
      </c>
      <c r="C340" s="340" t="s">
        <v>306</v>
      </c>
      <c r="D340" s="341" t="s">
        <v>307</v>
      </c>
      <c r="E340" s="340" t="s">
        <v>817</v>
      </c>
      <c r="F340" s="341" t="s">
        <v>818</v>
      </c>
      <c r="G340" s="340" t="s">
        <v>982</v>
      </c>
      <c r="H340" s="340" t="s">
        <v>983</v>
      </c>
      <c r="I340" s="342">
        <v>105.56999969482422</v>
      </c>
      <c r="J340" s="342">
        <v>36</v>
      </c>
      <c r="K340" s="343">
        <v>3800.52001953125</v>
      </c>
    </row>
    <row r="341" spans="1:11" ht="14.45" customHeight="1" x14ac:dyDescent="0.2">
      <c r="A341" s="338" t="s">
        <v>304</v>
      </c>
      <c r="B341" s="339" t="s">
        <v>305</v>
      </c>
      <c r="C341" s="340" t="s">
        <v>306</v>
      </c>
      <c r="D341" s="341" t="s">
        <v>307</v>
      </c>
      <c r="E341" s="340" t="s">
        <v>817</v>
      </c>
      <c r="F341" s="341" t="s">
        <v>818</v>
      </c>
      <c r="G341" s="340" t="s">
        <v>984</v>
      </c>
      <c r="H341" s="340" t="s">
        <v>985</v>
      </c>
      <c r="I341" s="342">
        <v>112.41000366210938</v>
      </c>
      <c r="J341" s="342">
        <v>72</v>
      </c>
      <c r="K341" s="343">
        <v>8093.610107421875</v>
      </c>
    </row>
    <row r="342" spans="1:11" ht="14.45" customHeight="1" x14ac:dyDescent="0.2">
      <c r="A342" s="338" t="s">
        <v>304</v>
      </c>
      <c r="B342" s="339" t="s">
        <v>305</v>
      </c>
      <c r="C342" s="340" t="s">
        <v>306</v>
      </c>
      <c r="D342" s="341" t="s">
        <v>307</v>
      </c>
      <c r="E342" s="340" t="s">
        <v>817</v>
      </c>
      <c r="F342" s="341" t="s">
        <v>818</v>
      </c>
      <c r="G342" s="340" t="s">
        <v>986</v>
      </c>
      <c r="H342" s="340" t="s">
        <v>987</v>
      </c>
      <c r="I342" s="342">
        <v>94.817499160766602</v>
      </c>
      <c r="J342" s="342">
        <v>468</v>
      </c>
      <c r="K342" s="343">
        <v>44375.03955078125</v>
      </c>
    </row>
    <row r="343" spans="1:11" ht="14.45" customHeight="1" x14ac:dyDescent="0.2">
      <c r="A343" s="338" t="s">
        <v>304</v>
      </c>
      <c r="B343" s="339" t="s">
        <v>305</v>
      </c>
      <c r="C343" s="340" t="s">
        <v>306</v>
      </c>
      <c r="D343" s="341" t="s">
        <v>307</v>
      </c>
      <c r="E343" s="340" t="s">
        <v>817</v>
      </c>
      <c r="F343" s="341" t="s">
        <v>818</v>
      </c>
      <c r="G343" s="340" t="s">
        <v>988</v>
      </c>
      <c r="H343" s="340" t="s">
        <v>989</v>
      </c>
      <c r="I343" s="342">
        <v>94.819999694824219</v>
      </c>
      <c r="J343" s="342">
        <v>252</v>
      </c>
      <c r="K343" s="343">
        <v>23894.009765625</v>
      </c>
    </row>
    <row r="344" spans="1:11" ht="14.45" customHeight="1" x14ac:dyDescent="0.2">
      <c r="A344" s="338" t="s">
        <v>304</v>
      </c>
      <c r="B344" s="339" t="s">
        <v>305</v>
      </c>
      <c r="C344" s="340" t="s">
        <v>306</v>
      </c>
      <c r="D344" s="341" t="s">
        <v>307</v>
      </c>
      <c r="E344" s="340" t="s">
        <v>817</v>
      </c>
      <c r="F344" s="341" t="s">
        <v>818</v>
      </c>
      <c r="G344" s="340" t="s">
        <v>990</v>
      </c>
      <c r="H344" s="340" t="s">
        <v>991</v>
      </c>
      <c r="I344" s="342">
        <v>115.34999847412109</v>
      </c>
      <c r="J344" s="342">
        <v>36</v>
      </c>
      <c r="K344" s="343">
        <v>4152.419921875</v>
      </c>
    </row>
    <row r="345" spans="1:11" ht="14.45" customHeight="1" x14ac:dyDescent="0.2">
      <c r="A345" s="338" t="s">
        <v>304</v>
      </c>
      <c r="B345" s="339" t="s">
        <v>305</v>
      </c>
      <c r="C345" s="340" t="s">
        <v>306</v>
      </c>
      <c r="D345" s="341" t="s">
        <v>307</v>
      </c>
      <c r="E345" s="340" t="s">
        <v>817</v>
      </c>
      <c r="F345" s="341" t="s">
        <v>818</v>
      </c>
      <c r="G345" s="340" t="s">
        <v>992</v>
      </c>
      <c r="H345" s="340" t="s">
        <v>993</v>
      </c>
      <c r="I345" s="342">
        <v>106.5525016784668</v>
      </c>
      <c r="J345" s="342">
        <v>432</v>
      </c>
      <c r="K345" s="343">
        <v>46029.239990234375</v>
      </c>
    </row>
    <row r="346" spans="1:11" ht="14.45" customHeight="1" x14ac:dyDescent="0.2">
      <c r="A346" s="338" t="s">
        <v>304</v>
      </c>
      <c r="B346" s="339" t="s">
        <v>305</v>
      </c>
      <c r="C346" s="340" t="s">
        <v>306</v>
      </c>
      <c r="D346" s="341" t="s">
        <v>307</v>
      </c>
      <c r="E346" s="340" t="s">
        <v>817</v>
      </c>
      <c r="F346" s="341" t="s">
        <v>818</v>
      </c>
      <c r="G346" s="340" t="s">
        <v>994</v>
      </c>
      <c r="H346" s="340" t="s">
        <v>995</v>
      </c>
      <c r="I346" s="342">
        <v>78.199996948242188</v>
      </c>
      <c r="J346" s="342">
        <v>72</v>
      </c>
      <c r="K346" s="343">
        <v>5630.39990234375</v>
      </c>
    </row>
    <row r="347" spans="1:11" ht="14.45" customHeight="1" x14ac:dyDescent="0.2">
      <c r="A347" s="338" t="s">
        <v>304</v>
      </c>
      <c r="B347" s="339" t="s">
        <v>305</v>
      </c>
      <c r="C347" s="340" t="s">
        <v>306</v>
      </c>
      <c r="D347" s="341" t="s">
        <v>307</v>
      </c>
      <c r="E347" s="340" t="s">
        <v>817</v>
      </c>
      <c r="F347" s="341" t="s">
        <v>818</v>
      </c>
      <c r="G347" s="340" t="s">
        <v>996</v>
      </c>
      <c r="H347" s="340" t="s">
        <v>997</v>
      </c>
      <c r="I347" s="342">
        <v>104.58999633789063</v>
      </c>
      <c r="J347" s="342">
        <v>84</v>
      </c>
      <c r="K347" s="343">
        <v>8785.76953125</v>
      </c>
    </row>
    <row r="348" spans="1:11" ht="14.45" customHeight="1" x14ac:dyDescent="0.2">
      <c r="A348" s="338" t="s">
        <v>304</v>
      </c>
      <c r="B348" s="339" t="s">
        <v>305</v>
      </c>
      <c r="C348" s="340" t="s">
        <v>306</v>
      </c>
      <c r="D348" s="341" t="s">
        <v>307</v>
      </c>
      <c r="E348" s="340" t="s">
        <v>817</v>
      </c>
      <c r="F348" s="341" t="s">
        <v>818</v>
      </c>
      <c r="G348" s="340" t="s">
        <v>998</v>
      </c>
      <c r="H348" s="340" t="s">
        <v>999</v>
      </c>
      <c r="I348" s="342">
        <v>341.14999389648438</v>
      </c>
      <c r="J348" s="342">
        <v>72</v>
      </c>
      <c r="K348" s="343">
        <v>24562.619140625</v>
      </c>
    </row>
    <row r="349" spans="1:11" ht="14.45" customHeight="1" x14ac:dyDescent="0.2">
      <c r="A349" s="338" t="s">
        <v>304</v>
      </c>
      <c r="B349" s="339" t="s">
        <v>305</v>
      </c>
      <c r="C349" s="340" t="s">
        <v>306</v>
      </c>
      <c r="D349" s="341" t="s">
        <v>307</v>
      </c>
      <c r="E349" s="340" t="s">
        <v>817</v>
      </c>
      <c r="F349" s="341" t="s">
        <v>818</v>
      </c>
      <c r="G349" s="340" t="s">
        <v>1000</v>
      </c>
      <c r="H349" s="340" t="s">
        <v>1001</v>
      </c>
      <c r="I349" s="342">
        <v>356.79000854492188</v>
      </c>
      <c r="J349" s="342">
        <v>12</v>
      </c>
      <c r="K349" s="343">
        <v>4281.4501953125</v>
      </c>
    </row>
    <row r="350" spans="1:11" ht="14.45" customHeight="1" x14ac:dyDescent="0.2">
      <c r="A350" s="338" t="s">
        <v>304</v>
      </c>
      <c r="B350" s="339" t="s">
        <v>305</v>
      </c>
      <c r="C350" s="340" t="s">
        <v>306</v>
      </c>
      <c r="D350" s="341" t="s">
        <v>307</v>
      </c>
      <c r="E350" s="340" t="s">
        <v>1002</v>
      </c>
      <c r="F350" s="341" t="s">
        <v>1003</v>
      </c>
      <c r="G350" s="340" t="s">
        <v>1004</v>
      </c>
      <c r="H350" s="340" t="s">
        <v>1005</v>
      </c>
      <c r="I350" s="342">
        <v>13.069999694824219</v>
      </c>
      <c r="J350" s="342">
        <v>60</v>
      </c>
      <c r="K350" s="343">
        <v>784.08001708984375</v>
      </c>
    </row>
    <row r="351" spans="1:11" ht="14.45" customHeight="1" x14ac:dyDescent="0.2">
      <c r="A351" s="338" t="s">
        <v>304</v>
      </c>
      <c r="B351" s="339" t="s">
        <v>305</v>
      </c>
      <c r="C351" s="340" t="s">
        <v>306</v>
      </c>
      <c r="D351" s="341" t="s">
        <v>307</v>
      </c>
      <c r="E351" s="340" t="s">
        <v>1002</v>
      </c>
      <c r="F351" s="341" t="s">
        <v>1003</v>
      </c>
      <c r="G351" s="340" t="s">
        <v>1006</v>
      </c>
      <c r="H351" s="340" t="s">
        <v>1007</v>
      </c>
      <c r="I351" s="342">
        <v>13.789999961853027</v>
      </c>
      <c r="J351" s="342">
        <v>220</v>
      </c>
      <c r="K351" s="343">
        <v>3034.6800537109375</v>
      </c>
    </row>
    <row r="352" spans="1:11" ht="14.45" customHeight="1" x14ac:dyDescent="0.2">
      <c r="A352" s="338" t="s">
        <v>304</v>
      </c>
      <c r="B352" s="339" t="s">
        <v>305</v>
      </c>
      <c r="C352" s="340" t="s">
        <v>306</v>
      </c>
      <c r="D352" s="341" t="s">
        <v>307</v>
      </c>
      <c r="E352" s="340" t="s">
        <v>1002</v>
      </c>
      <c r="F352" s="341" t="s">
        <v>1003</v>
      </c>
      <c r="G352" s="340" t="s">
        <v>1008</v>
      </c>
      <c r="H352" s="340" t="s">
        <v>1009</v>
      </c>
      <c r="I352" s="342">
        <v>13.069999694824219</v>
      </c>
      <c r="J352" s="342">
        <v>160</v>
      </c>
      <c r="K352" s="343">
        <v>2090.9800415039063</v>
      </c>
    </row>
    <row r="353" spans="1:11" ht="14.45" customHeight="1" x14ac:dyDescent="0.2">
      <c r="A353" s="338" t="s">
        <v>304</v>
      </c>
      <c r="B353" s="339" t="s">
        <v>305</v>
      </c>
      <c r="C353" s="340" t="s">
        <v>306</v>
      </c>
      <c r="D353" s="341" t="s">
        <v>307</v>
      </c>
      <c r="E353" s="340" t="s">
        <v>1002</v>
      </c>
      <c r="F353" s="341" t="s">
        <v>1003</v>
      </c>
      <c r="G353" s="340" t="s">
        <v>1010</v>
      </c>
      <c r="H353" s="340" t="s">
        <v>1011</v>
      </c>
      <c r="I353" s="342">
        <v>13.069999694824219</v>
      </c>
      <c r="J353" s="342">
        <v>220</v>
      </c>
      <c r="K353" s="343">
        <v>2875.2000732421875</v>
      </c>
    </row>
    <row r="354" spans="1:11" ht="14.45" customHeight="1" x14ac:dyDescent="0.2">
      <c r="A354" s="338" t="s">
        <v>304</v>
      </c>
      <c r="B354" s="339" t="s">
        <v>305</v>
      </c>
      <c r="C354" s="340" t="s">
        <v>306</v>
      </c>
      <c r="D354" s="341" t="s">
        <v>307</v>
      </c>
      <c r="E354" s="340" t="s">
        <v>1002</v>
      </c>
      <c r="F354" s="341" t="s">
        <v>1003</v>
      </c>
      <c r="G354" s="340" t="s">
        <v>1012</v>
      </c>
      <c r="H354" s="340" t="s">
        <v>1013</v>
      </c>
      <c r="I354" s="342">
        <v>13.069999694824219</v>
      </c>
      <c r="J354" s="342">
        <v>160</v>
      </c>
      <c r="K354" s="343">
        <v>2090.8800659179688</v>
      </c>
    </row>
    <row r="355" spans="1:11" ht="14.45" customHeight="1" x14ac:dyDescent="0.2">
      <c r="A355" s="338" t="s">
        <v>304</v>
      </c>
      <c r="B355" s="339" t="s">
        <v>305</v>
      </c>
      <c r="C355" s="340" t="s">
        <v>306</v>
      </c>
      <c r="D355" s="341" t="s">
        <v>307</v>
      </c>
      <c r="E355" s="340" t="s">
        <v>1002</v>
      </c>
      <c r="F355" s="341" t="s">
        <v>1003</v>
      </c>
      <c r="G355" s="340" t="s">
        <v>1014</v>
      </c>
      <c r="H355" s="340" t="s">
        <v>1015</v>
      </c>
      <c r="I355" s="342">
        <v>13.791666666666666</v>
      </c>
      <c r="J355" s="342">
        <v>440</v>
      </c>
      <c r="K355" s="343">
        <v>6069.080078125</v>
      </c>
    </row>
    <row r="356" spans="1:11" ht="14.45" customHeight="1" x14ac:dyDescent="0.2">
      <c r="A356" s="338" t="s">
        <v>304</v>
      </c>
      <c r="B356" s="339" t="s">
        <v>305</v>
      </c>
      <c r="C356" s="340" t="s">
        <v>306</v>
      </c>
      <c r="D356" s="341" t="s">
        <v>307</v>
      </c>
      <c r="E356" s="340" t="s">
        <v>1002</v>
      </c>
      <c r="F356" s="341" t="s">
        <v>1003</v>
      </c>
      <c r="G356" s="340" t="s">
        <v>1016</v>
      </c>
      <c r="H356" s="340" t="s">
        <v>1017</v>
      </c>
      <c r="I356" s="342">
        <v>13.789999961853027</v>
      </c>
      <c r="J356" s="342">
        <v>260</v>
      </c>
      <c r="K356" s="343">
        <v>3586.4400634765625</v>
      </c>
    </row>
    <row r="357" spans="1:11" ht="14.45" customHeight="1" x14ac:dyDescent="0.2">
      <c r="A357" s="338" t="s">
        <v>304</v>
      </c>
      <c r="B357" s="339" t="s">
        <v>305</v>
      </c>
      <c r="C357" s="340" t="s">
        <v>306</v>
      </c>
      <c r="D357" s="341" t="s">
        <v>307</v>
      </c>
      <c r="E357" s="340" t="s">
        <v>1002</v>
      </c>
      <c r="F357" s="341" t="s">
        <v>1003</v>
      </c>
      <c r="G357" s="340" t="s">
        <v>1018</v>
      </c>
      <c r="H357" s="340" t="s">
        <v>1019</v>
      </c>
      <c r="I357" s="342">
        <v>13.789999961853027</v>
      </c>
      <c r="J357" s="342">
        <v>200</v>
      </c>
      <c r="K357" s="343">
        <v>2758.6000366210938</v>
      </c>
    </row>
    <row r="358" spans="1:11" ht="14.45" customHeight="1" x14ac:dyDescent="0.2">
      <c r="A358" s="338" t="s">
        <v>304</v>
      </c>
      <c r="B358" s="339" t="s">
        <v>305</v>
      </c>
      <c r="C358" s="340" t="s">
        <v>306</v>
      </c>
      <c r="D358" s="341" t="s">
        <v>307</v>
      </c>
      <c r="E358" s="340" t="s">
        <v>1002</v>
      </c>
      <c r="F358" s="341" t="s">
        <v>1003</v>
      </c>
      <c r="G358" s="340" t="s">
        <v>1020</v>
      </c>
      <c r="H358" s="340" t="s">
        <v>1021</v>
      </c>
      <c r="I358" s="342">
        <v>13.789999961853027</v>
      </c>
      <c r="J358" s="342">
        <v>140</v>
      </c>
      <c r="K358" s="343">
        <v>1930.9600219726563</v>
      </c>
    </row>
    <row r="359" spans="1:11" ht="14.45" customHeight="1" x14ac:dyDescent="0.2">
      <c r="A359" s="338" t="s">
        <v>304</v>
      </c>
      <c r="B359" s="339" t="s">
        <v>305</v>
      </c>
      <c r="C359" s="340" t="s">
        <v>306</v>
      </c>
      <c r="D359" s="341" t="s">
        <v>307</v>
      </c>
      <c r="E359" s="340" t="s">
        <v>1002</v>
      </c>
      <c r="F359" s="341" t="s">
        <v>1003</v>
      </c>
      <c r="G359" s="340" t="s">
        <v>1022</v>
      </c>
      <c r="H359" s="340" t="s">
        <v>1023</v>
      </c>
      <c r="I359" s="342">
        <v>13.795000076293945</v>
      </c>
      <c r="J359" s="342">
        <v>110</v>
      </c>
      <c r="K359" s="343">
        <v>1517.739990234375</v>
      </c>
    </row>
    <row r="360" spans="1:11" ht="14.45" customHeight="1" x14ac:dyDescent="0.2">
      <c r="A360" s="338" t="s">
        <v>304</v>
      </c>
      <c r="B360" s="339" t="s">
        <v>305</v>
      </c>
      <c r="C360" s="340" t="s">
        <v>306</v>
      </c>
      <c r="D360" s="341" t="s">
        <v>307</v>
      </c>
      <c r="E360" s="340" t="s">
        <v>1002</v>
      </c>
      <c r="F360" s="341" t="s">
        <v>1003</v>
      </c>
      <c r="G360" s="340" t="s">
        <v>1024</v>
      </c>
      <c r="H360" s="340" t="s">
        <v>1025</v>
      </c>
      <c r="I360" s="342">
        <v>14.279999732971191</v>
      </c>
      <c r="J360" s="342">
        <v>50</v>
      </c>
      <c r="K360" s="343">
        <v>713.9000244140625</v>
      </c>
    </row>
    <row r="361" spans="1:11" ht="14.45" customHeight="1" x14ac:dyDescent="0.2">
      <c r="A361" s="338" t="s">
        <v>304</v>
      </c>
      <c r="B361" s="339" t="s">
        <v>305</v>
      </c>
      <c r="C361" s="340" t="s">
        <v>306</v>
      </c>
      <c r="D361" s="341" t="s">
        <v>307</v>
      </c>
      <c r="E361" s="340" t="s">
        <v>1002</v>
      </c>
      <c r="F361" s="341" t="s">
        <v>1003</v>
      </c>
      <c r="G361" s="340" t="s">
        <v>1026</v>
      </c>
      <c r="H361" s="340" t="s">
        <v>1027</v>
      </c>
      <c r="I361" s="342">
        <v>13.789999961853027</v>
      </c>
      <c r="J361" s="342">
        <v>50</v>
      </c>
      <c r="K361" s="343">
        <v>689.70001220703125</v>
      </c>
    </row>
    <row r="362" spans="1:11" ht="14.45" customHeight="1" x14ac:dyDescent="0.2">
      <c r="A362" s="338" t="s">
        <v>304</v>
      </c>
      <c r="B362" s="339" t="s">
        <v>305</v>
      </c>
      <c r="C362" s="340" t="s">
        <v>306</v>
      </c>
      <c r="D362" s="341" t="s">
        <v>307</v>
      </c>
      <c r="E362" s="340" t="s">
        <v>1002</v>
      </c>
      <c r="F362" s="341" t="s">
        <v>1003</v>
      </c>
      <c r="G362" s="340" t="s">
        <v>1028</v>
      </c>
      <c r="H362" s="340" t="s">
        <v>1029</v>
      </c>
      <c r="I362" s="342">
        <v>13.800000190734863</v>
      </c>
      <c r="J362" s="342">
        <v>150</v>
      </c>
      <c r="K362" s="343">
        <v>2069.9000244140625</v>
      </c>
    </row>
    <row r="363" spans="1:11" ht="14.45" customHeight="1" x14ac:dyDescent="0.2">
      <c r="A363" s="338" t="s">
        <v>304</v>
      </c>
      <c r="B363" s="339" t="s">
        <v>305</v>
      </c>
      <c r="C363" s="340" t="s">
        <v>306</v>
      </c>
      <c r="D363" s="341" t="s">
        <v>307</v>
      </c>
      <c r="E363" s="340" t="s">
        <v>1002</v>
      </c>
      <c r="F363" s="341" t="s">
        <v>1003</v>
      </c>
      <c r="G363" s="340" t="s">
        <v>1030</v>
      </c>
      <c r="H363" s="340" t="s">
        <v>1031</v>
      </c>
      <c r="I363" s="342">
        <v>13.789999961853027</v>
      </c>
      <c r="J363" s="342">
        <v>100</v>
      </c>
      <c r="K363" s="343">
        <v>1379.4000244140625</v>
      </c>
    </row>
    <row r="364" spans="1:11" ht="14.45" customHeight="1" x14ac:dyDescent="0.2">
      <c r="A364" s="338" t="s">
        <v>304</v>
      </c>
      <c r="B364" s="339" t="s">
        <v>305</v>
      </c>
      <c r="C364" s="340" t="s">
        <v>306</v>
      </c>
      <c r="D364" s="341" t="s">
        <v>307</v>
      </c>
      <c r="E364" s="340" t="s">
        <v>1002</v>
      </c>
      <c r="F364" s="341" t="s">
        <v>1003</v>
      </c>
      <c r="G364" s="340" t="s">
        <v>1032</v>
      </c>
      <c r="H364" s="340" t="s">
        <v>1033</v>
      </c>
      <c r="I364" s="342">
        <v>16.579999923706055</v>
      </c>
      <c r="J364" s="342">
        <v>30</v>
      </c>
      <c r="K364" s="343">
        <v>497.30999755859375</v>
      </c>
    </row>
    <row r="365" spans="1:11" ht="14.45" customHeight="1" x14ac:dyDescent="0.2">
      <c r="A365" s="338" t="s">
        <v>304</v>
      </c>
      <c r="B365" s="339" t="s">
        <v>305</v>
      </c>
      <c r="C365" s="340" t="s">
        <v>306</v>
      </c>
      <c r="D365" s="341" t="s">
        <v>307</v>
      </c>
      <c r="E365" s="340" t="s">
        <v>1002</v>
      </c>
      <c r="F365" s="341" t="s">
        <v>1003</v>
      </c>
      <c r="G365" s="340" t="s">
        <v>1034</v>
      </c>
      <c r="H365" s="340" t="s">
        <v>1035</v>
      </c>
      <c r="I365" s="342">
        <v>26.280000686645508</v>
      </c>
      <c r="J365" s="342">
        <v>48</v>
      </c>
      <c r="K365" s="343">
        <v>1261.300048828125</v>
      </c>
    </row>
    <row r="366" spans="1:11" ht="14.45" customHeight="1" x14ac:dyDescent="0.2">
      <c r="A366" s="338" t="s">
        <v>304</v>
      </c>
      <c r="B366" s="339" t="s">
        <v>305</v>
      </c>
      <c r="C366" s="340" t="s">
        <v>306</v>
      </c>
      <c r="D366" s="341" t="s">
        <v>307</v>
      </c>
      <c r="E366" s="340" t="s">
        <v>1002</v>
      </c>
      <c r="F366" s="341" t="s">
        <v>1003</v>
      </c>
      <c r="G366" s="340" t="s">
        <v>1036</v>
      </c>
      <c r="H366" s="340" t="s">
        <v>1037</v>
      </c>
      <c r="I366" s="342">
        <v>26.280000686645508</v>
      </c>
      <c r="J366" s="342">
        <v>48</v>
      </c>
      <c r="K366" s="343">
        <v>1261.300048828125</v>
      </c>
    </row>
    <row r="367" spans="1:11" ht="14.45" customHeight="1" x14ac:dyDescent="0.2">
      <c r="A367" s="338" t="s">
        <v>304</v>
      </c>
      <c r="B367" s="339" t="s">
        <v>305</v>
      </c>
      <c r="C367" s="340" t="s">
        <v>306</v>
      </c>
      <c r="D367" s="341" t="s">
        <v>307</v>
      </c>
      <c r="E367" s="340" t="s">
        <v>1002</v>
      </c>
      <c r="F367" s="341" t="s">
        <v>1003</v>
      </c>
      <c r="G367" s="340" t="s">
        <v>1038</v>
      </c>
      <c r="H367" s="340" t="s">
        <v>1039</v>
      </c>
      <c r="I367" s="342">
        <v>0.47999998927116394</v>
      </c>
      <c r="J367" s="342">
        <v>200</v>
      </c>
      <c r="K367" s="343">
        <v>96</v>
      </c>
    </row>
    <row r="368" spans="1:11" ht="14.45" customHeight="1" x14ac:dyDescent="0.2">
      <c r="A368" s="338" t="s">
        <v>304</v>
      </c>
      <c r="B368" s="339" t="s">
        <v>305</v>
      </c>
      <c r="C368" s="340" t="s">
        <v>306</v>
      </c>
      <c r="D368" s="341" t="s">
        <v>307</v>
      </c>
      <c r="E368" s="340" t="s">
        <v>1002</v>
      </c>
      <c r="F368" s="341" t="s">
        <v>1003</v>
      </c>
      <c r="G368" s="340" t="s">
        <v>1040</v>
      </c>
      <c r="H368" s="340" t="s">
        <v>1041</v>
      </c>
      <c r="I368" s="342">
        <v>0.30200000405311583</v>
      </c>
      <c r="J368" s="342">
        <v>1000</v>
      </c>
      <c r="K368" s="343">
        <v>301.30000305175781</v>
      </c>
    </row>
    <row r="369" spans="1:11" ht="14.45" customHeight="1" x14ac:dyDescent="0.2">
      <c r="A369" s="338" t="s">
        <v>304</v>
      </c>
      <c r="B369" s="339" t="s">
        <v>305</v>
      </c>
      <c r="C369" s="340" t="s">
        <v>306</v>
      </c>
      <c r="D369" s="341" t="s">
        <v>307</v>
      </c>
      <c r="E369" s="340" t="s">
        <v>1002</v>
      </c>
      <c r="F369" s="341" t="s">
        <v>1003</v>
      </c>
      <c r="G369" s="340" t="s">
        <v>1042</v>
      </c>
      <c r="H369" s="340" t="s">
        <v>1043</v>
      </c>
      <c r="I369" s="342">
        <v>3.0299999713897705</v>
      </c>
      <c r="J369" s="342">
        <v>200</v>
      </c>
      <c r="K369" s="343">
        <v>605.030029296875</v>
      </c>
    </row>
    <row r="370" spans="1:11" ht="14.45" customHeight="1" x14ac:dyDescent="0.2">
      <c r="A370" s="338" t="s">
        <v>304</v>
      </c>
      <c r="B370" s="339" t="s">
        <v>305</v>
      </c>
      <c r="C370" s="340" t="s">
        <v>306</v>
      </c>
      <c r="D370" s="341" t="s">
        <v>307</v>
      </c>
      <c r="E370" s="340" t="s">
        <v>1002</v>
      </c>
      <c r="F370" s="341" t="s">
        <v>1003</v>
      </c>
      <c r="G370" s="340" t="s">
        <v>1044</v>
      </c>
      <c r="H370" s="340" t="s">
        <v>1045</v>
      </c>
      <c r="I370" s="342">
        <v>0.30000001192092896</v>
      </c>
      <c r="J370" s="342">
        <v>500</v>
      </c>
      <c r="K370" s="343">
        <v>150</v>
      </c>
    </row>
    <row r="371" spans="1:11" ht="14.45" customHeight="1" x14ac:dyDescent="0.2">
      <c r="A371" s="338" t="s">
        <v>304</v>
      </c>
      <c r="B371" s="339" t="s">
        <v>305</v>
      </c>
      <c r="C371" s="340" t="s">
        <v>306</v>
      </c>
      <c r="D371" s="341" t="s">
        <v>307</v>
      </c>
      <c r="E371" s="340" t="s">
        <v>1002</v>
      </c>
      <c r="F371" s="341" t="s">
        <v>1003</v>
      </c>
      <c r="G371" s="340" t="s">
        <v>1046</v>
      </c>
      <c r="H371" s="340" t="s">
        <v>1047</v>
      </c>
      <c r="I371" s="342">
        <v>0.31666667262713116</v>
      </c>
      <c r="J371" s="342">
        <v>400</v>
      </c>
      <c r="K371" s="343">
        <v>125</v>
      </c>
    </row>
    <row r="372" spans="1:11" ht="14.45" customHeight="1" x14ac:dyDescent="0.2">
      <c r="A372" s="338" t="s">
        <v>304</v>
      </c>
      <c r="B372" s="339" t="s">
        <v>305</v>
      </c>
      <c r="C372" s="340" t="s">
        <v>306</v>
      </c>
      <c r="D372" s="341" t="s">
        <v>307</v>
      </c>
      <c r="E372" s="340" t="s">
        <v>1002</v>
      </c>
      <c r="F372" s="341" t="s">
        <v>1003</v>
      </c>
      <c r="G372" s="340" t="s">
        <v>1048</v>
      </c>
      <c r="H372" s="340" t="s">
        <v>1049</v>
      </c>
      <c r="I372" s="342">
        <v>0.68000000715255737</v>
      </c>
      <c r="J372" s="342">
        <v>200</v>
      </c>
      <c r="K372" s="343">
        <v>136</v>
      </c>
    </row>
    <row r="373" spans="1:11" ht="14.45" customHeight="1" x14ac:dyDescent="0.2">
      <c r="A373" s="338" t="s">
        <v>304</v>
      </c>
      <c r="B373" s="339" t="s">
        <v>305</v>
      </c>
      <c r="C373" s="340" t="s">
        <v>306</v>
      </c>
      <c r="D373" s="341" t="s">
        <v>307</v>
      </c>
      <c r="E373" s="340" t="s">
        <v>1002</v>
      </c>
      <c r="F373" s="341" t="s">
        <v>1003</v>
      </c>
      <c r="G373" s="340" t="s">
        <v>1050</v>
      </c>
      <c r="H373" s="340" t="s">
        <v>1051</v>
      </c>
      <c r="I373" s="342">
        <v>0.54666668176651001</v>
      </c>
      <c r="J373" s="342">
        <v>1200</v>
      </c>
      <c r="K373" s="343">
        <v>657</v>
      </c>
    </row>
    <row r="374" spans="1:11" ht="14.45" customHeight="1" x14ac:dyDescent="0.2">
      <c r="A374" s="338" t="s">
        <v>304</v>
      </c>
      <c r="B374" s="339" t="s">
        <v>305</v>
      </c>
      <c r="C374" s="340" t="s">
        <v>306</v>
      </c>
      <c r="D374" s="341" t="s">
        <v>307</v>
      </c>
      <c r="E374" s="340" t="s">
        <v>1002</v>
      </c>
      <c r="F374" s="341" t="s">
        <v>1003</v>
      </c>
      <c r="G374" s="340" t="s">
        <v>1052</v>
      </c>
      <c r="H374" s="340" t="s">
        <v>1053</v>
      </c>
      <c r="I374" s="342">
        <v>372.260009765625</v>
      </c>
      <c r="J374" s="342">
        <v>10</v>
      </c>
      <c r="K374" s="343">
        <v>3722.56005859375</v>
      </c>
    </row>
    <row r="375" spans="1:11" ht="14.45" customHeight="1" x14ac:dyDescent="0.2">
      <c r="A375" s="338" t="s">
        <v>304</v>
      </c>
      <c r="B375" s="339" t="s">
        <v>305</v>
      </c>
      <c r="C375" s="340" t="s">
        <v>306</v>
      </c>
      <c r="D375" s="341" t="s">
        <v>307</v>
      </c>
      <c r="E375" s="340" t="s">
        <v>1002</v>
      </c>
      <c r="F375" s="341" t="s">
        <v>1003</v>
      </c>
      <c r="G375" s="340" t="s">
        <v>1054</v>
      </c>
      <c r="H375" s="340" t="s">
        <v>1055</v>
      </c>
      <c r="I375" s="342">
        <v>372.260009765625</v>
      </c>
      <c r="J375" s="342">
        <v>20</v>
      </c>
      <c r="K375" s="343">
        <v>7445.1298828125</v>
      </c>
    </row>
    <row r="376" spans="1:11" ht="14.45" customHeight="1" x14ac:dyDescent="0.2">
      <c r="A376" s="338" t="s">
        <v>304</v>
      </c>
      <c r="B376" s="339" t="s">
        <v>305</v>
      </c>
      <c r="C376" s="340" t="s">
        <v>306</v>
      </c>
      <c r="D376" s="341" t="s">
        <v>307</v>
      </c>
      <c r="E376" s="340" t="s">
        <v>1002</v>
      </c>
      <c r="F376" s="341" t="s">
        <v>1003</v>
      </c>
      <c r="G376" s="340" t="s">
        <v>1056</v>
      </c>
      <c r="H376" s="340" t="s">
        <v>1057</v>
      </c>
      <c r="I376" s="342">
        <v>372.260009765625</v>
      </c>
      <c r="J376" s="342">
        <v>10</v>
      </c>
      <c r="K376" s="343">
        <v>3722.570068359375</v>
      </c>
    </row>
    <row r="377" spans="1:11" ht="14.45" customHeight="1" x14ac:dyDescent="0.2">
      <c r="A377" s="338" t="s">
        <v>304</v>
      </c>
      <c r="B377" s="339" t="s">
        <v>305</v>
      </c>
      <c r="C377" s="340" t="s">
        <v>306</v>
      </c>
      <c r="D377" s="341" t="s">
        <v>307</v>
      </c>
      <c r="E377" s="340" t="s">
        <v>1002</v>
      </c>
      <c r="F377" s="341" t="s">
        <v>1003</v>
      </c>
      <c r="G377" s="340" t="s">
        <v>1058</v>
      </c>
      <c r="H377" s="340" t="s">
        <v>1059</v>
      </c>
      <c r="I377" s="342">
        <v>372.260009765625</v>
      </c>
      <c r="J377" s="342">
        <v>20</v>
      </c>
      <c r="K377" s="343">
        <v>7445.1298828125</v>
      </c>
    </row>
    <row r="378" spans="1:11" ht="14.45" customHeight="1" x14ac:dyDescent="0.2">
      <c r="A378" s="338" t="s">
        <v>304</v>
      </c>
      <c r="B378" s="339" t="s">
        <v>305</v>
      </c>
      <c r="C378" s="340" t="s">
        <v>306</v>
      </c>
      <c r="D378" s="341" t="s">
        <v>307</v>
      </c>
      <c r="E378" s="340" t="s">
        <v>1002</v>
      </c>
      <c r="F378" s="341" t="s">
        <v>1003</v>
      </c>
      <c r="G378" s="340" t="s">
        <v>1060</v>
      </c>
      <c r="H378" s="340" t="s">
        <v>1061</v>
      </c>
      <c r="I378" s="342">
        <v>0.97000002861022949</v>
      </c>
      <c r="J378" s="342">
        <v>200</v>
      </c>
      <c r="K378" s="343">
        <v>194</v>
      </c>
    </row>
    <row r="379" spans="1:11" ht="14.45" customHeight="1" x14ac:dyDescent="0.2">
      <c r="A379" s="338" t="s">
        <v>304</v>
      </c>
      <c r="B379" s="339" t="s">
        <v>305</v>
      </c>
      <c r="C379" s="340" t="s">
        <v>306</v>
      </c>
      <c r="D379" s="341" t="s">
        <v>307</v>
      </c>
      <c r="E379" s="340" t="s">
        <v>1002</v>
      </c>
      <c r="F379" s="341" t="s">
        <v>1003</v>
      </c>
      <c r="G379" s="340" t="s">
        <v>1062</v>
      </c>
      <c r="H379" s="340" t="s">
        <v>1063</v>
      </c>
      <c r="I379" s="342">
        <v>2.8299999237060547</v>
      </c>
      <c r="J379" s="342">
        <v>100</v>
      </c>
      <c r="K379" s="343">
        <v>282.79998779296875</v>
      </c>
    </row>
    <row r="380" spans="1:11" ht="14.45" customHeight="1" x14ac:dyDescent="0.2">
      <c r="A380" s="338" t="s">
        <v>304</v>
      </c>
      <c r="B380" s="339" t="s">
        <v>305</v>
      </c>
      <c r="C380" s="340" t="s">
        <v>306</v>
      </c>
      <c r="D380" s="341" t="s">
        <v>307</v>
      </c>
      <c r="E380" s="340" t="s">
        <v>1064</v>
      </c>
      <c r="F380" s="341" t="s">
        <v>1065</v>
      </c>
      <c r="G380" s="340" t="s">
        <v>1066</v>
      </c>
      <c r="H380" s="340" t="s">
        <v>1067</v>
      </c>
      <c r="I380" s="342">
        <v>24.200000762939453</v>
      </c>
      <c r="J380" s="342">
        <v>50</v>
      </c>
      <c r="K380" s="343">
        <v>1210</v>
      </c>
    </row>
    <row r="381" spans="1:11" ht="14.45" customHeight="1" x14ac:dyDescent="0.2">
      <c r="A381" s="338" t="s">
        <v>304</v>
      </c>
      <c r="B381" s="339" t="s">
        <v>305</v>
      </c>
      <c r="C381" s="340" t="s">
        <v>306</v>
      </c>
      <c r="D381" s="341" t="s">
        <v>307</v>
      </c>
      <c r="E381" s="340" t="s">
        <v>1064</v>
      </c>
      <c r="F381" s="341" t="s">
        <v>1065</v>
      </c>
      <c r="G381" s="340" t="s">
        <v>1068</v>
      </c>
      <c r="H381" s="340" t="s">
        <v>1069</v>
      </c>
      <c r="I381" s="342">
        <v>27.510000228881836</v>
      </c>
      <c r="J381" s="342">
        <v>100</v>
      </c>
      <c r="K381" s="343">
        <v>2750.93994140625</v>
      </c>
    </row>
    <row r="382" spans="1:11" ht="14.45" customHeight="1" x14ac:dyDescent="0.2">
      <c r="A382" s="338" t="s">
        <v>304</v>
      </c>
      <c r="B382" s="339" t="s">
        <v>305</v>
      </c>
      <c r="C382" s="340" t="s">
        <v>306</v>
      </c>
      <c r="D382" s="341" t="s">
        <v>307</v>
      </c>
      <c r="E382" s="340" t="s">
        <v>1064</v>
      </c>
      <c r="F382" s="341" t="s">
        <v>1065</v>
      </c>
      <c r="G382" s="340" t="s">
        <v>1070</v>
      </c>
      <c r="H382" s="340" t="s">
        <v>1071</v>
      </c>
      <c r="I382" s="342">
        <v>41.849998474121094</v>
      </c>
      <c r="J382" s="342">
        <v>100</v>
      </c>
      <c r="K382" s="343">
        <v>4185.2900390625</v>
      </c>
    </row>
    <row r="383" spans="1:11" ht="14.45" customHeight="1" x14ac:dyDescent="0.2">
      <c r="A383" s="338" t="s">
        <v>304</v>
      </c>
      <c r="B383" s="339" t="s">
        <v>305</v>
      </c>
      <c r="C383" s="340" t="s">
        <v>306</v>
      </c>
      <c r="D383" s="341" t="s">
        <v>307</v>
      </c>
      <c r="E383" s="340" t="s">
        <v>1064</v>
      </c>
      <c r="F383" s="341" t="s">
        <v>1065</v>
      </c>
      <c r="G383" s="340" t="s">
        <v>1072</v>
      </c>
      <c r="H383" s="340" t="s">
        <v>1073</v>
      </c>
      <c r="I383" s="342">
        <v>21.559999465942383</v>
      </c>
      <c r="J383" s="342">
        <v>50</v>
      </c>
      <c r="K383" s="343">
        <v>1078.06005859375</v>
      </c>
    </row>
    <row r="384" spans="1:11" ht="14.45" customHeight="1" x14ac:dyDescent="0.2">
      <c r="A384" s="338" t="s">
        <v>304</v>
      </c>
      <c r="B384" s="339" t="s">
        <v>305</v>
      </c>
      <c r="C384" s="340" t="s">
        <v>306</v>
      </c>
      <c r="D384" s="341" t="s">
        <v>307</v>
      </c>
      <c r="E384" s="340" t="s">
        <v>1064</v>
      </c>
      <c r="F384" s="341" t="s">
        <v>1065</v>
      </c>
      <c r="G384" s="340" t="s">
        <v>1074</v>
      </c>
      <c r="H384" s="340" t="s">
        <v>1075</v>
      </c>
      <c r="I384" s="342">
        <v>21.559999465942383</v>
      </c>
      <c r="J384" s="342">
        <v>100</v>
      </c>
      <c r="K384" s="343">
        <v>2156.1201171875</v>
      </c>
    </row>
    <row r="385" spans="1:11" ht="14.45" customHeight="1" x14ac:dyDescent="0.2">
      <c r="A385" s="338" t="s">
        <v>304</v>
      </c>
      <c r="B385" s="339" t="s">
        <v>305</v>
      </c>
      <c r="C385" s="340" t="s">
        <v>306</v>
      </c>
      <c r="D385" s="341" t="s">
        <v>307</v>
      </c>
      <c r="E385" s="340" t="s">
        <v>1064</v>
      </c>
      <c r="F385" s="341" t="s">
        <v>1065</v>
      </c>
      <c r="G385" s="340" t="s">
        <v>1076</v>
      </c>
      <c r="H385" s="340" t="s">
        <v>1077</v>
      </c>
      <c r="I385" s="342">
        <v>16.940000534057617</v>
      </c>
      <c r="J385" s="342">
        <v>250</v>
      </c>
      <c r="K385" s="343">
        <v>4235</v>
      </c>
    </row>
    <row r="386" spans="1:11" ht="14.45" customHeight="1" x14ac:dyDescent="0.2">
      <c r="A386" s="338" t="s">
        <v>304</v>
      </c>
      <c r="B386" s="339" t="s">
        <v>305</v>
      </c>
      <c r="C386" s="340" t="s">
        <v>306</v>
      </c>
      <c r="D386" s="341" t="s">
        <v>307</v>
      </c>
      <c r="E386" s="340" t="s">
        <v>1064</v>
      </c>
      <c r="F386" s="341" t="s">
        <v>1065</v>
      </c>
      <c r="G386" s="340" t="s">
        <v>1078</v>
      </c>
      <c r="H386" s="340" t="s">
        <v>1079</v>
      </c>
      <c r="I386" s="342">
        <v>16.940000534057617</v>
      </c>
      <c r="J386" s="342">
        <v>1000</v>
      </c>
      <c r="K386" s="343">
        <v>16940</v>
      </c>
    </row>
    <row r="387" spans="1:11" ht="14.45" customHeight="1" x14ac:dyDescent="0.2">
      <c r="A387" s="338" t="s">
        <v>304</v>
      </c>
      <c r="B387" s="339" t="s">
        <v>305</v>
      </c>
      <c r="C387" s="340" t="s">
        <v>306</v>
      </c>
      <c r="D387" s="341" t="s">
        <v>307</v>
      </c>
      <c r="E387" s="340" t="s">
        <v>1064</v>
      </c>
      <c r="F387" s="341" t="s">
        <v>1065</v>
      </c>
      <c r="G387" s="340" t="s">
        <v>1080</v>
      </c>
      <c r="H387" s="340" t="s">
        <v>1081</v>
      </c>
      <c r="I387" s="342">
        <v>16.940000534057617</v>
      </c>
      <c r="J387" s="342">
        <v>1400</v>
      </c>
      <c r="K387" s="343">
        <v>23716</v>
      </c>
    </row>
    <row r="388" spans="1:11" ht="14.45" customHeight="1" x14ac:dyDescent="0.2">
      <c r="A388" s="338" t="s">
        <v>304</v>
      </c>
      <c r="B388" s="339" t="s">
        <v>305</v>
      </c>
      <c r="C388" s="340" t="s">
        <v>306</v>
      </c>
      <c r="D388" s="341" t="s">
        <v>307</v>
      </c>
      <c r="E388" s="340" t="s">
        <v>1064</v>
      </c>
      <c r="F388" s="341" t="s">
        <v>1065</v>
      </c>
      <c r="G388" s="340" t="s">
        <v>1082</v>
      </c>
      <c r="H388" s="340" t="s">
        <v>1083</v>
      </c>
      <c r="I388" s="342">
        <v>16.940000534057617</v>
      </c>
      <c r="J388" s="342">
        <v>800</v>
      </c>
      <c r="K388" s="343">
        <v>13552</v>
      </c>
    </row>
    <row r="389" spans="1:11" ht="14.45" customHeight="1" x14ac:dyDescent="0.2">
      <c r="A389" s="338" t="s">
        <v>304</v>
      </c>
      <c r="B389" s="339" t="s">
        <v>305</v>
      </c>
      <c r="C389" s="340" t="s">
        <v>306</v>
      </c>
      <c r="D389" s="341" t="s">
        <v>307</v>
      </c>
      <c r="E389" s="340" t="s">
        <v>1064</v>
      </c>
      <c r="F389" s="341" t="s">
        <v>1065</v>
      </c>
      <c r="G389" s="340" t="s">
        <v>1084</v>
      </c>
      <c r="H389" s="340" t="s">
        <v>1085</v>
      </c>
      <c r="I389" s="342">
        <v>16.940000534057617</v>
      </c>
      <c r="J389" s="342">
        <v>200</v>
      </c>
      <c r="K389" s="343">
        <v>3388</v>
      </c>
    </row>
    <row r="390" spans="1:11" ht="14.45" customHeight="1" x14ac:dyDescent="0.2">
      <c r="A390" s="338" t="s">
        <v>304</v>
      </c>
      <c r="B390" s="339" t="s">
        <v>305</v>
      </c>
      <c r="C390" s="340" t="s">
        <v>306</v>
      </c>
      <c r="D390" s="341" t="s">
        <v>307</v>
      </c>
      <c r="E390" s="340" t="s">
        <v>1064</v>
      </c>
      <c r="F390" s="341" t="s">
        <v>1065</v>
      </c>
      <c r="G390" s="340" t="s">
        <v>1086</v>
      </c>
      <c r="H390" s="340" t="s">
        <v>1087</v>
      </c>
      <c r="I390" s="342">
        <v>15.729999542236328</v>
      </c>
      <c r="J390" s="342">
        <v>1400</v>
      </c>
      <c r="K390" s="343">
        <v>22022</v>
      </c>
    </row>
    <row r="391" spans="1:11" ht="14.45" customHeight="1" x14ac:dyDescent="0.2">
      <c r="A391" s="338" t="s">
        <v>304</v>
      </c>
      <c r="B391" s="339" t="s">
        <v>305</v>
      </c>
      <c r="C391" s="340" t="s">
        <v>306</v>
      </c>
      <c r="D391" s="341" t="s">
        <v>307</v>
      </c>
      <c r="E391" s="340" t="s">
        <v>1064</v>
      </c>
      <c r="F391" s="341" t="s">
        <v>1065</v>
      </c>
      <c r="G391" s="340" t="s">
        <v>1088</v>
      </c>
      <c r="H391" s="340" t="s">
        <v>1089</v>
      </c>
      <c r="I391" s="342">
        <v>15.729999542236328</v>
      </c>
      <c r="J391" s="342">
        <v>4800</v>
      </c>
      <c r="K391" s="343">
        <v>75504</v>
      </c>
    </row>
    <row r="392" spans="1:11" ht="14.45" customHeight="1" x14ac:dyDescent="0.2">
      <c r="A392" s="338" t="s">
        <v>304</v>
      </c>
      <c r="B392" s="339" t="s">
        <v>305</v>
      </c>
      <c r="C392" s="340" t="s">
        <v>306</v>
      </c>
      <c r="D392" s="341" t="s">
        <v>307</v>
      </c>
      <c r="E392" s="340" t="s">
        <v>1064</v>
      </c>
      <c r="F392" s="341" t="s">
        <v>1065</v>
      </c>
      <c r="G392" s="340" t="s">
        <v>1090</v>
      </c>
      <c r="H392" s="340" t="s">
        <v>1091</v>
      </c>
      <c r="I392" s="342">
        <v>15.729999542236328</v>
      </c>
      <c r="J392" s="342">
        <v>4850</v>
      </c>
      <c r="K392" s="343">
        <v>76290.5</v>
      </c>
    </row>
    <row r="393" spans="1:11" ht="14.45" customHeight="1" x14ac:dyDescent="0.2">
      <c r="A393" s="338" t="s">
        <v>304</v>
      </c>
      <c r="B393" s="339" t="s">
        <v>305</v>
      </c>
      <c r="C393" s="340" t="s">
        <v>306</v>
      </c>
      <c r="D393" s="341" t="s">
        <v>307</v>
      </c>
      <c r="E393" s="340" t="s">
        <v>1064</v>
      </c>
      <c r="F393" s="341" t="s">
        <v>1065</v>
      </c>
      <c r="G393" s="340" t="s">
        <v>1092</v>
      </c>
      <c r="H393" s="340" t="s">
        <v>1093</v>
      </c>
      <c r="I393" s="342">
        <v>15.729999542236328</v>
      </c>
      <c r="J393" s="342">
        <v>5700</v>
      </c>
      <c r="K393" s="343">
        <v>89661.000061035156</v>
      </c>
    </row>
    <row r="394" spans="1:11" ht="14.45" customHeight="1" x14ac:dyDescent="0.2">
      <c r="A394" s="338" t="s">
        <v>304</v>
      </c>
      <c r="B394" s="339" t="s">
        <v>305</v>
      </c>
      <c r="C394" s="340" t="s">
        <v>306</v>
      </c>
      <c r="D394" s="341" t="s">
        <v>307</v>
      </c>
      <c r="E394" s="340" t="s">
        <v>1064</v>
      </c>
      <c r="F394" s="341" t="s">
        <v>1065</v>
      </c>
      <c r="G394" s="340" t="s">
        <v>1094</v>
      </c>
      <c r="H394" s="340" t="s">
        <v>1095</v>
      </c>
      <c r="I394" s="342">
        <v>15.729999542236328</v>
      </c>
      <c r="J394" s="342">
        <v>2700</v>
      </c>
      <c r="K394" s="343">
        <v>42471</v>
      </c>
    </row>
    <row r="395" spans="1:11" ht="14.45" customHeight="1" x14ac:dyDescent="0.2">
      <c r="A395" s="338" t="s">
        <v>304</v>
      </c>
      <c r="B395" s="339" t="s">
        <v>305</v>
      </c>
      <c r="C395" s="340" t="s">
        <v>306</v>
      </c>
      <c r="D395" s="341" t="s">
        <v>307</v>
      </c>
      <c r="E395" s="340" t="s">
        <v>1064</v>
      </c>
      <c r="F395" s="341" t="s">
        <v>1065</v>
      </c>
      <c r="G395" s="340" t="s">
        <v>1096</v>
      </c>
      <c r="H395" s="340" t="s">
        <v>1097</v>
      </c>
      <c r="I395" s="342">
        <v>15.729999542236328</v>
      </c>
      <c r="J395" s="342">
        <v>1960</v>
      </c>
      <c r="K395" s="343">
        <v>30830.800003051758</v>
      </c>
    </row>
    <row r="396" spans="1:11" ht="14.45" customHeight="1" x14ac:dyDescent="0.2">
      <c r="A396" s="338" t="s">
        <v>304</v>
      </c>
      <c r="B396" s="339" t="s">
        <v>305</v>
      </c>
      <c r="C396" s="340" t="s">
        <v>306</v>
      </c>
      <c r="D396" s="341" t="s">
        <v>307</v>
      </c>
      <c r="E396" s="340" t="s">
        <v>1064</v>
      </c>
      <c r="F396" s="341" t="s">
        <v>1065</v>
      </c>
      <c r="G396" s="340" t="s">
        <v>1098</v>
      </c>
      <c r="H396" s="340" t="s">
        <v>1099</v>
      </c>
      <c r="I396" s="342">
        <v>15.729999542236328</v>
      </c>
      <c r="J396" s="342">
        <v>7000</v>
      </c>
      <c r="K396" s="343">
        <v>110110</v>
      </c>
    </row>
    <row r="397" spans="1:11" ht="14.45" customHeight="1" x14ac:dyDescent="0.2">
      <c r="A397" s="338" t="s">
        <v>304</v>
      </c>
      <c r="B397" s="339" t="s">
        <v>305</v>
      </c>
      <c r="C397" s="340" t="s">
        <v>306</v>
      </c>
      <c r="D397" s="341" t="s">
        <v>307</v>
      </c>
      <c r="E397" s="340" t="s">
        <v>1064</v>
      </c>
      <c r="F397" s="341" t="s">
        <v>1065</v>
      </c>
      <c r="G397" s="340" t="s">
        <v>1100</v>
      </c>
      <c r="H397" s="340" t="s">
        <v>1101</v>
      </c>
      <c r="I397" s="342">
        <v>19.600000381469727</v>
      </c>
      <c r="J397" s="342">
        <v>200</v>
      </c>
      <c r="K397" s="343">
        <v>3920.39990234375</v>
      </c>
    </row>
    <row r="398" spans="1:11" ht="14.45" customHeight="1" x14ac:dyDescent="0.2">
      <c r="A398" s="338" t="s">
        <v>304</v>
      </c>
      <c r="B398" s="339" t="s">
        <v>305</v>
      </c>
      <c r="C398" s="340" t="s">
        <v>306</v>
      </c>
      <c r="D398" s="341" t="s">
        <v>307</v>
      </c>
      <c r="E398" s="340" t="s">
        <v>1064</v>
      </c>
      <c r="F398" s="341" t="s">
        <v>1065</v>
      </c>
      <c r="G398" s="340" t="s">
        <v>1102</v>
      </c>
      <c r="H398" s="340" t="s">
        <v>1103</v>
      </c>
      <c r="I398" s="342">
        <v>19.600000381469727</v>
      </c>
      <c r="J398" s="342">
        <v>250</v>
      </c>
      <c r="K398" s="343">
        <v>4900.4998779296875</v>
      </c>
    </row>
    <row r="399" spans="1:11" ht="14.45" customHeight="1" x14ac:dyDescent="0.2">
      <c r="A399" s="338" t="s">
        <v>304</v>
      </c>
      <c r="B399" s="339" t="s">
        <v>305</v>
      </c>
      <c r="C399" s="340" t="s">
        <v>306</v>
      </c>
      <c r="D399" s="341" t="s">
        <v>307</v>
      </c>
      <c r="E399" s="340" t="s">
        <v>1064</v>
      </c>
      <c r="F399" s="341" t="s">
        <v>1065</v>
      </c>
      <c r="G399" s="340" t="s">
        <v>1104</v>
      </c>
      <c r="H399" s="340" t="s">
        <v>1105</v>
      </c>
      <c r="I399" s="342">
        <v>19.602222654554581</v>
      </c>
      <c r="J399" s="342">
        <v>1700</v>
      </c>
      <c r="K399" s="343">
        <v>33324.5</v>
      </c>
    </row>
    <row r="400" spans="1:11" ht="14.45" customHeight="1" x14ac:dyDescent="0.2">
      <c r="A400" s="338" t="s">
        <v>304</v>
      </c>
      <c r="B400" s="339" t="s">
        <v>305</v>
      </c>
      <c r="C400" s="340" t="s">
        <v>306</v>
      </c>
      <c r="D400" s="341" t="s">
        <v>307</v>
      </c>
      <c r="E400" s="340" t="s">
        <v>1064</v>
      </c>
      <c r="F400" s="341" t="s">
        <v>1065</v>
      </c>
      <c r="G400" s="340" t="s">
        <v>1106</v>
      </c>
      <c r="H400" s="340" t="s">
        <v>1107</v>
      </c>
      <c r="I400" s="342">
        <v>19.600000381469727</v>
      </c>
      <c r="J400" s="342">
        <v>1040</v>
      </c>
      <c r="K400" s="343">
        <v>20385.60009765625</v>
      </c>
    </row>
    <row r="401" spans="1:11" ht="14.45" customHeight="1" x14ac:dyDescent="0.2">
      <c r="A401" s="338" t="s">
        <v>304</v>
      </c>
      <c r="B401" s="339" t="s">
        <v>305</v>
      </c>
      <c r="C401" s="340" t="s">
        <v>306</v>
      </c>
      <c r="D401" s="341" t="s">
        <v>307</v>
      </c>
      <c r="E401" s="340" t="s">
        <v>1064</v>
      </c>
      <c r="F401" s="341" t="s">
        <v>1065</v>
      </c>
      <c r="G401" s="340" t="s">
        <v>1108</v>
      </c>
      <c r="H401" s="340" t="s">
        <v>1109</v>
      </c>
      <c r="I401" s="342">
        <v>19.602000427246093</v>
      </c>
      <c r="J401" s="342">
        <v>450</v>
      </c>
      <c r="K401" s="343">
        <v>8821.1998291015625</v>
      </c>
    </row>
    <row r="402" spans="1:11" ht="14.45" customHeight="1" x14ac:dyDescent="0.2">
      <c r="A402" s="338" t="s">
        <v>304</v>
      </c>
      <c r="B402" s="339" t="s">
        <v>305</v>
      </c>
      <c r="C402" s="340" t="s">
        <v>306</v>
      </c>
      <c r="D402" s="341" t="s">
        <v>307</v>
      </c>
      <c r="E402" s="340" t="s">
        <v>1064</v>
      </c>
      <c r="F402" s="341" t="s">
        <v>1065</v>
      </c>
      <c r="G402" s="340" t="s">
        <v>1110</v>
      </c>
      <c r="H402" s="340" t="s">
        <v>1111</v>
      </c>
      <c r="I402" s="342">
        <v>19.600000381469727</v>
      </c>
      <c r="J402" s="342">
        <v>400</v>
      </c>
      <c r="K402" s="343">
        <v>7840.7998046875</v>
      </c>
    </row>
    <row r="403" spans="1:11" ht="14.45" customHeight="1" x14ac:dyDescent="0.2">
      <c r="A403" s="338" t="s">
        <v>304</v>
      </c>
      <c r="B403" s="339" t="s">
        <v>305</v>
      </c>
      <c r="C403" s="340" t="s">
        <v>306</v>
      </c>
      <c r="D403" s="341" t="s">
        <v>307</v>
      </c>
      <c r="E403" s="340" t="s">
        <v>1064</v>
      </c>
      <c r="F403" s="341" t="s">
        <v>1065</v>
      </c>
      <c r="G403" s="340" t="s">
        <v>1112</v>
      </c>
      <c r="H403" s="340" t="s">
        <v>1113</v>
      </c>
      <c r="I403" s="342">
        <v>0.72499999403953552</v>
      </c>
      <c r="J403" s="342">
        <v>14000</v>
      </c>
      <c r="K403" s="343">
        <v>10260</v>
      </c>
    </row>
    <row r="404" spans="1:11" ht="14.45" customHeight="1" x14ac:dyDescent="0.2">
      <c r="A404" s="338" t="s">
        <v>304</v>
      </c>
      <c r="B404" s="339" t="s">
        <v>305</v>
      </c>
      <c r="C404" s="340" t="s">
        <v>306</v>
      </c>
      <c r="D404" s="341" t="s">
        <v>307</v>
      </c>
      <c r="E404" s="340" t="s">
        <v>1064</v>
      </c>
      <c r="F404" s="341" t="s">
        <v>1065</v>
      </c>
      <c r="G404" s="340" t="s">
        <v>1114</v>
      </c>
      <c r="H404" s="340" t="s">
        <v>1115</v>
      </c>
      <c r="I404" s="342">
        <v>0.74500000476837158</v>
      </c>
      <c r="J404" s="342">
        <v>10200</v>
      </c>
      <c r="K404" s="343">
        <v>7806</v>
      </c>
    </row>
    <row r="405" spans="1:11" ht="14.45" customHeight="1" x14ac:dyDescent="0.2">
      <c r="A405" s="338" t="s">
        <v>304</v>
      </c>
      <c r="B405" s="339" t="s">
        <v>305</v>
      </c>
      <c r="C405" s="340" t="s">
        <v>306</v>
      </c>
      <c r="D405" s="341" t="s">
        <v>307</v>
      </c>
      <c r="E405" s="340" t="s">
        <v>1064</v>
      </c>
      <c r="F405" s="341" t="s">
        <v>1065</v>
      </c>
      <c r="G405" s="340" t="s">
        <v>1116</v>
      </c>
      <c r="H405" s="340" t="s">
        <v>1117</v>
      </c>
      <c r="I405" s="342">
        <v>0.73250000178813934</v>
      </c>
      <c r="J405" s="342">
        <v>25840</v>
      </c>
      <c r="K405" s="343">
        <v>19144.849853515625</v>
      </c>
    </row>
    <row r="406" spans="1:11" ht="14.45" customHeight="1" x14ac:dyDescent="0.2">
      <c r="A406" s="338" t="s">
        <v>304</v>
      </c>
      <c r="B406" s="339" t="s">
        <v>305</v>
      </c>
      <c r="C406" s="340" t="s">
        <v>306</v>
      </c>
      <c r="D406" s="341" t="s">
        <v>307</v>
      </c>
      <c r="E406" s="340" t="s">
        <v>1064</v>
      </c>
      <c r="F406" s="341" t="s">
        <v>1065</v>
      </c>
      <c r="G406" s="340" t="s">
        <v>1118</v>
      </c>
      <c r="H406" s="340" t="s">
        <v>1119</v>
      </c>
      <c r="I406" s="342">
        <v>17.180000305175781</v>
      </c>
      <c r="J406" s="342">
        <v>50</v>
      </c>
      <c r="K406" s="343">
        <v>859.0999755859375</v>
      </c>
    </row>
    <row r="407" spans="1:11" ht="14.45" customHeight="1" x14ac:dyDescent="0.2">
      <c r="A407" s="338" t="s">
        <v>304</v>
      </c>
      <c r="B407" s="339" t="s">
        <v>305</v>
      </c>
      <c r="C407" s="340" t="s">
        <v>306</v>
      </c>
      <c r="D407" s="341" t="s">
        <v>307</v>
      </c>
      <c r="E407" s="340" t="s">
        <v>1064</v>
      </c>
      <c r="F407" s="341" t="s">
        <v>1065</v>
      </c>
      <c r="G407" s="340" t="s">
        <v>1120</v>
      </c>
      <c r="H407" s="340" t="s">
        <v>1121</v>
      </c>
      <c r="I407" s="342">
        <v>17.180000305175781</v>
      </c>
      <c r="J407" s="342">
        <v>50</v>
      </c>
      <c r="K407" s="343">
        <v>859.0999755859375</v>
      </c>
    </row>
    <row r="408" spans="1:11" ht="14.45" customHeight="1" x14ac:dyDescent="0.2">
      <c r="A408" s="338" t="s">
        <v>304</v>
      </c>
      <c r="B408" s="339" t="s">
        <v>305</v>
      </c>
      <c r="C408" s="340" t="s">
        <v>306</v>
      </c>
      <c r="D408" s="341" t="s">
        <v>307</v>
      </c>
      <c r="E408" s="340" t="s">
        <v>1064</v>
      </c>
      <c r="F408" s="341" t="s">
        <v>1065</v>
      </c>
      <c r="G408" s="340" t="s">
        <v>1112</v>
      </c>
      <c r="H408" s="340" t="s">
        <v>1122</v>
      </c>
      <c r="I408" s="342">
        <v>1.1160000085830688</v>
      </c>
      <c r="J408" s="342">
        <v>16000</v>
      </c>
      <c r="K408" s="343">
        <v>19090</v>
      </c>
    </row>
    <row r="409" spans="1:11" ht="14.45" customHeight="1" x14ac:dyDescent="0.2">
      <c r="A409" s="338" t="s">
        <v>304</v>
      </c>
      <c r="B409" s="339" t="s">
        <v>305</v>
      </c>
      <c r="C409" s="340" t="s">
        <v>306</v>
      </c>
      <c r="D409" s="341" t="s">
        <v>307</v>
      </c>
      <c r="E409" s="340" t="s">
        <v>1064</v>
      </c>
      <c r="F409" s="341" t="s">
        <v>1065</v>
      </c>
      <c r="G409" s="340" t="s">
        <v>1114</v>
      </c>
      <c r="H409" s="340" t="s">
        <v>1123</v>
      </c>
      <c r="I409" s="342">
        <v>1.309999942779541</v>
      </c>
      <c r="J409" s="342">
        <v>2000</v>
      </c>
      <c r="K409" s="343">
        <v>2620</v>
      </c>
    </row>
    <row r="410" spans="1:11" ht="14.45" customHeight="1" x14ac:dyDescent="0.2">
      <c r="A410" s="338" t="s">
        <v>304</v>
      </c>
      <c r="B410" s="339" t="s">
        <v>305</v>
      </c>
      <c r="C410" s="340" t="s">
        <v>306</v>
      </c>
      <c r="D410" s="341" t="s">
        <v>307</v>
      </c>
      <c r="E410" s="340" t="s">
        <v>1064</v>
      </c>
      <c r="F410" s="341" t="s">
        <v>1065</v>
      </c>
      <c r="G410" s="340" t="s">
        <v>1116</v>
      </c>
      <c r="H410" s="340" t="s">
        <v>1124</v>
      </c>
      <c r="I410" s="342">
        <v>0.85000002384185791</v>
      </c>
      <c r="J410" s="342">
        <v>1700</v>
      </c>
      <c r="K410" s="343">
        <v>1453.4000244140625</v>
      </c>
    </row>
    <row r="411" spans="1:11" ht="14.45" customHeight="1" x14ac:dyDescent="0.2">
      <c r="A411" s="338" t="s">
        <v>304</v>
      </c>
      <c r="B411" s="339" t="s">
        <v>305</v>
      </c>
      <c r="C411" s="340" t="s">
        <v>306</v>
      </c>
      <c r="D411" s="341" t="s">
        <v>307</v>
      </c>
      <c r="E411" s="340" t="s">
        <v>1064</v>
      </c>
      <c r="F411" s="341" t="s">
        <v>1065</v>
      </c>
      <c r="G411" s="340" t="s">
        <v>1116</v>
      </c>
      <c r="H411" s="340" t="s">
        <v>1125</v>
      </c>
      <c r="I411" s="342">
        <v>1.3500000238418579</v>
      </c>
      <c r="J411" s="342">
        <v>340</v>
      </c>
      <c r="K411" s="343">
        <v>459</v>
      </c>
    </row>
    <row r="412" spans="1:11" ht="14.45" customHeight="1" x14ac:dyDescent="0.2">
      <c r="A412" s="338" t="s">
        <v>304</v>
      </c>
      <c r="B412" s="339" t="s">
        <v>305</v>
      </c>
      <c r="C412" s="340" t="s">
        <v>306</v>
      </c>
      <c r="D412" s="341" t="s">
        <v>307</v>
      </c>
      <c r="E412" s="340" t="s">
        <v>1064</v>
      </c>
      <c r="F412" s="341" t="s">
        <v>1065</v>
      </c>
      <c r="G412" s="340" t="s">
        <v>1126</v>
      </c>
      <c r="H412" s="340" t="s">
        <v>1127</v>
      </c>
      <c r="I412" s="342">
        <v>3.619999885559082</v>
      </c>
      <c r="J412" s="342">
        <v>2000</v>
      </c>
      <c r="K412" s="343">
        <v>7240</v>
      </c>
    </row>
    <row r="413" spans="1:11" ht="14.45" customHeight="1" x14ac:dyDescent="0.2">
      <c r="A413" s="338" t="s">
        <v>304</v>
      </c>
      <c r="B413" s="339" t="s">
        <v>305</v>
      </c>
      <c r="C413" s="340" t="s">
        <v>306</v>
      </c>
      <c r="D413" s="341" t="s">
        <v>307</v>
      </c>
      <c r="E413" s="340" t="s">
        <v>1064</v>
      </c>
      <c r="F413" s="341" t="s">
        <v>1065</v>
      </c>
      <c r="G413" s="340" t="s">
        <v>1128</v>
      </c>
      <c r="H413" s="340" t="s">
        <v>1129</v>
      </c>
      <c r="I413" s="342">
        <v>3.630000114440918</v>
      </c>
      <c r="J413" s="342">
        <v>2000</v>
      </c>
      <c r="K413" s="343">
        <v>7260</v>
      </c>
    </row>
    <row r="414" spans="1:11" ht="14.45" customHeight="1" x14ac:dyDescent="0.2">
      <c r="A414" s="338" t="s">
        <v>304</v>
      </c>
      <c r="B414" s="339" t="s">
        <v>305</v>
      </c>
      <c r="C414" s="340" t="s">
        <v>306</v>
      </c>
      <c r="D414" s="341" t="s">
        <v>307</v>
      </c>
      <c r="E414" s="340" t="s">
        <v>1130</v>
      </c>
      <c r="F414" s="341" t="s">
        <v>1131</v>
      </c>
      <c r="G414" s="340" t="s">
        <v>1132</v>
      </c>
      <c r="H414" s="340" t="s">
        <v>1133</v>
      </c>
      <c r="I414" s="342">
        <v>3834.489990234375</v>
      </c>
      <c r="J414" s="342">
        <v>6</v>
      </c>
      <c r="K414" s="343">
        <v>23006.939453125</v>
      </c>
    </row>
    <row r="415" spans="1:11" ht="14.45" customHeight="1" x14ac:dyDescent="0.2">
      <c r="A415" s="338" t="s">
        <v>304</v>
      </c>
      <c r="B415" s="339" t="s">
        <v>305</v>
      </c>
      <c r="C415" s="340" t="s">
        <v>306</v>
      </c>
      <c r="D415" s="341" t="s">
        <v>307</v>
      </c>
      <c r="E415" s="340" t="s">
        <v>1130</v>
      </c>
      <c r="F415" s="341" t="s">
        <v>1131</v>
      </c>
      <c r="G415" s="340" t="s">
        <v>1134</v>
      </c>
      <c r="H415" s="340" t="s">
        <v>1135</v>
      </c>
      <c r="I415" s="342">
        <v>10.739999771118164</v>
      </c>
      <c r="J415" s="342">
        <v>600</v>
      </c>
      <c r="K415" s="343">
        <v>6446.639892578125</v>
      </c>
    </row>
    <row r="416" spans="1:11" ht="14.45" customHeight="1" x14ac:dyDescent="0.2">
      <c r="A416" s="338" t="s">
        <v>304</v>
      </c>
      <c r="B416" s="339" t="s">
        <v>305</v>
      </c>
      <c r="C416" s="340" t="s">
        <v>306</v>
      </c>
      <c r="D416" s="341" t="s">
        <v>307</v>
      </c>
      <c r="E416" s="340" t="s">
        <v>1130</v>
      </c>
      <c r="F416" s="341" t="s">
        <v>1131</v>
      </c>
      <c r="G416" s="340" t="s">
        <v>1136</v>
      </c>
      <c r="H416" s="340" t="s">
        <v>1137</v>
      </c>
      <c r="I416" s="342">
        <v>13.789999961853027</v>
      </c>
      <c r="J416" s="342">
        <v>750</v>
      </c>
      <c r="K416" s="343">
        <v>10345.500183105469</v>
      </c>
    </row>
    <row r="417" spans="1:11" ht="14.45" customHeight="1" x14ac:dyDescent="0.2">
      <c r="A417" s="338" t="s">
        <v>304</v>
      </c>
      <c r="B417" s="339" t="s">
        <v>305</v>
      </c>
      <c r="C417" s="340" t="s">
        <v>306</v>
      </c>
      <c r="D417" s="341" t="s">
        <v>307</v>
      </c>
      <c r="E417" s="340" t="s">
        <v>1130</v>
      </c>
      <c r="F417" s="341" t="s">
        <v>1131</v>
      </c>
      <c r="G417" s="340" t="s">
        <v>1138</v>
      </c>
      <c r="H417" s="340" t="s">
        <v>1139</v>
      </c>
      <c r="I417" s="342">
        <v>44.430000305175781</v>
      </c>
      <c r="J417" s="342">
        <v>40</v>
      </c>
      <c r="K417" s="343">
        <v>1777.239990234375</v>
      </c>
    </row>
    <row r="418" spans="1:11" ht="14.45" customHeight="1" x14ac:dyDescent="0.2">
      <c r="A418" s="338" t="s">
        <v>304</v>
      </c>
      <c r="B418" s="339" t="s">
        <v>305</v>
      </c>
      <c r="C418" s="340" t="s">
        <v>306</v>
      </c>
      <c r="D418" s="341" t="s">
        <v>307</v>
      </c>
      <c r="E418" s="340" t="s">
        <v>1130</v>
      </c>
      <c r="F418" s="341" t="s">
        <v>1131</v>
      </c>
      <c r="G418" s="340" t="s">
        <v>1140</v>
      </c>
      <c r="H418" s="340" t="s">
        <v>1141</v>
      </c>
      <c r="I418" s="342">
        <v>74.919998168945313</v>
      </c>
      <c r="J418" s="342">
        <v>130</v>
      </c>
      <c r="K418" s="343">
        <v>9740.059814453125</v>
      </c>
    </row>
    <row r="419" spans="1:11" ht="14.45" customHeight="1" x14ac:dyDescent="0.2">
      <c r="A419" s="338" t="s">
        <v>304</v>
      </c>
      <c r="B419" s="339" t="s">
        <v>305</v>
      </c>
      <c r="C419" s="340" t="s">
        <v>306</v>
      </c>
      <c r="D419" s="341" t="s">
        <v>307</v>
      </c>
      <c r="E419" s="340" t="s">
        <v>1130</v>
      </c>
      <c r="F419" s="341" t="s">
        <v>1131</v>
      </c>
      <c r="G419" s="340" t="s">
        <v>1142</v>
      </c>
      <c r="H419" s="340" t="s">
        <v>1143</v>
      </c>
      <c r="I419" s="342">
        <v>82.655002593994141</v>
      </c>
      <c r="J419" s="342">
        <v>190</v>
      </c>
      <c r="K419" s="343">
        <v>15704.4296875</v>
      </c>
    </row>
    <row r="420" spans="1:11" ht="14.45" customHeight="1" x14ac:dyDescent="0.2">
      <c r="A420" s="338" t="s">
        <v>304</v>
      </c>
      <c r="B420" s="339" t="s">
        <v>305</v>
      </c>
      <c r="C420" s="340" t="s">
        <v>306</v>
      </c>
      <c r="D420" s="341" t="s">
        <v>307</v>
      </c>
      <c r="E420" s="340" t="s">
        <v>1130</v>
      </c>
      <c r="F420" s="341" t="s">
        <v>1131</v>
      </c>
      <c r="G420" s="340" t="s">
        <v>1144</v>
      </c>
      <c r="H420" s="340" t="s">
        <v>1145</v>
      </c>
      <c r="I420" s="342">
        <v>105.41999816894531</v>
      </c>
      <c r="J420" s="342">
        <v>10</v>
      </c>
      <c r="K420" s="343">
        <v>1054.1500244140625</v>
      </c>
    </row>
    <row r="421" spans="1:11" ht="14.45" customHeight="1" x14ac:dyDescent="0.2">
      <c r="A421" s="338" t="s">
        <v>304</v>
      </c>
      <c r="B421" s="339" t="s">
        <v>305</v>
      </c>
      <c r="C421" s="340" t="s">
        <v>306</v>
      </c>
      <c r="D421" s="341" t="s">
        <v>307</v>
      </c>
      <c r="E421" s="340" t="s">
        <v>1130</v>
      </c>
      <c r="F421" s="341" t="s">
        <v>1131</v>
      </c>
      <c r="G421" s="340" t="s">
        <v>1146</v>
      </c>
      <c r="H421" s="340" t="s">
        <v>1147</v>
      </c>
      <c r="I421" s="342">
        <v>56.299999237060547</v>
      </c>
      <c r="J421" s="342">
        <v>20</v>
      </c>
      <c r="K421" s="343">
        <v>1126.050048828125</v>
      </c>
    </row>
    <row r="422" spans="1:11" ht="14.45" customHeight="1" x14ac:dyDescent="0.2">
      <c r="A422" s="338" t="s">
        <v>304</v>
      </c>
      <c r="B422" s="339" t="s">
        <v>305</v>
      </c>
      <c r="C422" s="340" t="s">
        <v>306</v>
      </c>
      <c r="D422" s="341" t="s">
        <v>307</v>
      </c>
      <c r="E422" s="340" t="s">
        <v>1130</v>
      </c>
      <c r="F422" s="341" t="s">
        <v>1131</v>
      </c>
      <c r="G422" s="340" t="s">
        <v>1148</v>
      </c>
      <c r="H422" s="340" t="s">
        <v>1149</v>
      </c>
      <c r="I422" s="342">
        <v>43.560001373291016</v>
      </c>
      <c r="J422" s="342">
        <v>40</v>
      </c>
      <c r="K422" s="343">
        <v>1742.4000244140625</v>
      </c>
    </row>
    <row r="423" spans="1:11" ht="14.45" customHeight="1" x14ac:dyDescent="0.2">
      <c r="A423" s="338" t="s">
        <v>304</v>
      </c>
      <c r="B423" s="339" t="s">
        <v>305</v>
      </c>
      <c r="C423" s="340" t="s">
        <v>306</v>
      </c>
      <c r="D423" s="341" t="s">
        <v>307</v>
      </c>
      <c r="E423" s="340" t="s">
        <v>1130</v>
      </c>
      <c r="F423" s="341" t="s">
        <v>1131</v>
      </c>
      <c r="G423" s="340" t="s">
        <v>1148</v>
      </c>
      <c r="H423" s="340" t="s">
        <v>1150</v>
      </c>
      <c r="I423" s="342">
        <v>43.560001373291016</v>
      </c>
      <c r="J423" s="342">
        <v>40</v>
      </c>
      <c r="K423" s="343">
        <v>1742.4000549316406</v>
      </c>
    </row>
    <row r="424" spans="1:11" ht="14.45" customHeight="1" x14ac:dyDescent="0.2">
      <c r="A424" s="338" t="s">
        <v>304</v>
      </c>
      <c r="B424" s="339" t="s">
        <v>305</v>
      </c>
      <c r="C424" s="340" t="s">
        <v>306</v>
      </c>
      <c r="D424" s="341" t="s">
        <v>307</v>
      </c>
      <c r="E424" s="340" t="s">
        <v>1130</v>
      </c>
      <c r="F424" s="341" t="s">
        <v>1131</v>
      </c>
      <c r="G424" s="340" t="s">
        <v>1151</v>
      </c>
      <c r="H424" s="340" t="s">
        <v>1152</v>
      </c>
      <c r="I424" s="342">
        <v>56.389999389648438</v>
      </c>
      <c r="J424" s="342">
        <v>2940</v>
      </c>
      <c r="K424" s="343">
        <v>165774.8427734375</v>
      </c>
    </row>
    <row r="425" spans="1:11" ht="14.45" customHeight="1" x14ac:dyDescent="0.2">
      <c r="A425" s="338" t="s">
        <v>304</v>
      </c>
      <c r="B425" s="339" t="s">
        <v>305</v>
      </c>
      <c r="C425" s="340" t="s">
        <v>306</v>
      </c>
      <c r="D425" s="341" t="s">
        <v>307</v>
      </c>
      <c r="E425" s="340" t="s">
        <v>1153</v>
      </c>
      <c r="F425" s="341" t="s">
        <v>1154</v>
      </c>
      <c r="G425" s="340" t="s">
        <v>1155</v>
      </c>
      <c r="H425" s="340" t="s">
        <v>1156</v>
      </c>
      <c r="I425" s="342">
        <v>4961</v>
      </c>
      <c r="J425" s="342">
        <v>1</v>
      </c>
      <c r="K425" s="343">
        <v>4961</v>
      </c>
    </row>
    <row r="426" spans="1:11" ht="14.45" customHeight="1" x14ac:dyDescent="0.2">
      <c r="A426" s="338" t="s">
        <v>304</v>
      </c>
      <c r="B426" s="339" t="s">
        <v>305</v>
      </c>
      <c r="C426" s="340" t="s">
        <v>306</v>
      </c>
      <c r="D426" s="341" t="s">
        <v>307</v>
      </c>
      <c r="E426" s="340" t="s">
        <v>1153</v>
      </c>
      <c r="F426" s="341" t="s">
        <v>1154</v>
      </c>
      <c r="G426" s="340" t="s">
        <v>1157</v>
      </c>
      <c r="H426" s="340" t="s">
        <v>1158</v>
      </c>
      <c r="I426" s="342">
        <v>49109.671875</v>
      </c>
      <c r="J426" s="342">
        <v>2</v>
      </c>
      <c r="K426" s="343">
        <v>98219.328125</v>
      </c>
    </row>
    <row r="427" spans="1:11" ht="14.45" customHeight="1" x14ac:dyDescent="0.2">
      <c r="A427" s="338" t="s">
        <v>304</v>
      </c>
      <c r="B427" s="339" t="s">
        <v>305</v>
      </c>
      <c r="C427" s="340" t="s">
        <v>306</v>
      </c>
      <c r="D427" s="341" t="s">
        <v>307</v>
      </c>
      <c r="E427" s="340" t="s">
        <v>1153</v>
      </c>
      <c r="F427" s="341" t="s">
        <v>1154</v>
      </c>
      <c r="G427" s="340" t="s">
        <v>1159</v>
      </c>
      <c r="H427" s="340" t="s">
        <v>1160</v>
      </c>
      <c r="I427" s="342">
        <v>184.02000427246094</v>
      </c>
      <c r="J427" s="342">
        <v>20</v>
      </c>
      <c r="K427" s="343">
        <v>3680.4599609375</v>
      </c>
    </row>
    <row r="428" spans="1:11" ht="14.45" customHeight="1" x14ac:dyDescent="0.2">
      <c r="A428" s="338" t="s">
        <v>304</v>
      </c>
      <c r="B428" s="339" t="s">
        <v>305</v>
      </c>
      <c r="C428" s="340" t="s">
        <v>306</v>
      </c>
      <c r="D428" s="341" t="s">
        <v>307</v>
      </c>
      <c r="E428" s="340" t="s">
        <v>1153</v>
      </c>
      <c r="F428" s="341" t="s">
        <v>1154</v>
      </c>
      <c r="G428" s="340" t="s">
        <v>1161</v>
      </c>
      <c r="H428" s="340" t="s">
        <v>1162</v>
      </c>
      <c r="I428" s="342">
        <v>5412.330078125</v>
      </c>
      <c r="J428" s="342">
        <v>2</v>
      </c>
      <c r="K428" s="343">
        <v>10824.66015625</v>
      </c>
    </row>
    <row r="429" spans="1:11" ht="14.45" customHeight="1" x14ac:dyDescent="0.2">
      <c r="A429" s="338" t="s">
        <v>304</v>
      </c>
      <c r="B429" s="339" t="s">
        <v>305</v>
      </c>
      <c r="C429" s="340" t="s">
        <v>306</v>
      </c>
      <c r="D429" s="341" t="s">
        <v>307</v>
      </c>
      <c r="E429" s="340" t="s">
        <v>1163</v>
      </c>
      <c r="F429" s="341" t="s">
        <v>1164</v>
      </c>
      <c r="G429" s="340" t="s">
        <v>1165</v>
      </c>
      <c r="H429" s="340" t="s">
        <v>1166</v>
      </c>
      <c r="I429" s="342">
        <v>600.84002685546875</v>
      </c>
      <c r="J429" s="342">
        <v>1</v>
      </c>
      <c r="K429" s="343">
        <v>600.84002685546875</v>
      </c>
    </row>
    <row r="430" spans="1:11" ht="14.45" customHeight="1" x14ac:dyDescent="0.2">
      <c r="A430" s="338" t="s">
        <v>304</v>
      </c>
      <c r="B430" s="339" t="s">
        <v>305</v>
      </c>
      <c r="C430" s="340" t="s">
        <v>1167</v>
      </c>
      <c r="D430" s="341" t="s">
        <v>1168</v>
      </c>
      <c r="E430" s="340" t="s">
        <v>316</v>
      </c>
      <c r="F430" s="341" t="s">
        <v>317</v>
      </c>
      <c r="G430" s="340" t="s">
        <v>318</v>
      </c>
      <c r="H430" s="340" t="s">
        <v>320</v>
      </c>
      <c r="I430" s="342">
        <v>231.16000366210938</v>
      </c>
      <c r="J430" s="342">
        <v>4</v>
      </c>
      <c r="K430" s="343">
        <v>924.6400146484375</v>
      </c>
    </row>
    <row r="431" spans="1:11" ht="14.45" customHeight="1" x14ac:dyDescent="0.2">
      <c r="A431" s="338" t="s">
        <v>304</v>
      </c>
      <c r="B431" s="339" t="s">
        <v>305</v>
      </c>
      <c r="C431" s="340" t="s">
        <v>1167</v>
      </c>
      <c r="D431" s="341" t="s">
        <v>1168</v>
      </c>
      <c r="E431" s="340" t="s">
        <v>316</v>
      </c>
      <c r="F431" s="341" t="s">
        <v>317</v>
      </c>
      <c r="G431" s="340" t="s">
        <v>323</v>
      </c>
      <c r="H431" s="340" t="s">
        <v>324</v>
      </c>
      <c r="I431" s="342">
        <v>15.529999732971191</v>
      </c>
      <c r="J431" s="342">
        <v>70</v>
      </c>
      <c r="K431" s="343">
        <v>1087.1100158691406</v>
      </c>
    </row>
    <row r="432" spans="1:11" ht="14.45" customHeight="1" x14ac:dyDescent="0.2">
      <c r="A432" s="338" t="s">
        <v>304</v>
      </c>
      <c r="B432" s="339" t="s">
        <v>305</v>
      </c>
      <c r="C432" s="340" t="s">
        <v>1167</v>
      </c>
      <c r="D432" s="341" t="s">
        <v>1168</v>
      </c>
      <c r="E432" s="340" t="s">
        <v>316</v>
      </c>
      <c r="F432" s="341" t="s">
        <v>317</v>
      </c>
      <c r="G432" s="340" t="s">
        <v>1169</v>
      </c>
      <c r="H432" s="340" t="s">
        <v>1170</v>
      </c>
      <c r="I432" s="342">
        <v>4.5999999046325684</v>
      </c>
      <c r="J432" s="342">
        <v>1000</v>
      </c>
      <c r="K432" s="343">
        <v>4602.2998046875</v>
      </c>
    </row>
    <row r="433" spans="1:11" ht="14.45" customHeight="1" x14ac:dyDescent="0.2">
      <c r="A433" s="338" t="s">
        <v>304</v>
      </c>
      <c r="B433" s="339" t="s">
        <v>305</v>
      </c>
      <c r="C433" s="340" t="s">
        <v>1167</v>
      </c>
      <c r="D433" s="341" t="s">
        <v>1168</v>
      </c>
      <c r="E433" s="340" t="s">
        <v>316</v>
      </c>
      <c r="F433" s="341" t="s">
        <v>317</v>
      </c>
      <c r="G433" s="340" t="s">
        <v>327</v>
      </c>
      <c r="H433" s="340" t="s">
        <v>1171</v>
      </c>
      <c r="I433" s="342">
        <v>6.4200000762939453</v>
      </c>
      <c r="J433" s="342">
        <v>300</v>
      </c>
      <c r="K433" s="343">
        <v>1926</v>
      </c>
    </row>
    <row r="434" spans="1:11" ht="14.45" customHeight="1" x14ac:dyDescent="0.2">
      <c r="A434" s="338" t="s">
        <v>304</v>
      </c>
      <c r="B434" s="339" t="s">
        <v>305</v>
      </c>
      <c r="C434" s="340" t="s">
        <v>1167</v>
      </c>
      <c r="D434" s="341" t="s">
        <v>1168</v>
      </c>
      <c r="E434" s="340" t="s">
        <v>316</v>
      </c>
      <c r="F434" s="341" t="s">
        <v>317</v>
      </c>
      <c r="G434" s="340" t="s">
        <v>333</v>
      </c>
      <c r="H434" s="340" t="s">
        <v>334</v>
      </c>
      <c r="I434" s="342">
        <v>0.63999998569488525</v>
      </c>
      <c r="J434" s="342">
        <v>10000</v>
      </c>
      <c r="K434" s="343">
        <v>6400</v>
      </c>
    </row>
    <row r="435" spans="1:11" ht="14.45" customHeight="1" x14ac:dyDescent="0.2">
      <c r="A435" s="338" t="s">
        <v>304</v>
      </c>
      <c r="B435" s="339" t="s">
        <v>305</v>
      </c>
      <c r="C435" s="340" t="s">
        <v>1167</v>
      </c>
      <c r="D435" s="341" t="s">
        <v>1168</v>
      </c>
      <c r="E435" s="340" t="s">
        <v>316</v>
      </c>
      <c r="F435" s="341" t="s">
        <v>317</v>
      </c>
      <c r="G435" s="340" t="s">
        <v>335</v>
      </c>
      <c r="H435" s="340" t="s">
        <v>336</v>
      </c>
      <c r="I435" s="342">
        <v>5.6399998664855957</v>
      </c>
      <c r="J435" s="342">
        <v>1080</v>
      </c>
      <c r="K435" s="343">
        <v>6085.7998046875</v>
      </c>
    </row>
    <row r="436" spans="1:11" ht="14.45" customHeight="1" x14ac:dyDescent="0.2">
      <c r="A436" s="338" t="s">
        <v>304</v>
      </c>
      <c r="B436" s="339" t="s">
        <v>305</v>
      </c>
      <c r="C436" s="340" t="s">
        <v>1167</v>
      </c>
      <c r="D436" s="341" t="s">
        <v>1168</v>
      </c>
      <c r="E436" s="340" t="s">
        <v>316</v>
      </c>
      <c r="F436" s="341" t="s">
        <v>317</v>
      </c>
      <c r="G436" s="340" t="s">
        <v>335</v>
      </c>
      <c r="H436" s="340" t="s">
        <v>337</v>
      </c>
      <c r="I436" s="342">
        <v>5.6399998664855957</v>
      </c>
      <c r="J436" s="342">
        <v>3870</v>
      </c>
      <c r="K436" s="343">
        <v>21807.4501953125</v>
      </c>
    </row>
    <row r="437" spans="1:11" ht="14.45" customHeight="1" x14ac:dyDescent="0.2">
      <c r="A437" s="338" t="s">
        <v>304</v>
      </c>
      <c r="B437" s="339" t="s">
        <v>305</v>
      </c>
      <c r="C437" s="340" t="s">
        <v>1167</v>
      </c>
      <c r="D437" s="341" t="s">
        <v>1168</v>
      </c>
      <c r="E437" s="340" t="s">
        <v>316</v>
      </c>
      <c r="F437" s="341" t="s">
        <v>317</v>
      </c>
      <c r="G437" s="340" t="s">
        <v>344</v>
      </c>
      <c r="H437" s="340" t="s">
        <v>345</v>
      </c>
      <c r="I437" s="342">
        <v>113.50500106811523</v>
      </c>
      <c r="J437" s="342">
        <v>25</v>
      </c>
      <c r="K437" s="343">
        <v>2795.8899536132813</v>
      </c>
    </row>
    <row r="438" spans="1:11" ht="14.45" customHeight="1" x14ac:dyDescent="0.2">
      <c r="A438" s="338" t="s">
        <v>304</v>
      </c>
      <c r="B438" s="339" t="s">
        <v>305</v>
      </c>
      <c r="C438" s="340" t="s">
        <v>1167</v>
      </c>
      <c r="D438" s="341" t="s">
        <v>1168</v>
      </c>
      <c r="E438" s="340" t="s">
        <v>316</v>
      </c>
      <c r="F438" s="341" t="s">
        <v>317</v>
      </c>
      <c r="G438" s="340" t="s">
        <v>354</v>
      </c>
      <c r="H438" s="340" t="s">
        <v>355</v>
      </c>
      <c r="I438" s="342">
        <v>269.3900146484375</v>
      </c>
      <c r="J438" s="342">
        <v>12</v>
      </c>
      <c r="K438" s="343">
        <v>3232.64990234375</v>
      </c>
    </row>
    <row r="439" spans="1:11" ht="14.45" customHeight="1" x14ac:dyDescent="0.2">
      <c r="A439" s="338" t="s">
        <v>304</v>
      </c>
      <c r="B439" s="339" t="s">
        <v>305</v>
      </c>
      <c r="C439" s="340" t="s">
        <v>1167</v>
      </c>
      <c r="D439" s="341" t="s">
        <v>1168</v>
      </c>
      <c r="E439" s="340" t="s">
        <v>316</v>
      </c>
      <c r="F439" s="341" t="s">
        <v>317</v>
      </c>
      <c r="G439" s="340" t="s">
        <v>366</v>
      </c>
      <c r="H439" s="340" t="s">
        <v>367</v>
      </c>
      <c r="I439" s="342">
        <v>3.619999885559082</v>
      </c>
      <c r="J439" s="342">
        <v>60</v>
      </c>
      <c r="K439" s="343">
        <v>217.23000335693359</v>
      </c>
    </row>
    <row r="440" spans="1:11" ht="14.45" customHeight="1" x14ac:dyDescent="0.2">
      <c r="A440" s="338" t="s">
        <v>304</v>
      </c>
      <c r="B440" s="339" t="s">
        <v>305</v>
      </c>
      <c r="C440" s="340" t="s">
        <v>1167</v>
      </c>
      <c r="D440" s="341" t="s">
        <v>1168</v>
      </c>
      <c r="E440" s="340" t="s">
        <v>316</v>
      </c>
      <c r="F440" s="341" t="s">
        <v>317</v>
      </c>
      <c r="G440" s="340" t="s">
        <v>370</v>
      </c>
      <c r="H440" s="340" t="s">
        <v>371</v>
      </c>
      <c r="I440" s="342">
        <v>9.7700004577636719</v>
      </c>
      <c r="J440" s="342">
        <v>20</v>
      </c>
      <c r="K440" s="343">
        <v>195.39999389648438</v>
      </c>
    </row>
    <row r="441" spans="1:11" ht="14.45" customHeight="1" x14ac:dyDescent="0.2">
      <c r="A441" s="338" t="s">
        <v>304</v>
      </c>
      <c r="B441" s="339" t="s">
        <v>305</v>
      </c>
      <c r="C441" s="340" t="s">
        <v>1167</v>
      </c>
      <c r="D441" s="341" t="s">
        <v>1168</v>
      </c>
      <c r="E441" s="340" t="s">
        <v>316</v>
      </c>
      <c r="F441" s="341" t="s">
        <v>317</v>
      </c>
      <c r="G441" s="340" t="s">
        <v>376</v>
      </c>
      <c r="H441" s="340" t="s">
        <v>377</v>
      </c>
      <c r="I441" s="342">
        <v>21.059999465942383</v>
      </c>
      <c r="J441" s="342">
        <v>150</v>
      </c>
      <c r="K441" s="343">
        <v>3159.68994140625</v>
      </c>
    </row>
    <row r="442" spans="1:11" ht="14.45" customHeight="1" x14ac:dyDescent="0.2">
      <c r="A442" s="338" t="s">
        <v>304</v>
      </c>
      <c r="B442" s="339" t="s">
        <v>305</v>
      </c>
      <c r="C442" s="340" t="s">
        <v>1167</v>
      </c>
      <c r="D442" s="341" t="s">
        <v>1168</v>
      </c>
      <c r="E442" s="340" t="s">
        <v>316</v>
      </c>
      <c r="F442" s="341" t="s">
        <v>317</v>
      </c>
      <c r="G442" s="340" t="s">
        <v>378</v>
      </c>
      <c r="H442" s="340" t="s">
        <v>379</v>
      </c>
      <c r="I442" s="342">
        <v>38.400001525878906</v>
      </c>
      <c r="J442" s="342">
        <v>10</v>
      </c>
      <c r="K442" s="343">
        <v>384</v>
      </c>
    </row>
    <row r="443" spans="1:11" ht="14.45" customHeight="1" x14ac:dyDescent="0.2">
      <c r="A443" s="338" t="s">
        <v>304</v>
      </c>
      <c r="B443" s="339" t="s">
        <v>305</v>
      </c>
      <c r="C443" s="340" t="s">
        <v>1167</v>
      </c>
      <c r="D443" s="341" t="s">
        <v>1168</v>
      </c>
      <c r="E443" s="340" t="s">
        <v>316</v>
      </c>
      <c r="F443" s="341" t="s">
        <v>317</v>
      </c>
      <c r="G443" s="340" t="s">
        <v>1172</v>
      </c>
      <c r="H443" s="340" t="s">
        <v>1173</v>
      </c>
      <c r="I443" s="342">
        <v>69</v>
      </c>
      <c r="J443" s="342">
        <v>770</v>
      </c>
      <c r="K443" s="343">
        <v>53130</v>
      </c>
    </row>
    <row r="444" spans="1:11" ht="14.45" customHeight="1" x14ac:dyDescent="0.2">
      <c r="A444" s="338" t="s">
        <v>304</v>
      </c>
      <c r="B444" s="339" t="s">
        <v>305</v>
      </c>
      <c r="C444" s="340" t="s">
        <v>1167</v>
      </c>
      <c r="D444" s="341" t="s">
        <v>1168</v>
      </c>
      <c r="E444" s="340" t="s">
        <v>316</v>
      </c>
      <c r="F444" s="341" t="s">
        <v>317</v>
      </c>
      <c r="G444" s="340" t="s">
        <v>380</v>
      </c>
      <c r="H444" s="340" t="s">
        <v>381</v>
      </c>
      <c r="I444" s="342">
        <v>113.27999877929688</v>
      </c>
      <c r="J444" s="342">
        <v>30</v>
      </c>
      <c r="K444" s="343">
        <v>3398.25</v>
      </c>
    </row>
    <row r="445" spans="1:11" ht="14.45" customHeight="1" x14ac:dyDescent="0.2">
      <c r="A445" s="338" t="s">
        <v>304</v>
      </c>
      <c r="B445" s="339" t="s">
        <v>305</v>
      </c>
      <c r="C445" s="340" t="s">
        <v>1167</v>
      </c>
      <c r="D445" s="341" t="s">
        <v>1168</v>
      </c>
      <c r="E445" s="340" t="s">
        <v>316</v>
      </c>
      <c r="F445" s="341" t="s">
        <v>317</v>
      </c>
      <c r="G445" s="340" t="s">
        <v>1174</v>
      </c>
      <c r="H445" s="340" t="s">
        <v>1175</v>
      </c>
      <c r="I445" s="342">
        <v>85.540000915527344</v>
      </c>
      <c r="J445" s="342">
        <v>24</v>
      </c>
      <c r="K445" s="343">
        <v>2053</v>
      </c>
    </row>
    <row r="446" spans="1:11" ht="14.45" customHeight="1" x14ac:dyDescent="0.2">
      <c r="A446" s="338" t="s">
        <v>304</v>
      </c>
      <c r="B446" s="339" t="s">
        <v>305</v>
      </c>
      <c r="C446" s="340" t="s">
        <v>1167</v>
      </c>
      <c r="D446" s="341" t="s">
        <v>1168</v>
      </c>
      <c r="E446" s="340" t="s">
        <v>316</v>
      </c>
      <c r="F446" s="341" t="s">
        <v>317</v>
      </c>
      <c r="G446" s="340" t="s">
        <v>384</v>
      </c>
      <c r="H446" s="340" t="s">
        <v>385</v>
      </c>
      <c r="I446" s="342">
        <v>0.85000002384185791</v>
      </c>
      <c r="J446" s="342">
        <v>400</v>
      </c>
      <c r="K446" s="343">
        <v>340</v>
      </c>
    </row>
    <row r="447" spans="1:11" ht="14.45" customHeight="1" x14ac:dyDescent="0.2">
      <c r="A447" s="338" t="s">
        <v>304</v>
      </c>
      <c r="B447" s="339" t="s">
        <v>305</v>
      </c>
      <c r="C447" s="340" t="s">
        <v>1167</v>
      </c>
      <c r="D447" s="341" t="s">
        <v>1168</v>
      </c>
      <c r="E447" s="340" t="s">
        <v>316</v>
      </c>
      <c r="F447" s="341" t="s">
        <v>317</v>
      </c>
      <c r="G447" s="340" t="s">
        <v>386</v>
      </c>
      <c r="H447" s="340" t="s">
        <v>387</v>
      </c>
      <c r="I447" s="342">
        <v>1.5199999809265137</v>
      </c>
      <c r="J447" s="342">
        <v>100</v>
      </c>
      <c r="K447" s="343">
        <v>152</v>
      </c>
    </row>
    <row r="448" spans="1:11" ht="14.45" customHeight="1" x14ac:dyDescent="0.2">
      <c r="A448" s="338" t="s">
        <v>304</v>
      </c>
      <c r="B448" s="339" t="s">
        <v>305</v>
      </c>
      <c r="C448" s="340" t="s">
        <v>1167</v>
      </c>
      <c r="D448" s="341" t="s">
        <v>1168</v>
      </c>
      <c r="E448" s="340" t="s">
        <v>316</v>
      </c>
      <c r="F448" s="341" t="s">
        <v>317</v>
      </c>
      <c r="G448" s="340" t="s">
        <v>390</v>
      </c>
      <c r="H448" s="340" t="s">
        <v>391</v>
      </c>
      <c r="I448" s="342">
        <v>3.3599998950958252</v>
      </c>
      <c r="J448" s="342">
        <v>200</v>
      </c>
      <c r="K448" s="343">
        <v>672</v>
      </c>
    </row>
    <row r="449" spans="1:11" ht="14.45" customHeight="1" x14ac:dyDescent="0.2">
      <c r="A449" s="338" t="s">
        <v>304</v>
      </c>
      <c r="B449" s="339" t="s">
        <v>305</v>
      </c>
      <c r="C449" s="340" t="s">
        <v>1167</v>
      </c>
      <c r="D449" s="341" t="s">
        <v>1168</v>
      </c>
      <c r="E449" s="340" t="s">
        <v>316</v>
      </c>
      <c r="F449" s="341" t="s">
        <v>317</v>
      </c>
      <c r="G449" s="340" t="s">
        <v>398</v>
      </c>
      <c r="H449" s="340" t="s">
        <v>399</v>
      </c>
      <c r="I449" s="342">
        <v>23.909999847412109</v>
      </c>
      <c r="J449" s="342">
        <v>12</v>
      </c>
      <c r="K449" s="343">
        <v>286.92001342773438</v>
      </c>
    </row>
    <row r="450" spans="1:11" ht="14.45" customHeight="1" x14ac:dyDescent="0.2">
      <c r="A450" s="338" t="s">
        <v>304</v>
      </c>
      <c r="B450" s="339" t="s">
        <v>305</v>
      </c>
      <c r="C450" s="340" t="s">
        <v>1167</v>
      </c>
      <c r="D450" s="341" t="s">
        <v>1168</v>
      </c>
      <c r="E450" s="340" t="s">
        <v>316</v>
      </c>
      <c r="F450" s="341" t="s">
        <v>317</v>
      </c>
      <c r="G450" s="340" t="s">
        <v>400</v>
      </c>
      <c r="H450" s="340" t="s">
        <v>401</v>
      </c>
      <c r="I450" s="342">
        <v>46.319999694824219</v>
      </c>
      <c r="J450" s="342">
        <v>15</v>
      </c>
      <c r="K450" s="343">
        <v>694.79998779296875</v>
      </c>
    </row>
    <row r="451" spans="1:11" ht="14.45" customHeight="1" x14ac:dyDescent="0.2">
      <c r="A451" s="338" t="s">
        <v>304</v>
      </c>
      <c r="B451" s="339" t="s">
        <v>305</v>
      </c>
      <c r="C451" s="340" t="s">
        <v>1167</v>
      </c>
      <c r="D451" s="341" t="s">
        <v>1168</v>
      </c>
      <c r="E451" s="340" t="s">
        <v>316</v>
      </c>
      <c r="F451" s="341" t="s">
        <v>317</v>
      </c>
      <c r="G451" s="340" t="s">
        <v>1176</v>
      </c>
      <c r="H451" s="340" t="s">
        <v>1177</v>
      </c>
      <c r="I451" s="342">
        <v>13.079999923706055</v>
      </c>
      <c r="J451" s="342">
        <v>48</v>
      </c>
      <c r="K451" s="343">
        <v>627.84002685546875</v>
      </c>
    </row>
    <row r="452" spans="1:11" ht="14.45" customHeight="1" x14ac:dyDescent="0.2">
      <c r="A452" s="338" t="s">
        <v>304</v>
      </c>
      <c r="B452" s="339" t="s">
        <v>305</v>
      </c>
      <c r="C452" s="340" t="s">
        <v>1167</v>
      </c>
      <c r="D452" s="341" t="s">
        <v>1168</v>
      </c>
      <c r="E452" s="340" t="s">
        <v>316</v>
      </c>
      <c r="F452" s="341" t="s">
        <v>317</v>
      </c>
      <c r="G452" s="340" t="s">
        <v>406</v>
      </c>
      <c r="H452" s="340" t="s">
        <v>407</v>
      </c>
      <c r="I452" s="342">
        <v>18.860000610351563</v>
      </c>
      <c r="J452" s="342">
        <v>100</v>
      </c>
      <c r="K452" s="343">
        <v>1886</v>
      </c>
    </row>
    <row r="453" spans="1:11" ht="14.45" customHeight="1" x14ac:dyDescent="0.2">
      <c r="A453" s="338" t="s">
        <v>304</v>
      </c>
      <c r="B453" s="339" t="s">
        <v>305</v>
      </c>
      <c r="C453" s="340" t="s">
        <v>1167</v>
      </c>
      <c r="D453" s="341" t="s">
        <v>1168</v>
      </c>
      <c r="E453" s="340" t="s">
        <v>316</v>
      </c>
      <c r="F453" s="341" t="s">
        <v>317</v>
      </c>
      <c r="G453" s="340" t="s">
        <v>410</v>
      </c>
      <c r="H453" s="340" t="s">
        <v>411</v>
      </c>
      <c r="I453" s="342">
        <v>13.619999885559082</v>
      </c>
      <c r="J453" s="342">
        <v>200</v>
      </c>
      <c r="K453" s="343">
        <v>2724</v>
      </c>
    </row>
    <row r="454" spans="1:11" ht="14.45" customHeight="1" x14ac:dyDescent="0.2">
      <c r="A454" s="338" t="s">
        <v>304</v>
      </c>
      <c r="B454" s="339" t="s">
        <v>305</v>
      </c>
      <c r="C454" s="340" t="s">
        <v>1167</v>
      </c>
      <c r="D454" s="341" t="s">
        <v>1168</v>
      </c>
      <c r="E454" s="340" t="s">
        <v>316</v>
      </c>
      <c r="F454" s="341" t="s">
        <v>317</v>
      </c>
      <c r="G454" s="340" t="s">
        <v>412</v>
      </c>
      <c r="H454" s="340" t="s">
        <v>413</v>
      </c>
      <c r="I454" s="342">
        <v>69.170001983642578</v>
      </c>
      <c r="J454" s="342">
        <v>456</v>
      </c>
      <c r="K454" s="343">
        <v>31566.740234375</v>
      </c>
    </row>
    <row r="455" spans="1:11" ht="14.45" customHeight="1" x14ac:dyDescent="0.2">
      <c r="A455" s="338" t="s">
        <v>304</v>
      </c>
      <c r="B455" s="339" t="s">
        <v>305</v>
      </c>
      <c r="C455" s="340" t="s">
        <v>1167</v>
      </c>
      <c r="D455" s="341" t="s">
        <v>1168</v>
      </c>
      <c r="E455" s="340" t="s">
        <v>316</v>
      </c>
      <c r="F455" s="341" t="s">
        <v>317</v>
      </c>
      <c r="G455" s="340" t="s">
        <v>414</v>
      </c>
      <c r="H455" s="340" t="s">
        <v>415</v>
      </c>
      <c r="I455" s="342">
        <v>2.5899999141693115</v>
      </c>
      <c r="J455" s="342">
        <v>60</v>
      </c>
      <c r="K455" s="343">
        <v>155.39999389648438</v>
      </c>
    </row>
    <row r="456" spans="1:11" ht="14.45" customHeight="1" x14ac:dyDescent="0.2">
      <c r="A456" s="338" t="s">
        <v>304</v>
      </c>
      <c r="B456" s="339" t="s">
        <v>305</v>
      </c>
      <c r="C456" s="340" t="s">
        <v>1167</v>
      </c>
      <c r="D456" s="341" t="s">
        <v>1168</v>
      </c>
      <c r="E456" s="340" t="s">
        <v>316</v>
      </c>
      <c r="F456" s="341" t="s">
        <v>317</v>
      </c>
      <c r="G456" s="340" t="s">
        <v>424</v>
      </c>
      <c r="H456" s="340" t="s">
        <v>425</v>
      </c>
      <c r="I456" s="342">
        <v>105.45999908447266</v>
      </c>
      <c r="J456" s="342">
        <v>3</v>
      </c>
      <c r="K456" s="343">
        <v>316.3800048828125</v>
      </c>
    </row>
    <row r="457" spans="1:11" ht="14.45" customHeight="1" x14ac:dyDescent="0.2">
      <c r="A457" s="338" t="s">
        <v>304</v>
      </c>
      <c r="B457" s="339" t="s">
        <v>305</v>
      </c>
      <c r="C457" s="340" t="s">
        <v>1167</v>
      </c>
      <c r="D457" s="341" t="s">
        <v>1168</v>
      </c>
      <c r="E457" s="340" t="s">
        <v>316</v>
      </c>
      <c r="F457" s="341" t="s">
        <v>317</v>
      </c>
      <c r="G457" s="340" t="s">
        <v>440</v>
      </c>
      <c r="H457" s="340" t="s">
        <v>441</v>
      </c>
      <c r="I457" s="342">
        <v>16.219999313354492</v>
      </c>
      <c r="J457" s="342">
        <v>16200</v>
      </c>
      <c r="K457" s="343">
        <v>262683</v>
      </c>
    </row>
    <row r="458" spans="1:11" ht="14.45" customHeight="1" x14ac:dyDescent="0.2">
      <c r="A458" s="338" t="s">
        <v>304</v>
      </c>
      <c r="B458" s="339" t="s">
        <v>305</v>
      </c>
      <c r="C458" s="340" t="s">
        <v>1167</v>
      </c>
      <c r="D458" s="341" t="s">
        <v>1168</v>
      </c>
      <c r="E458" s="340" t="s">
        <v>316</v>
      </c>
      <c r="F458" s="341" t="s">
        <v>317</v>
      </c>
      <c r="G458" s="340" t="s">
        <v>442</v>
      </c>
      <c r="H458" s="340" t="s">
        <v>443</v>
      </c>
      <c r="I458" s="342">
        <v>29.100000381469727</v>
      </c>
      <c r="J458" s="342">
        <v>288</v>
      </c>
      <c r="K458" s="343">
        <v>8379.3603515625</v>
      </c>
    </row>
    <row r="459" spans="1:11" ht="14.45" customHeight="1" x14ac:dyDescent="0.2">
      <c r="A459" s="338" t="s">
        <v>304</v>
      </c>
      <c r="B459" s="339" t="s">
        <v>305</v>
      </c>
      <c r="C459" s="340" t="s">
        <v>1167</v>
      </c>
      <c r="D459" s="341" t="s">
        <v>1168</v>
      </c>
      <c r="E459" s="340" t="s">
        <v>316</v>
      </c>
      <c r="F459" s="341" t="s">
        <v>317</v>
      </c>
      <c r="G459" s="340" t="s">
        <v>448</v>
      </c>
      <c r="H459" s="340" t="s">
        <v>449</v>
      </c>
      <c r="I459" s="342">
        <v>13.800000190734863</v>
      </c>
      <c r="J459" s="342">
        <v>200</v>
      </c>
      <c r="K459" s="343">
        <v>2760</v>
      </c>
    </row>
    <row r="460" spans="1:11" ht="14.45" customHeight="1" x14ac:dyDescent="0.2">
      <c r="A460" s="338" t="s">
        <v>304</v>
      </c>
      <c r="B460" s="339" t="s">
        <v>305</v>
      </c>
      <c r="C460" s="340" t="s">
        <v>1167</v>
      </c>
      <c r="D460" s="341" t="s">
        <v>1168</v>
      </c>
      <c r="E460" s="340" t="s">
        <v>316</v>
      </c>
      <c r="F460" s="341" t="s">
        <v>317</v>
      </c>
      <c r="G460" s="340" t="s">
        <v>450</v>
      </c>
      <c r="H460" s="340" t="s">
        <v>451</v>
      </c>
      <c r="I460" s="342">
        <v>1.0299999713897705</v>
      </c>
      <c r="J460" s="342">
        <v>18000</v>
      </c>
      <c r="K460" s="343">
        <v>18567.89990234375</v>
      </c>
    </row>
    <row r="461" spans="1:11" ht="14.45" customHeight="1" x14ac:dyDescent="0.2">
      <c r="A461" s="338" t="s">
        <v>304</v>
      </c>
      <c r="B461" s="339" t="s">
        <v>305</v>
      </c>
      <c r="C461" s="340" t="s">
        <v>1167</v>
      </c>
      <c r="D461" s="341" t="s">
        <v>1168</v>
      </c>
      <c r="E461" s="340" t="s">
        <v>316</v>
      </c>
      <c r="F461" s="341" t="s">
        <v>317</v>
      </c>
      <c r="G461" s="340" t="s">
        <v>452</v>
      </c>
      <c r="H461" s="340" t="s">
        <v>453</v>
      </c>
      <c r="I461" s="342">
        <v>2.9200000762939453</v>
      </c>
      <c r="J461" s="342">
        <v>5000</v>
      </c>
      <c r="K461" s="343">
        <v>14600</v>
      </c>
    </row>
    <row r="462" spans="1:11" ht="14.45" customHeight="1" x14ac:dyDescent="0.2">
      <c r="A462" s="338" t="s">
        <v>304</v>
      </c>
      <c r="B462" s="339" t="s">
        <v>305</v>
      </c>
      <c r="C462" s="340" t="s">
        <v>1167</v>
      </c>
      <c r="D462" s="341" t="s">
        <v>1168</v>
      </c>
      <c r="E462" s="340" t="s">
        <v>462</v>
      </c>
      <c r="F462" s="341" t="s">
        <v>463</v>
      </c>
      <c r="G462" s="340" t="s">
        <v>470</v>
      </c>
      <c r="H462" s="340" t="s">
        <v>471</v>
      </c>
      <c r="I462" s="342">
        <v>2.9050000905990601</v>
      </c>
      <c r="J462" s="342">
        <v>800</v>
      </c>
      <c r="K462" s="343">
        <v>2325</v>
      </c>
    </row>
    <row r="463" spans="1:11" ht="14.45" customHeight="1" x14ac:dyDescent="0.2">
      <c r="A463" s="338" t="s">
        <v>304</v>
      </c>
      <c r="B463" s="339" t="s">
        <v>305</v>
      </c>
      <c r="C463" s="340" t="s">
        <v>1167</v>
      </c>
      <c r="D463" s="341" t="s">
        <v>1168</v>
      </c>
      <c r="E463" s="340" t="s">
        <v>462</v>
      </c>
      <c r="F463" s="341" t="s">
        <v>463</v>
      </c>
      <c r="G463" s="340" t="s">
        <v>478</v>
      </c>
      <c r="H463" s="340" t="s">
        <v>479</v>
      </c>
      <c r="I463" s="342">
        <v>2.9000000953674316</v>
      </c>
      <c r="J463" s="342">
        <v>200</v>
      </c>
      <c r="K463" s="343">
        <v>580</v>
      </c>
    </row>
    <row r="464" spans="1:11" ht="14.45" customHeight="1" x14ac:dyDescent="0.2">
      <c r="A464" s="338" t="s">
        <v>304</v>
      </c>
      <c r="B464" s="339" t="s">
        <v>305</v>
      </c>
      <c r="C464" s="340" t="s">
        <v>1167</v>
      </c>
      <c r="D464" s="341" t="s">
        <v>1168</v>
      </c>
      <c r="E464" s="340" t="s">
        <v>462</v>
      </c>
      <c r="F464" s="341" t="s">
        <v>463</v>
      </c>
      <c r="G464" s="340" t="s">
        <v>480</v>
      </c>
      <c r="H464" s="340" t="s">
        <v>481</v>
      </c>
      <c r="I464" s="342">
        <v>2.9100000858306885</v>
      </c>
      <c r="J464" s="342">
        <v>200</v>
      </c>
      <c r="K464" s="343">
        <v>582</v>
      </c>
    </row>
    <row r="465" spans="1:11" ht="14.45" customHeight="1" x14ac:dyDescent="0.2">
      <c r="A465" s="338" t="s">
        <v>304</v>
      </c>
      <c r="B465" s="339" t="s">
        <v>305</v>
      </c>
      <c r="C465" s="340" t="s">
        <v>1167</v>
      </c>
      <c r="D465" s="341" t="s">
        <v>1168</v>
      </c>
      <c r="E465" s="340" t="s">
        <v>462</v>
      </c>
      <c r="F465" s="341" t="s">
        <v>463</v>
      </c>
      <c r="G465" s="340" t="s">
        <v>486</v>
      </c>
      <c r="H465" s="340" t="s">
        <v>487</v>
      </c>
      <c r="I465" s="342">
        <v>18.840000152587891</v>
      </c>
      <c r="J465" s="342">
        <v>120</v>
      </c>
      <c r="K465" s="343">
        <v>2260.75</v>
      </c>
    </row>
    <row r="466" spans="1:11" ht="14.45" customHeight="1" x14ac:dyDescent="0.2">
      <c r="A466" s="338" t="s">
        <v>304</v>
      </c>
      <c r="B466" s="339" t="s">
        <v>305</v>
      </c>
      <c r="C466" s="340" t="s">
        <v>1167</v>
      </c>
      <c r="D466" s="341" t="s">
        <v>1168</v>
      </c>
      <c r="E466" s="340" t="s">
        <v>462</v>
      </c>
      <c r="F466" s="341" t="s">
        <v>463</v>
      </c>
      <c r="G466" s="340" t="s">
        <v>490</v>
      </c>
      <c r="H466" s="340" t="s">
        <v>491</v>
      </c>
      <c r="I466" s="342">
        <v>12.826666514078775</v>
      </c>
      <c r="J466" s="342">
        <v>200</v>
      </c>
      <c r="K466" s="343">
        <v>2565.2000122070313</v>
      </c>
    </row>
    <row r="467" spans="1:11" ht="14.45" customHeight="1" x14ac:dyDescent="0.2">
      <c r="A467" s="338" t="s">
        <v>304</v>
      </c>
      <c r="B467" s="339" t="s">
        <v>305</v>
      </c>
      <c r="C467" s="340" t="s">
        <v>1167</v>
      </c>
      <c r="D467" s="341" t="s">
        <v>1168</v>
      </c>
      <c r="E467" s="340" t="s">
        <v>462</v>
      </c>
      <c r="F467" s="341" t="s">
        <v>463</v>
      </c>
      <c r="G467" s="340" t="s">
        <v>496</v>
      </c>
      <c r="H467" s="340" t="s">
        <v>497</v>
      </c>
      <c r="I467" s="342">
        <v>8.4700002670288086</v>
      </c>
      <c r="J467" s="342">
        <v>100</v>
      </c>
      <c r="K467" s="343">
        <v>847</v>
      </c>
    </row>
    <row r="468" spans="1:11" ht="14.45" customHeight="1" x14ac:dyDescent="0.2">
      <c r="A468" s="338" t="s">
        <v>304</v>
      </c>
      <c r="B468" s="339" t="s">
        <v>305</v>
      </c>
      <c r="C468" s="340" t="s">
        <v>1167</v>
      </c>
      <c r="D468" s="341" t="s">
        <v>1168</v>
      </c>
      <c r="E468" s="340" t="s">
        <v>462</v>
      </c>
      <c r="F468" s="341" t="s">
        <v>463</v>
      </c>
      <c r="G468" s="340" t="s">
        <v>498</v>
      </c>
      <c r="H468" s="340" t="s">
        <v>499</v>
      </c>
      <c r="I468" s="342">
        <v>8.4700002670288086</v>
      </c>
      <c r="J468" s="342">
        <v>100</v>
      </c>
      <c r="K468" s="343">
        <v>847</v>
      </c>
    </row>
    <row r="469" spans="1:11" ht="14.45" customHeight="1" x14ac:dyDescent="0.2">
      <c r="A469" s="338" t="s">
        <v>304</v>
      </c>
      <c r="B469" s="339" t="s">
        <v>305</v>
      </c>
      <c r="C469" s="340" t="s">
        <v>1167</v>
      </c>
      <c r="D469" s="341" t="s">
        <v>1168</v>
      </c>
      <c r="E469" s="340" t="s">
        <v>462</v>
      </c>
      <c r="F469" s="341" t="s">
        <v>463</v>
      </c>
      <c r="G469" s="340" t="s">
        <v>500</v>
      </c>
      <c r="H469" s="340" t="s">
        <v>501</v>
      </c>
      <c r="I469" s="342">
        <v>8.4700002670288086</v>
      </c>
      <c r="J469" s="342">
        <v>100</v>
      </c>
      <c r="K469" s="343">
        <v>847</v>
      </c>
    </row>
    <row r="470" spans="1:11" ht="14.45" customHeight="1" x14ac:dyDescent="0.2">
      <c r="A470" s="338" t="s">
        <v>304</v>
      </c>
      <c r="B470" s="339" t="s">
        <v>305</v>
      </c>
      <c r="C470" s="340" t="s">
        <v>1167</v>
      </c>
      <c r="D470" s="341" t="s">
        <v>1168</v>
      </c>
      <c r="E470" s="340" t="s">
        <v>462</v>
      </c>
      <c r="F470" s="341" t="s">
        <v>463</v>
      </c>
      <c r="G470" s="340" t="s">
        <v>1178</v>
      </c>
      <c r="H470" s="340" t="s">
        <v>1179</v>
      </c>
      <c r="I470" s="342">
        <v>8.4700002670288086</v>
      </c>
      <c r="J470" s="342">
        <v>100</v>
      </c>
      <c r="K470" s="343">
        <v>847</v>
      </c>
    </row>
    <row r="471" spans="1:11" ht="14.45" customHeight="1" x14ac:dyDescent="0.2">
      <c r="A471" s="338" t="s">
        <v>304</v>
      </c>
      <c r="B471" s="339" t="s">
        <v>305</v>
      </c>
      <c r="C471" s="340" t="s">
        <v>1167</v>
      </c>
      <c r="D471" s="341" t="s">
        <v>1168</v>
      </c>
      <c r="E471" s="340" t="s">
        <v>462</v>
      </c>
      <c r="F471" s="341" t="s">
        <v>463</v>
      </c>
      <c r="G471" s="340" t="s">
        <v>1180</v>
      </c>
      <c r="H471" s="340" t="s">
        <v>1181</v>
      </c>
      <c r="I471" s="342">
        <v>214.16999816894531</v>
      </c>
      <c r="J471" s="342">
        <v>5</v>
      </c>
      <c r="K471" s="343">
        <v>1070.8499755859375</v>
      </c>
    </row>
    <row r="472" spans="1:11" ht="14.45" customHeight="1" x14ac:dyDescent="0.2">
      <c r="A472" s="338" t="s">
        <v>304</v>
      </c>
      <c r="B472" s="339" t="s">
        <v>305</v>
      </c>
      <c r="C472" s="340" t="s">
        <v>1167</v>
      </c>
      <c r="D472" s="341" t="s">
        <v>1168</v>
      </c>
      <c r="E472" s="340" t="s">
        <v>462</v>
      </c>
      <c r="F472" s="341" t="s">
        <v>463</v>
      </c>
      <c r="G472" s="340" t="s">
        <v>520</v>
      </c>
      <c r="H472" s="340" t="s">
        <v>521</v>
      </c>
      <c r="I472" s="342">
        <v>87.480003356933594</v>
      </c>
      <c r="J472" s="342">
        <v>100</v>
      </c>
      <c r="K472" s="343">
        <v>8748.2998046875</v>
      </c>
    </row>
    <row r="473" spans="1:11" ht="14.45" customHeight="1" x14ac:dyDescent="0.2">
      <c r="A473" s="338" t="s">
        <v>304</v>
      </c>
      <c r="B473" s="339" t="s">
        <v>305</v>
      </c>
      <c r="C473" s="340" t="s">
        <v>1167</v>
      </c>
      <c r="D473" s="341" t="s">
        <v>1168</v>
      </c>
      <c r="E473" s="340" t="s">
        <v>462</v>
      </c>
      <c r="F473" s="341" t="s">
        <v>463</v>
      </c>
      <c r="G473" s="340" t="s">
        <v>524</v>
      </c>
      <c r="H473" s="340" t="s">
        <v>525</v>
      </c>
      <c r="I473" s="342">
        <v>57.470001220703125</v>
      </c>
      <c r="J473" s="342">
        <v>350</v>
      </c>
      <c r="K473" s="343">
        <v>20115</v>
      </c>
    </row>
    <row r="474" spans="1:11" ht="14.45" customHeight="1" x14ac:dyDescent="0.2">
      <c r="A474" s="338" t="s">
        <v>304</v>
      </c>
      <c r="B474" s="339" t="s">
        <v>305</v>
      </c>
      <c r="C474" s="340" t="s">
        <v>1167</v>
      </c>
      <c r="D474" s="341" t="s">
        <v>1168</v>
      </c>
      <c r="E474" s="340" t="s">
        <v>462</v>
      </c>
      <c r="F474" s="341" t="s">
        <v>463</v>
      </c>
      <c r="G474" s="340" t="s">
        <v>526</v>
      </c>
      <c r="H474" s="340" t="s">
        <v>527</v>
      </c>
      <c r="I474" s="342">
        <v>48.270000457763672</v>
      </c>
      <c r="J474" s="342">
        <v>750</v>
      </c>
      <c r="K474" s="343">
        <v>36202.6298828125</v>
      </c>
    </row>
    <row r="475" spans="1:11" ht="14.45" customHeight="1" x14ac:dyDescent="0.2">
      <c r="A475" s="338" t="s">
        <v>304</v>
      </c>
      <c r="B475" s="339" t="s">
        <v>305</v>
      </c>
      <c r="C475" s="340" t="s">
        <v>1167</v>
      </c>
      <c r="D475" s="341" t="s">
        <v>1168</v>
      </c>
      <c r="E475" s="340" t="s">
        <v>462</v>
      </c>
      <c r="F475" s="341" t="s">
        <v>463</v>
      </c>
      <c r="G475" s="340" t="s">
        <v>536</v>
      </c>
      <c r="H475" s="340" t="s">
        <v>537</v>
      </c>
      <c r="I475" s="342">
        <v>23173.919921875</v>
      </c>
      <c r="J475" s="342">
        <v>2</v>
      </c>
      <c r="K475" s="343">
        <v>46347.83984375</v>
      </c>
    </row>
    <row r="476" spans="1:11" ht="14.45" customHeight="1" x14ac:dyDescent="0.2">
      <c r="A476" s="338" t="s">
        <v>304</v>
      </c>
      <c r="B476" s="339" t="s">
        <v>305</v>
      </c>
      <c r="C476" s="340" t="s">
        <v>1167</v>
      </c>
      <c r="D476" s="341" t="s">
        <v>1168</v>
      </c>
      <c r="E476" s="340" t="s">
        <v>462</v>
      </c>
      <c r="F476" s="341" t="s">
        <v>463</v>
      </c>
      <c r="G476" s="340" t="s">
        <v>1182</v>
      </c>
      <c r="H476" s="340" t="s">
        <v>1183</v>
      </c>
      <c r="I476" s="342">
        <v>7974.509765625</v>
      </c>
      <c r="J476" s="342">
        <v>4</v>
      </c>
      <c r="K476" s="343">
        <v>31898.01953125</v>
      </c>
    </row>
    <row r="477" spans="1:11" ht="14.45" customHeight="1" x14ac:dyDescent="0.2">
      <c r="A477" s="338" t="s">
        <v>304</v>
      </c>
      <c r="B477" s="339" t="s">
        <v>305</v>
      </c>
      <c r="C477" s="340" t="s">
        <v>1167</v>
      </c>
      <c r="D477" s="341" t="s">
        <v>1168</v>
      </c>
      <c r="E477" s="340" t="s">
        <v>462</v>
      </c>
      <c r="F477" s="341" t="s">
        <v>463</v>
      </c>
      <c r="G477" s="340" t="s">
        <v>538</v>
      </c>
      <c r="H477" s="340" t="s">
        <v>539</v>
      </c>
      <c r="I477" s="342">
        <v>2359.5</v>
      </c>
      <c r="J477" s="342">
        <v>10</v>
      </c>
      <c r="K477" s="343">
        <v>23595</v>
      </c>
    </row>
    <row r="478" spans="1:11" ht="14.45" customHeight="1" x14ac:dyDescent="0.2">
      <c r="A478" s="338" t="s">
        <v>304</v>
      </c>
      <c r="B478" s="339" t="s">
        <v>305</v>
      </c>
      <c r="C478" s="340" t="s">
        <v>1167</v>
      </c>
      <c r="D478" s="341" t="s">
        <v>1168</v>
      </c>
      <c r="E478" s="340" t="s">
        <v>462</v>
      </c>
      <c r="F478" s="341" t="s">
        <v>463</v>
      </c>
      <c r="G478" s="340" t="s">
        <v>1184</v>
      </c>
      <c r="H478" s="340" t="s">
        <v>1185</v>
      </c>
      <c r="I478" s="342">
        <v>33.880001068115234</v>
      </c>
      <c r="J478" s="342">
        <v>36</v>
      </c>
      <c r="K478" s="343">
        <v>1219.6800537109375</v>
      </c>
    </row>
    <row r="479" spans="1:11" ht="14.45" customHeight="1" x14ac:dyDescent="0.2">
      <c r="A479" s="338" t="s">
        <v>304</v>
      </c>
      <c r="B479" s="339" t="s">
        <v>305</v>
      </c>
      <c r="C479" s="340" t="s">
        <v>1167</v>
      </c>
      <c r="D479" s="341" t="s">
        <v>1168</v>
      </c>
      <c r="E479" s="340" t="s">
        <v>462</v>
      </c>
      <c r="F479" s="341" t="s">
        <v>463</v>
      </c>
      <c r="G479" s="340" t="s">
        <v>1186</v>
      </c>
      <c r="H479" s="340" t="s">
        <v>1187</v>
      </c>
      <c r="I479" s="342">
        <v>196.02000427246094</v>
      </c>
      <c r="J479" s="342">
        <v>25</v>
      </c>
      <c r="K479" s="343">
        <v>4900.5</v>
      </c>
    </row>
    <row r="480" spans="1:11" ht="14.45" customHeight="1" x14ac:dyDescent="0.2">
      <c r="A480" s="338" t="s">
        <v>304</v>
      </c>
      <c r="B480" s="339" t="s">
        <v>305</v>
      </c>
      <c r="C480" s="340" t="s">
        <v>1167</v>
      </c>
      <c r="D480" s="341" t="s">
        <v>1168</v>
      </c>
      <c r="E480" s="340" t="s">
        <v>462</v>
      </c>
      <c r="F480" s="341" t="s">
        <v>463</v>
      </c>
      <c r="G480" s="340" t="s">
        <v>1188</v>
      </c>
      <c r="H480" s="340" t="s">
        <v>1189</v>
      </c>
      <c r="I480" s="342">
        <v>33.880001068115234</v>
      </c>
      <c r="J480" s="342">
        <v>36</v>
      </c>
      <c r="K480" s="343">
        <v>1219.6800537109375</v>
      </c>
    </row>
    <row r="481" spans="1:11" ht="14.45" customHeight="1" x14ac:dyDescent="0.2">
      <c r="A481" s="338" t="s">
        <v>304</v>
      </c>
      <c r="B481" s="339" t="s">
        <v>305</v>
      </c>
      <c r="C481" s="340" t="s">
        <v>1167</v>
      </c>
      <c r="D481" s="341" t="s">
        <v>1168</v>
      </c>
      <c r="E481" s="340" t="s">
        <v>462</v>
      </c>
      <c r="F481" s="341" t="s">
        <v>463</v>
      </c>
      <c r="G481" s="340" t="s">
        <v>1190</v>
      </c>
      <c r="H481" s="340" t="s">
        <v>1191</v>
      </c>
      <c r="I481" s="342">
        <v>211.75</v>
      </c>
      <c r="J481" s="342">
        <v>15</v>
      </c>
      <c r="K481" s="343">
        <v>3176.25</v>
      </c>
    </row>
    <row r="482" spans="1:11" ht="14.45" customHeight="1" x14ac:dyDescent="0.2">
      <c r="A482" s="338" t="s">
        <v>304</v>
      </c>
      <c r="B482" s="339" t="s">
        <v>305</v>
      </c>
      <c r="C482" s="340" t="s">
        <v>1167</v>
      </c>
      <c r="D482" s="341" t="s">
        <v>1168</v>
      </c>
      <c r="E482" s="340" t="s">
        <v>462</v>
      </c>
      <c r="F482" s="341" t="s">
        <v>463</v>
      </c>
      <c r="G482" s="340" t="s">
        <v>1192</v>
      </c>
      <c r="H482" s="340" t="s">
        <v>1193</v>
      </c>
      <c r="I482" s="342">
        <v>211.75</v>
      </c>
      <c r="J482" s="342">
        <v>15</v>
      </c>
      <c r="K482" s="343">
        <v>3176.25</v>
      </c>
    </row>
    <row r="483" spans="1:11" ht="14.45" customHeight="1" x14ac:dyDescent="0.2">
      <c r="A483" s="338" t="s">
        <v>304</v>
      </c>
      <c r="B483" s="339" t="s">
        <v>305</v>
      </c>
      <c r="C483" s="340" t="s">
        <v>1167</v>
      </c>
      <c r="D483" s="341" t="s">
        <v>1168</v>
      </c>
      <c r="E483" s="340" t="s">
        <v>462</v>
      </c>
      <c r="F483" s="341" t="s">
        <v>463</v>
      </c>
      <c r="G483" s="340" t="s">
        <v>560</v>
      </c>
      <c r="H483" s="340" t="s">
        <v>561</v>
      </c>
      <c r="I483" s="342">
        <v>80.574000549316409</v>
      </c>
      <c r="J483" s="342">
        <v>440</v>
      </c>
      <c r="K483" s="343">
        <v>35452.7998046875</v>
      </c>
    </row>
    <row r="484" spans="1:11" ht="14.45" customHeight="1" x14ac:dyDescent="0.2">
      <c r="A484" s="338" t="s">
        <v>304</v>
      </c>
      <c r="B484" s="339" t="s">
        <v>305</v>
      </c>
      <c r="C484" s="340" t="s">
        <v>1167</v>
      </c>
      <c r="D484" s="341" t="s">
        <v>1168</v>
      </c>
      <c r="E484" s="340" t="s">
        <v>462</v>
      </c>
      <c r="F484" s="341" t="s">
        <v>463</v>
      </c>
      <c r="G484" s="340" t="s">
        <v>572</v>
      </c>
      <c r="H484" s="340" t="s">
        <v>573</v>
      </c>
      <c r="I484" s="342">
        <v>4.9800000190734863</v>
      </c>
      <c r="J484" s="342">
        <v>30</v>
      </c>
      <c r="K484" s="343">
        <v>149.39999389648438</v>
      </c>
    </row>
    <row r="485" spans="1:11" ht="14.45" customHeight="1" x14ac:dyDescent="0.2">
      <c r="A485" s="338" t="s">
        <v>304</v>
      </c>
      <c r="B485" s="339" t="s">
        <v>305</v>
      </c>
      <c r="C485" s="340" t="s">
        <v>1167</v>
      </c>
      <c r="D485" s="341" t="s">
        <v>1168</v>
      </c>
      <c r="E485" s="340" t="s">
        <v>462</v>
      </c>
      <c r="F485" s="341" t="s">
        <v>463</v>
      </c>
      <c r="G485" s="340" t="s">
        <v>583</v>
      </c>
      <c r="H485" s="340" t="s">
        <v>584</v>
      </c>
      <c r="I485" s="342">
        <v>22.916666666666668</v>
      </c>
      <c r="J485" s="342">
        <v>105</v>
      </c>
      <c r="K485" s="343">
        <v>2406.4400024414063</v>
      </c>
    </row>
    <row r="486" spans="1:11" ht="14.45" customHeight="1" x14ac:dyDescent="0.2">
      <c r="A486" s="338" t="s">
        <v>304</v>
      </c>
      <c r="B486" s="339" t="s">
        <v>305</v>
      </c>
      <c r="C486" s="340" t="s">
        <v>1167</v>
      </c>
      <c r="D486" s="341" t="s">
        <v>1168</v>
      </c>
      <c r="E486" s="340" t="s">
        <v>462</v>
      </c>
      <c r="F486" s="341" t="s">
        <v>463</v>
      </c>
      <c r="G486" s="340" t="s">
        <v>585</v>
      </c>
      <c r="H486" s="340" t="s">
        <v>586</v>
      </c>
      <c r="I486" s="342">
        <v>6.1999998092651367</v>
      </c>
      <c r="J486" s="342">
        <v>100</v>
      </c>
      <c r="K486" s="343">
        <v>620</v>
      </c>
    </row>
    <row r="487" spans="1:11" ht="14.45" customHeight="1" x14ac:dyDescent="0.2">
      <c r="A487" s="338" t="s">
        <v>304</v>
      </c>
      <c r="B487" s="339" t="s">
        <v>305</v>
      </c>
      <c r="C487" s="340" t="s">
        <v>1167</v>
      </c>
      <c r="D487" s="341" t="s">
        <v>1168</v>
      </c>
      <c r="E487" s="340" t="s">
        <v>462</v>
      </c>
      <c r="F487" s="341" t="s">
        <v>463</v>
      </c>
      <c r="G487" s="340" t="s">
        <v>587</v>
      </c>
      <c r="H487" s="340" t="s">
        <v>588</v>
      </c>
      <c r="I487" s="342">
        <v>7.7199997901916504</v>
      </c>
      <c r="J487" s="342">
        <v>100</v>
      </c>
      <c r="K487" s="343">
        <v>772.46002197265625</v>
      </c>
    </row>
    <row r="488" spans="1:11" ht="14.45" customHeight="1" x14ac:dyDescent="0.2">
      <c r="A488" s="338" t="s">
        <v>304</v>
      </c>
      <c r="B488" s="339" t="s">
        <v>305</v>
      </c>
      <c r="C488" s="340" t="s">
        <v>1167</v>
      </c>
      <c r="D488" s="341" t="s">
        <v>1168</v>
      </c>
      <c r="E488" s="340" t="s">
        <v>462</v>
      </c>
      <c r="F488" s="341" t="s">
        <v>463</v>
      </c>
      <c r="G488" s="340" t="s">
        <v>593</v>
      </c>
      <c r="H488" s="340" t="s">
        <v>594</v>
      </c>
      <c r="I488" s="342">
        <v>11.739999771118164</v>
      </c>
      <c r="J488" s="342">
        <v>50</v>
      </c>
      <c r="K488" s="343">
        <v>587.00000762939453</v>
      </c>
    </row>
    <row r="489" spans="1:11" ht="14.45" customHeight="1" x14ac:dyDescent="0.2">
      <c r="A489" s="338" t="s">
        <v>304</v>
      </c>
      <c r="B489" s="339" t="s">
        <v>305</v>
      </c>
      <c r="C489" s="340" t="s">
        <v>1167</v>
      </c>
      <c r="D489" s="341" t="s">
        <v>1168</v>
      </c>
      <c r="E489" s="340" t="s">
        <v>462</v>
      </c>
      <c r="F489" s="341" t="s">
        <v>463</v>
      </c>
      <c r="G489" s="340" t="s">
        <v>593</v>
      </c>
      <c r="H489" s="340" t="s">
        <v>595</v>
      </c>
      <c r="I489" s="342">
        <v>11.739999771118164</v>
      </c>
      <c r="J489" s="342">
        <v>20</v>
      </c>
      <c r="K489" s="343">
        <v>234.80000305175781</v>
      </c>
    </row>
    <row r="490" spans="1:11" ht="14.45" customHeight="1" x14ac:dyDescent="0.2">
      <c r="A490" s="338" t="s">
        <v>304</v>
      </c>
      <c r="B490" s="339" t="s">
        <v>305</v>
      </c>
      <c r="C490" s="340" t="s">
        <v>1167</v>
      </c>
      <c r="D490" s="341" t="s">
        <v>1168</v>
      </c>
      <c r="E490" s="340" t="s">
        <v>462</v>
      </c>
      <c r="F490" s="341" t="s">
        <v>463</v>
      </c>
      <c r="G490" s="340" t="s">
        <v>662</v>
      </c>
      <c r="H490" s="340" t="s">
        <v>663</v>
      </c>
      <c r="I490" s="342">
        <v>309.760009765625</v>
      </c>
      <c r="J490" s="342">
        <v>4</v>
      </c>
      <c r="K490" s="343">
        <v>1239.0400390625</v>
      </c>
    </row>
    <row r="491" spans="1:11" ht="14.45" customHeight="1" x14ac:dyDescent="0.2">
      <c r="A491" s="338" t="s">
        <v>304</v>
      </c>
      <c r="B491" s="339" t="s">
        <v>305</v>
      </c>
      <c r="C491" s="340" t="s">
        <v>1167</v>
      </c>
      <c r="D491" s="341" t="s">
        <v>1168</v>
      </c>
      <c r="E491" s="340" t="s">
        <v>462</v>
      </c>
      <c r="F491" s="341" t="s">
        <v>463</v>
      </c>
      <c r="G491" s="340" t="s">
        <v>668</v>
      </c>
      <c r="H491" s="340" t="s">
        <v>669</v>
      </c>
      <c r="I491" s="342">
        <v>2320.780029296875</v>
      </c>
      <c r="J491" s="342">
        <v>10</v>
      </c>
      <c r="K491" s="343">
        <v>23207.80078125</v>
      </c>
    </row>
    <row r="492" spans="1:11" ht="14.45" customHeight="1" x14ac:dyDescent="0.2">
      <c r="A492" s="338" t="s">
        <v>304</v>
      </c>
      <c r="B492" s="339" t="s">
        <v>305</v>
      </c>
      <c r="C492" s="340" t="s">
        <v>1167</v>
      </c>
      <c r="D492" s="341" t="s">
        <v>1168</v>
      </c>
      <c r="E492" s="340" t="s">
        <v>462</v>
      </c>
      <c r="F492" s="341" t="s">
        <v>463</v>
      </c>
      <c r="G492" s="340" t="s">
        <v>1194</v>
      </c>
      <c r="H492" s="340" t="s">
        <v>1195</v>
      </c>
      <c r="I492" s="342">
        <v>508.20001220703125</v>
      </c>
      <c r="J492" s="342">
        <v>20</v>
      </c>
      <c r="K492" s="343">
        <v>10164</v>
      </c>
    </row>
    <row r="493" spans="1:11" ht="14.45" customHeight="1" x14ac:dyDescent="0.2">
      <c r="A493" s="338" t="s">
        <v>304</v>
      </c>
      <c r="B493" s="339" t="s">
        <v>305</v>
      </c>
      <c r="C493" s="340" t="s">
        <v>1167</v>
      </c>
      <c r="D493" s="341" t="s">
        <v>1168</v>
      </c>
      <c r="E493" s="340" t="s">
        <v>462</v>
      </c>
      <c r="F493" s="341" t="s">
        <v>463</v>
      </c>
      <c r="G493" s="340" t="s">
        <v>1196</v>
      </c>
      <c r="H493" s="340" t="s">
        <v>1197</v>
      </c>
      <c r="I493" s="342">
        <v>42.229999542236328</v>
      </c>
      <c r="J493" s="342">
        <v>300</v>
      </c>
      <c r="K493" s="343">
        <v>12668.7001953125</v>
      </c>
    </row>
    <row r="494" spans="1:11" ht="14.45" customHeight="1" x14ac:dyDescent="0.2">
      <c r="A494" s="338" t="s">
        <v>304</v>
      </c>
      <c r="B494" s="339" t="s">
        <v>305</v>
      </c>
      <c r="C494" s="340" t="s">
        <v>1167</v>
      </c>
      <c r="D494" s="341" t="s">
        <v>1168</v>
      </c>
      <c r="E494" s="340" t="s">
        <v>462</v>
      </c>
      <c r="F494" s="341" t="s">
        <v>463</v>
      </c>
      <c r="G494" s="340" t="s">
        <v>1198</v>
      </c>
      <c r="H494" s="340" t="s">
        <v>1199</v>
      </c>
      <c r="I494" s="342">
        <v>313.08999633789063</v>
      </c>
      <c r="J494" s="342">
        <v>50</v>
      </c>
      <c r="K494" s="343">
        <v>15654.3798828125</v>
      </c>
    </row>
    <row r="495" spans="1:11" ht="14.45" customHeight="1" x14ac:dyDescent="0.2">
      <c r="A495" s="338" t="s">
        <v>304</v>
      </c>
      <c r="B495" s="339" t="s">
        <v>305</v>
      </c>
      <c r="C495" s="340" t="s">
        <v>1167</v>
      </c>
      <c r="D495" s="341" t="s">
        <v>1168</v>
      </c>
      <c r="E495" s="340" t="s">
        <v>462</v>
      </c>
      <c r="F495" s="341" t="s">
        <v>463</v>
      </c>
      <c r="G495" s="340" t="s">
        <v>694</v>
      </c>
      <c r="H495" s="340" t="s">
        <v>695</v>
      </c>
      <c r="I495" s="342">
        <v>0.82499998807907104</v>
      </c>
      <c r="J495" s="342">
        <v>400</v>
      </c>
      <c r="K495" s="343">
        <v>330</v>
      </c>
    </row>
    <row r="496" spans="1:11" ht="14.45" customHeight="1" x14ac:dyDescent="0.2">
      <c r="A496" s="338" t="s">
        <v>304</v>
      </c>
      <c r="B496" s="339" t="s">
        <v>305</v>
      </c>
      <c r="C496" s="340" t="s">
        <v>1167</v>
      </c>
      <c r="D496" s="341" t="s">
        <v>1168</v>
      </c>
      <c r="E496" s="340" t="s">
        <v>462</v>
      </c>
      <c r="F496" s="341" t="s">
        <v>463</v>
      </c>
      <c r="G496" s="340" t="s">
        <v>701</v>
      </c>
      <c r="H496" s="340" t="s">
        <v>702</v>
      </c>
      <c r="I496" s="342">
        <v>1.1399999856948853</v>
      </c>
      <c r="J496" s="342">
        <v>320</v>
      </c>
      <c r="K496" s="343">
        <v>364.79998779296875</v>
      </c>
    </row>
    <row r="497" spans="1:11" ht="14.45" customHeight="1" x14ac:dyDescent="0.2">
      <c r="A497" s="338" t="s">
        <v>304</v>
      </c>
      <c r="B497" s="339" t="s">
        <v>305</v>
      </c>
      <c r="C497" s="340" t="s">
        <v>1167</v>
      </c>
      <c r="D497" s="341" t="s">
        <v>1168</v>
      </c>
      <c r="E497" s="340" t="s">
        <v>462</v>
      </c>
      <c r="F497" s="341" t="s">
        <v>463</v>
      </c>
      <c r="G497" s="340" t="s">
        <v>729</v>
      </c>
      <c r="H497" s="340" t="s">
        <v>730</v>
      </c>
      <c r="I497" s="342">
        <v>37.150001525878906</v>
      </c>
      <c r="J497" s="342">
        <v>60</v>
      </c>
      <c r="K497" s="343">
        <v>2228.820068359375</v>
      </c>
    </row>
    <row r="498" spans="1:11" ht="14.45" customHeight="1" x14ac:dyDescent="0.2">
      <c r="A498" s="338" t="s">
        <v>304</v>
      </c>
      <c r="B498" s="339" t="s">
        <v>305</v>
      </c>
      <c r="C498" s="340" t="s">
        <v>1167</v>
      </c>
      <c r="D498" s="341" t="s">
        <v>1168</v>
      </c>
      <c r="E498" s="340" t="s">
        <v>462</v>
      </c>
      <c r="F498" s="341" t="s">
        <v>463</v>
      </c>
      <c r="G498" s="340" t="s">
        <v>735</v>
      </c>
      <c r="H498" s="340" t="s">
        <v>736</v>
      </c>
      <c r="I498" s="342">
        <v>1709.72998046875</v>
      </c>
      <c r="J498" s="342">
        <v>2</v>
      </c>
      <c r="K498" s="343">
        <v>3419.4599609375</v>
      </c>
    </row>
    <row r="499" spans="1:11" ht="14.45" customHeight="1" x14ac:dyDescent="0.2">
      <c r="A499" s="338" t="s">
        <v>304</v>
      </c>
      <c r="B499" s="339" t="s">
        <v>305</v>
      </c>
      <c r="C499" s="340" t="s">
        <v>1167</v>
      </c>
      <c r="D499" s="341" t="s">
        <v>1168</v>
      </c>
      <c r="E499" s="340" t="s">
        <v>807</v>
      </c>
      <c r="F499" s="341" t="s">
        <v>808</v>
      </c>
      <c r="G499" s="340" t="s">
        <v>809</v>
      </c>
      <c r="H499" s="340" t="s">
        <v>810</v>
      </c>
      <c r="I499" s="342">
        <v>6125.1298828125</v>
      </c>
      <c r="J499" s="342">
        <v>3</v>
      </c>
      <c r="K499" s="343">
        <v>18375.390625</v>
      </c>
    </row>
    <row r="500" spans="1:11" ht="14.45" customHeight="1" x14ac:dyDescent="0.2">
      <c r="A500" s="338" t="s">
        <v>304</v>
      </c>
      <c r="B500" s="339" t="s">
        <v>305</v>
      </c>
      <c r="C500" s="340" t="s">
        <v>1167</v>
      </c>
      <c r="D500" s="341" t="s">
        <v>1168</v>
      </c>
      <c r="E500" s="340" t="s">
        <v>817</v>
      </c>
      <c r="F500" s="341" t="s">
        <v>818</v>
      </c>
      <c r="G500" s="340" t="s">
        <v>821</v>
      </c>
      <c r="H500" s="340" t="s">
        <v>822</v>
      </c>
      <c r="I500" s="342">
        <v>27.239999771118164</v>
      </c>
      <c r="J500" s="342">
        <v>108</v>
      </c>
      <c r="K500" s="343">
        <v>2942.10009765625</v>
      </c>
    </row>
    <row r="501" spans="1:11" ht="14.45" customHeight="1" x14ac:dyDescent="0.2">
      <c r="A501" s="338" t="s">
        <v>304</v>
      </c>
      <c r="B501" s="339" t="s">
        <v>305</v>
      </c>
      <c r="C501" s="340" t="s">
        <v>1167</v>
      </c>
      <c r="D501" s="341" t="s">
        <v>1168</v>
      </c>
      <c r="E501" s="340" t="s">
        <v>817</v>
      </c>
      <c r="F501" s="341" t="s">
        <v>818</v>
      </c>
      <c r="G501" s="340" t="s">
        <v>835</v>
      </c>
      <c r="H501" s="340" t="s">
        <v>836</v>
      </c>
      <c r="I501" s="342">
        <v>113.84999847412109</v>
      </c>
      <c r="J501" s="342">
        <v>180</v>
      </c>
      <c r="K501" s="343">
        <v>20493</v>
      </c>
    </row>
    <row r="502" spans="1:11" ht="14.45" customHeight="1" x14ac:dyDescent="0.2">
      <c r="A502" s="338" t="s">
        <v>304</v>
      </c>
      <c r="B502" s="339" t="s">
        <v>305</v>
      </c>
      <c r="C502" s="340" t="s">
        <v>1167</v>
      </c>
      <c r="D502" s="341" t="s">
        <v>1168</v>
      </c>
      <c r="E502" s="340" t="s">
        <v>817</v>
      </c>
      <c r="F502" s="341" t="s">
        <v>818</v>
      </c>
      <c r="G502" s="340" t="s">
        <v>837</v>
      </c>
      <c r="H502" s="340" t="s">
        <v>838</v>
      </c>
      <c r="I502" s="342">
        <v>80.5</v>
      </c>
      <c r="J502" s="342">
        <v>216</v>
      </c>
      <c r="K502" s="343">
        <v>17388</v>
      </c>
    </row>
    <row r="503" spans="1:11" ht="14.45" customHeight="1" x14ac:dyDescent="0.2">
      <c r="A503" s="338" t="s">
        <v>304</v>
      </c>
      <c r="B503" s="339" t="s">
        <v>305</v>
      </c>
      <c r="C503" s="340" t="s">
        <v>1167</v>
      </c>
      <c r="D503" s="341" t="s">
        <v>1168</v>
      </c>
      <c r="E503" s="340" t="s">
        <v>817</v>
      </c>
      <c r="F503" s="341" t="s">
        <v>818</v>
      </c>
      <c r="G503" s="340" t="s">
        <v>1200</v>
      </c>
      <c r="H503" s="340" t="s">
        <v>1201</v>
      </c>
      <c r="I503" s="342">
        <v>118.27999877929688</v>
      </c>
      <c r="J503" s="342">
        <v>36</v>
      </c>
      <c r="K503" s="343">
        <v>4257.990234375</v>
      </c>
    </row>
    <row r="504" spans="1:11" ht="14.45" customHeight="1" x14ac:dyDescent="0.2">
      <c r="A504" s="338" t="s">
        <v>304</v>
      </c>
      <c r="B504" s="339" t="s">
        <v>305</v>
      </c>
      <c r="C504" s="340" t="s">
        <v>1167</v>
      </c>
      <c r="D504" s="341" t="s">
        <v>1168</v>
      </c>
      <c r="E504" s="340" t="s">
        <v>817</v>
      </c>
      <c r="F504" s="341" t="s">
        <v>818</v>
      </c>
      <c r="G504" s="340" t="s">
        <v>1202</v>
      </c>
      <c r="H504" s="340" t="s">
        <v>1203</v>
      </c>
      <c r="I504" s="342">
        <v>90.910003662109375</v>
      </c>
      <c r="J504" s="342">
        <v>120</v>
      </c>
      <c r="K504" s="343">
        <v>10908.900146484375</v>
      </c>
    </row>
    <row r="505" spans="1:11" ht="14.45" customHeight="1" x14ac:dyDescent="0.2">
      <c r="A505" s="338" t="s">
        <v>304</v>
      </c>
      <c r="B505" s="339" t="s">
        <v>305</v>
      </c>
      <c r="C505" s="340" t="s">
        <v>1167</v>
      </c>
      <c r="D505" s="341" t="s">
        <v>1168</v>
      </c>
      <c r="E505" s="340" t="s">
        <v>817</v>
      </c>
      <c r="F505" s="341" t="s">
        <v>818</v>
      </c>
      <c r="G505" s="340" t="s">
        <v>841</v>
      </c>
      <c r="H505" s="340" t="s">
        <v>842</v>
      </c>
      <c r="I505" s="342">
        <v>147.60000610351563</v>
      </c>
      <c r="J505" s="342">
        <v>48</v>
      </c>
      <c r="K505" s="343">
        <v>7084.919921875</v>
      </c>
    </row>
    <row r="506" spans="1:11" ht="14.45" customHeight="1" x14ac:dyDescent="0.2">
      <c r="A506" s="338" t="s">
        <v>304</v>
      </c>
      <c r="B506" s="339" t="s">
        <v>305</v>
      </c>
      <c r="C506" s="340" t="s">
        <v>1167</v>
      </c>
      <c r="D506" s="341" t="s">
        <v>1168</v>
      </c>
      <c r="E506" s="340" t="s">
        <v>817</v>
      </c>
      <c r="F506" s="341" t="s">
        <v>818</v>
      </c>
      <c r="G506" s="340" t="s">
        <v>843</v>
      </c>
      <c r="H506" s="340" t="s">
        <v>844</v>
      </c>
      <c r="I506" s="342">
        <v>93.839996337890625</v>
      </c>
      <c r="J506" s="342">
        <v>48</v>
      </c>
      <c r="K506" s="343">
        <v>4504.31982421875</v>
      </c>
    </row>
    <row r="507" spans="1:11" ht="14.45" customHeight="1" x14ac:dyDescent="0.2">
      <c r="A507" s="338" t="s">
        <v>304</v>
      </c>
      <c r="B507" s="339" t="s">
        <v>305</v>
      </c>
      <c r="C507" s="340" t="s">
        <v>1167</v>
      </c>
      <c r="D507" s="341" t="s">
        <v>1168</v>
      </c>
      <c r="E507" s="340" t="s">
        <v>817</v>
      </c>
      <c r="F507" s="341" t="s">
        <v>818</v>
      </c>
      <c r="G507" s="340" t="s">
        <v>845</v>
      </c>
      <c r="H507" s="340" t="s">
        <v>846</v>
      </c>
      <c r="I507" s="342">
        <v>108.22000122070313</v>
      </c>
      <c r="J507" s="342">
        <v>48</v>
      </c>
      <c r="K507" s="343">
        <v>5194.31982421875</v>
      </c>
    </row>
    <row r="508" spans="1:11" ht="14.45" customHeight="1" x14ac:dyDescent="0.2">
      <c r="A508" s="338" t="s">
        <v>304</v>
      </c>
      <c r="B508" s="339" t="s">
        <v>305</v>
      </c>
      <c r="C508" s="340" t="s">
        <v>1167</v>
      </c>
      <c r="D508" s="341" t="s">
        <v>1168</v>
      </c>
      <c r="E508" s="340" t="s">
        <v>817</v>
      </c>
      <c r="F508" s="341" t="s">
        <v>818</v>
      </c>
      <c r="G508" s="340" t="s">
        <v>859</v>
      </c>
      <c r="H508" s="340" t="s">
        <v>860</v>
      </c>
      <c r="I508" s="342">
        <v>54.290000915527344</v>
      </c>
      <c r="J508" s="342">
        <v>108</v>
      </c>
      <c r="K508" s="343">
        <v>5863.52978515625</v>
      </c>
    </row>
    <row r="509" spans="1:11" ht="14.45" customHeight="1" x14ac:dyDescent="0.2">
      <c r="A509" s="338" t="s">
        <v>304</v>
      </c>
      <c r="B509" s="339" t="s">
        <v>305</v>
      </c>
      <c r="C509" s="340" t="s">
        <v>1167</v>
      </c>
      <c r="D509" s="341" t="s">
        <v>1168</v>
      </c>
      <c r="E509" s="340" t="s">
        <v>817</v>
      </c>
      <c r="F509" s="341" t="s">
        <v>818</v>
      </c>
      <c r="G509" s="340" t="s">
        <v>873</v>
      </c>
      <c r="H509" s="340" t="s">
        <v>874</v>
      </c>
      <c r="I509" s="342">
        <v>45.029998779296875</v>
      </c>
      <c r="J509" s="342">
        <v>144</v>
      </c>
      <c r="K509" s="343">
        <v>6484.31982421875</v>
      </c>
    </row>
    <row r="510" spans="1:11" ht="14.45" customHeight="1" x14ac:dyDescent="0.2">
      <c r="A510" s="338" t="s">
        <v>304</v>
      </c>
      <c r="B510" s="339" t="s">
        <v>305</v>
      </c>
      <c r="C510" s="340" t="s">
        <v>1167</v>
      </c>
      <c r="D510" s="341" t="s">
        <v>1168</v>
      </c>
      <c r="E510" s="340" t="s">
        <v>817</v>
      </c>
      <c r="F510" s="341" t="s">
        <v>818</v>
      </c>
      <c r="G510" s="340" t="s">
        <v>885</v>
      </c>
      <c r="H510" s="340" t="s">
        <v>886</v>
      </c>
      <c r="I510" s="342">
        <v>34.159999847412109</v>
      </c>
      <c r="J510" s="342">
        <v>144</v>
      </c>
      <c r="K510" s="343">
        <v>4918.77978515625</v>
      </c>
    </row>
    <row r="511" spans="1:11" ht="14.45" customHeight="1" x14ac:dyDescent="0.2">
      <c r="A511" s="338" t="s">
        <v>304</v>
      </c>
      <c r="B511" s="339" t="s">
        <v>305</v>
      </c>
      <c r="C511" s="340" t="s">
        <v>1167</v>
      </c>
      <c r="D511" s="341" t="s">
        <v>1168</v>
      </c>
      <c r="E511" s="340" t="s">
        <v>817</v>
      </c>
      <c r="F511" s="341" t="s">
        <v>818</v>
      </c>
      <c r="G511" s="340" t="s">
        <v>889</v>
      </c>
      <c r="H511" s="340" t="s">
        <v>890</v>
      </c>
      <c r="I511" s="342">
        <v>40.630001068115234</v>
      </c>
      <c r="J511" s="342">
        <v>108</v>
      </c>
      <c r="K511" s="343">
        <v>4388.0400390625</v>
      </c>
    </row>
    <row r="512" spans="1:11" ht="14.45" customHeight="1" x14ac:dyDescent="0.2">
      <c r="A512" s="338" t="s">
        <v>304</v>
      </c>
      <c r="B512" s="339" t="s">
        <v>305</v>
      </c>
      <c r="C512" s="340" t="s">
        <v>1167</v>
      </c>
      <c r="D512" s="341" t="s">
        <v>1168</v>
      </c>
      <c r="E512" s="340" t="s">
        <v>817</v>
      </c>
      <c r="F512" s="341" t="s">
        <v>818</v>
      </c>
      <c r="G512" s="340" t="s">
        <v>893</v>
      </c>
      <c r="H512" s="340" t="s">
        <v>894</v>
      </c>
      <c r="I512" s="342">
        <v>48.610000610351563</v>
      </c>
      <c r="J512" s="342">
        <v>108</v>
      </c>
      <c r="K512" s="343">
        <v>5249.8798828125</v>
      </c>
    </row>
    <row r="513" spans="1:11" ht="14.45" customHeight="1" x14ac:dyDescent="0.2">
      <c r="A513" s="338" t="s">
        <v>304</v>
      </c>
      <c r="B513" s="339" t="s">
        <v>305</v>
      </c>
      <c r="C513" s="340" t="s">
        <v>1167</v>
      </c>
      <c r="D513" s="341" t="s">
        <v>1168</v>
      </c>
      <c r="E513" s="340" t="s">
        <v>817</v>
      </c>
      <c r="F513" s="341" t="s">
        <v>818</v>
      </c>
      <c r="G513" s="340" t="s">
        <v>901</v>
      </c>
      <c r="H513" s="340" t="s">
        <v>902</v>
      </c>
      <c r="I513" s="342">
        <v>74.150001525878906</v>
      </c>
      <c r="J513" s="342">
        <v>144</v>
      </c>
      <c r="K513" s="343">
        <v>10678.1396484375</v>
      </c>
    </row>
    <row r="514" spans="1:11" ht="14.45" customHeight="1" x14ac:dyDescent="0.2">
      <c r="A514" s="338" t="s">
        <v>304</v>
      </c>
      <c r="B514" s="339" t="s">
        <v>305</v>
      </c>
      <c r="C514" s="340" t="s">
        <v>1167</v>
      </c>
      <c r="D514" s="341" t="s">
        <v>1168</v>
      </c>
      <c r="E514" s="340" t="s">
        <v>817</v>
      </c>
      <c r="F514" s="341" t="s">
        <v>818</v>
      </c>
      <c r="G514" s="340" t="s">
        <v>903</v>
      </c>
      <c r="H514" s="340" t="s">
        <v>904</v>
      </c>
      <c r="I514" s="342">
        <v>65.169998168945313</v>
      </c>
      <c r="J514" s="342">
        <v>216</v>
      </c>
      <c r="K514" s="343">
        <v>14077.3798828125</v>
      </c>
    </row>
    <row r="515" spans="1:11" ht="14.45" customHeight="1" x14ac:dyDescent="0.2">
      <c r="A515" s="338" t="s">
        <v>304</v>
      </c>
      <c r="B515" s="339" t="s">
        <v>305</v>
      </c>
      <c r="C515" s="340" t="s">
        <v>1167</v>
      </c>
      <c r="D515" s="341" t="s">
        <v>1168</v>
      </c>
      <c r="E515" s="340" t="s">
        <v>817</v>
      </c>
      <c r="F515" s="341" t="s">
        <v>818</v>
      </c>
      <c r="G515" s="340" t="s">
        <v>1204</v>
      </c>
      <c r="H515" s="340" t="s">
        <v>1205</v>
      </c>
      <c r="I515" s="342">
        <v>103.40000152587891</v>
      </c>
      <c r="J515" s="342">
        <v>216</v>
      </c>
      <c r="K515" s="343">
        <v>22333.919921875</v>
      </c>
    </row>
    <row r="516" spans="1:11" ht="14.45" customHeight="1" x14ac:dyDescent="0.2">
      <c r="A516" s="338" t="s">
        <v>304</v>
      </c>
      <c r="B516" s="339" t="s">
        <v>305</v>
      </c>
      <c r="C516" s="340" t="s">
        <v>1167</v>
      </c>
      <c r="D516" s="341" t="s">
        <v>1168</v>
      </c>
      <c r="E516" s="340" t="s">
        <v>817</v>
      </c>
      <c r="F516" s="341" t="s">
        <v>818</v>
      </c>
      <c r="G516" s="340" t="s">
        <v>913</v>
      </c>
      <c r="H516" s="340" t="s">
        <v>914</v>
      </c>
      <c r="I516" s="342">
        <v>189.63999938964844</v>
      </c>
      <c r="J516" s="342">
        <v>108</v>
      </c>
      <c r="K516" s="343">
        <v>20480.580078125</v>
      </c>
    </row>
    <row r="517" spans="1:11" ht="14.45" customHeight="1" x14ac:dyDescent="0.2">
      <c r="A517" s="338" t="s">
        <v>304</v>
      </c>
      <c r="B517" s="339" t="s">
        <v>305</v>
      </c>
      <c r="C517" s="340" t="s">
        <v>1167</v>
      </c>
      <c r="D517" s="341" t="s">
        <v>1168</v>
      </c>
      <c r="E517" s="340" t="s">
        <v>817</v>
      </c>
      <c r="F517" s="341" t="s">
        <v>818</v>
      </c>
      <c r="G517" s="340" t="s">
        <v>931</v>
      </c>
      <c r="H517" s="340" t="s">
        <v>932</v>
      </c>
      <c r="I517" s="342">
        <v>30.309999465942383</v>
      </c>
      <c r="J517" s="342">
        <v>120</v>
      </c>
      <c r="K517" s="343">
        <v>3637.2000732421875</v>
      </c>
    </row>
    <row r="518" spans="1:11" ht="14.45" customHeight="1" x14ac:dyDescent="0.2">
      <c r="A518" s="338" t="s">
        <v>304</v>
      </c>
      <c r="B518" s="339" t="s">
        <v>305</v>
      </c>
      <c r="C518" s="340" t="s">
        <v>1167</v>
      </c>
      <c r="D518" s="341" t="s">
        <v>1168</v>
      </c>
      <c r="E518" s="340" t="s">
        <v>817</v>
      </c>
      <c r="F518" s="341" t="s">
        <v>818</v>
      </c>
      <c r="G518" s="340" t="s">
        <v>933</v>
      </c>
      <c r="H518" s="340" t="s">
        <v>934</v>
      </c>
      <c r="I518" s="342">
        <v>39.740001678466797</v>
      </c>
      <c r="J518" s="342">
        <v>144</v>
      </c>
      <c r="K518" s="343">
        <v>5722.56005859375</v>
      </c>
    </row>
    <row r="519" spans="1:11" ht="14.45" customHeight="1" x14ac:dyDescent="0.2">
      <c r="A519" s="338" t="s">
        <v>304</v>
      </c>
      <c r="B519" s="339" t="s">
        <v>305</v>
      </c>
      <c r="C519" s="340" t="s">
        <v>1167</v>
      </c>
      <c r="D519" s="341" t="s">
        <v>1168</v>
      </c>
      <c r="E519" s="340" t="s">
        <v>817</v>
      </c>
      <c r="F519" s="341" t="s">
        <v>818</v>
      </c>
      <c r="G519" s="340" t="s">
        <v>941</v>
      </c>
      <c r="H519" s="340" t="s">
        <v>942</v>
      </c>
      <c r="I519" s="342">
        <v>31.350000381469727</v>
      </c>
      <c r="J519" s="342">
        <v>48</v>
      </c>
      <c r="K519" s="343">
        <v>1504.800048828125</v>
      </c>
    </row>
    <row r="520" spans="1:11" ht="14.45" customHeight="1" x14ac:dyDescent="0.2">
      <c r="A520" s="338" t="s">
        <v>304</v>
      </c>
      <c r="B520" s="339" t="s">
        <v>305</v>
      </c>
      <c r="C520" s="340" t="s">
        <v>1167</v>
      </c>
      <c r="D520" s="341" t="s">
        <v>1168</v>
      </c>
      <c r="E520" s="340" t="s">
        <v>817</v>
      </c>
      <c r="F520" s="341" t="s">
        <v>818</v>
      </c>
      <c r="G520" s="340" t="s">
        <v>1206</v>
      </c>
      <c r="H520" s="340" t="s">
        <v>1207</v>
      </c>
      <c r="I520" s="342">
        <v>73.790000915527344</v>
      </c>
      <c r="J520" s="342">
        <v>36</v>
      </c>
      <c r="K520" s="343">
        <v>2656.43994140625</v>
      </c>
    </row>
    <row r="521" spans="1:11" ht="14.45" customHeight="1" x14ac:dyDescent="0.2">
      <c r="A521" s="338" t="s">
        <v>304</v>
      </c>
      <c r="B521" s="339" t="s">
        <v>305</v>
      </c>
      <c r="C521" s="340" t="s">
        <v>1167</v>
      </c>
      <c r="D521" s="341" t="s">
        <v>1168</v>
      </c>
      <c r="E521" s="340" t="s">
        <v>817</v>
      </c>
      <c r="F521" s="341" t="s">
        <v>818</v>
      </c>
      <c r="G521" s="340" t="s">
        <v>976</v>
      </c>
      <c r="H521" s="340" t="s">
        <v>977</v>
      </c>
      <c r="I521" s="342">
        <v>73.800003051757813</v>
      </c>
      <c r="J521" s="342">
        <v>36</v>
      </c>
      <c r="K521" s="343">
        <v>2656.800048828125</v>
      </c>
    </row>
    <row r="522" spans="1:11" ht="14.45" customHeight="1" x14ac:dyDescent="0.2">
      <c r="A522" s="338" t="s">
        <v>304</v>
      </c>
      <c r="B522" s="339" t="s">
        <v>305</v>
      </c>
      <c r="C522" s="340" t="s">
        <v>1167</v>
      </c>
      <c r="D522" s="341" t="s">
        <v>1168</v>
      </c>
      <c r="E522" s="340" t="s">
        <v>817</v>
      </c>
      <c r="F522" s="341" t="s">
        <v>818</v>
      </c>
      <c r="G522" s="340" t="s">
        <v>986</v>
      </c>
      <c r="H522" s="340" t="s">
        <v>987</v>
      </c>
      <c r="I522" s="342">
        <v>94.819999694824219</v>
      </c>
      <c r="J522" s="342">
        <v>108</v>
      </c>
      <c r="K522" s="343">
        <v>10240.2900390625</v>
      </c>
    </row>
    <row r="523" spans="1:11" ht="14.45" customHeight="1" x14ac:dyDescent="0.2">
      <c r="A523" s="338" t="s">
        <v>304</v>
      </c>
      <c r="B523" s="339" t="s">
        <v>305</v>
      </c>
      <c r="C523" s="340" t="s">
        <v>1167</v>
      </c>
      <c r="D523" s="341" t="s">
        <v>1168</v>
      </c>
      <c r="E523" s="340" t="s">
        <v>817</v>
      </c>
      <c r="F523" s="341" t="s">
        <v>818</v>
      </c>
      <c r="G523" s="340" t="s">
        <v>998</v>
      </c>
      <c r="H523" s="340" t="s">
        <v>999</v>
      </c>
      <c r="I523" s="342">
        <v>341.14999389648438</v>
      </c>
      <c r="J523" s="342">
        <v>60</v>
      </c>
      <c r="K523" s="343">
        <v>20468.849609375</v>
      </c>
    </row>
    <row r="524" spans="1:11" ht="14.45" customHeight="1" x14ac:dyDescent="0.2">
      <c r="A524" s="338" t="s">
        <v>304</v>
      </c>
      <c r="B524" s="339" t="s">
        <v>305</v>
      </c>
      <c r="C524" s="340" t="s">
        <v>1167</v>
      </c>
      <c r="D524" s="341" t="s">
        <v>1168</v>
      </c>
      <c r="E524" s="340" t="s">
        <v>817</v>
      </c>
      <c r="F524" s="341" t="s">
        <v>818</v>
      </c>
      <c r="G524" s="340" t="s">
        <v>1000</v>
      </c>
      <c r="H524" s="340" t="s">
        <v>1001</v>
      </c>
      <c r="I524" s="342">
        <v>356.79000854492188</v>
      </c>
      <c r="J524" s="342">
        <v>96</v>
      </c>
      <c r="K524" s="343">
        <v>34251.6015625</v>
      </c>
    </row>
    <row r="525" spans="1:11" ht="14.45" customHeight="1" x14ac:dyDescent="0.2">
      <c r="A525" s="338" t="s">
        <v>304</v>
      </c>
      <c r="B525" s="339" t="s">
        <v>305</v>
      </c>
      <c r="C525" s="340" t="s">
        <v>1167</v>
      </c>
      <c r="D525" s="341" t="s">
        <v>1168</v>
      </c>
      <c r="E525" s="340" t="s">
        <v>1002</v>
      </c>
      <c r="F525" s="341" t="s">
        <v>1003</v>
      </c>
      <c r="G525" s="340" t="s">
        <v>1208</v>
      </c>
      <c r="H525" s="340" t="s">
        <v>1209</v>
      </c>
      <c r="I525" s="342">
        <v>101.58000183105469</v>
      </c>
      <c r="J525" s="342">
        <v>25</v>
      </c>
      <c r="K525" s="343">
        <v>2539.489990234375</v>
      </c>
    </row>
    <row r="526" spans="1:11" ht="14.45" customHeight="1" x14ac:dyDescent="0.2">
      <c r="A526" s="338" t="s">
        <v>304</v>
      </c>
      <c r="B526" s="339" t="s">
        <v>305</v>
      </c>
      <c r="C526" s="340" t="s">
        <v>1167</v>
      </c>
      <c r="D526" s="341" t="s">
        <v>1168</v>
      </c>
      <c r="E526" s="340" t="s">
        <v>1064</v>
      </c>
      <c r="F526" s="341" t="s">
        <v>1065</v>
      </c>
      <c r="G526" s="340" t="s">
        <v>1078</v>
      </c>
      <c r="H526" s="340" t="s">
        <v>1079</v>
      </c>
      <c r="I526" s="342">
        <v>16.940000534057617</v>
      </c>
      <c r="J526" s="342">
        <v>100</v>
      </c>
      <c r="K526" s="343">
        <v>1694</v>
      </c>
    </row>
    <row r="527" spans="1:11" ht="14.45" customHeight="1" x14ac:dyDescent="0.2">
      <c r="A527" s="338" t="s">
        <v>304</v>
      </c>
      <c r="B527" s="339" t="s">
        <v>305</v>
      </c>
      <c r="C527" s="340" t="s">
        <v>1167</v>
      </c>
      <c r="D527" s="341" t="s">
        <v>1168</v>
      </c>
      <c r="E527" s="340" t="s">
        <v>1064</v>
      </c>
      <c r="F527" s="341" t="s">
        <v>1065</v>
      </c>
      <c r="G527" s="340" t="s">
        <v>1082</v>
      </c>
      <c r="H527" s="340" t="s">
        <v>1083</v>
      </c>
      <c r="I527" s="342">
        <v>16.940000534057617</v>
      </c>
      <c r="J527" s="342">
        <v>400</v>
      </c>
      <c r="K527" s="343">
        <v>6776</v>
      </c>
    </row>
    <row r="528" spans="1:11" ht="14.45" customHeight="1" x14ac:dyDescent="0.2">
      <c r="A528" s="338" t="s">
        <v>304</v>
      </c>
      <c r="B528" s="339" t="s">
        <v>305</v>
      </c>
      <c r="C528" s="340" t="s">
        <v>1167</v>
      </c>
      <c r="D528" s="341" t="s">
        <v>1168</v>
      </c>
      <c r="E528" s="340" t="s">
        <v>1064</v>
      </c>
      <c r="F528" s="341" t="s">
        <v>1065</v>
      </c>
      <c r="G528" s="340" t="s">
        <v>1210</v>
      </c>
      <c r="H528" s="340" t="s">
        <v>1211</v>
      </c>
      <c r="I528" s="342">
        <v>16.940000534057617</v>
      </c>
      <c r="J528" s="342">
        <v>150</v>
      </c>
      <c r="K528" s="343">
        <v>2541</v>
      </c>
    </row>
    <row r="529" spans="1:11" ht="14.45" customHeight="1" x14ac:dyDescent="0.2">
      <c r="A529" s="338" t="s">
        <v>304</v>
      </c>
      <c r="B529" s="339" t="s">
        <v>305</v>
      </c>
      <c r="C529" s="340" t="s">
        <v>1167</v>
      </c>
      <c r="D529" s="341" t="s">
        <v>1168</v>
      </c>
      <c r="E529" s="340" t="s">
        <v>1064</v>
      </c>
      <c r="F529" s="341" t="s">
        <v>1065</v>
      </c>
      <c r="G529" s="340" t="s">
        <v>1086</v>
      </c>
      <c r="H529" s="340" t="s">
        <v>1087</v>
      </c>
      <c r="I529" s="342">
        <v>15.729999542236328</v>
      </c>
      <c r="J529" s="342">
        <v>450</v>
      </c>
      <c r="K529" s="343">
        <v>7078.5</v>
      </c>
    </row>
    <row r="530" spans="1:11" ht="14.45" customHeight="1" x14ac:dyDescent="0.2">
      <c r="A530" s="338" t="s">
        <v>304</v>
      </c>
      <c r="B530" s="339" t="s">
        <v>305</v>
      </c>
      <c r="C530" s="340" t="s">
        <v>1167</v>
      </c>
      <c r="D530" s="341" t="s">
        <v>1168</v>
      </c>
      <c r="E530" s="340" t="s">
        <v>1064</v>
      </c>
      <c r="F530" s="341" t="s">
        <v>1065</v>
      </c>
      <c r="G530" s="340" t="s">
        <v>1088</v>
      </c>
      <c r="H530" s="340" t="s">
        <v>1089</v>
      </c>
      <c r="I530" s="342">
        <v>15.729999542236328</v>
      </c>
      <c r="J530" s="342">
        <v>500</v>
      </c>
      <c r="K530" s="343">
        <v>7865</v>
      </c>
    </row>
    <row r="531" spans="1:11" ht="14.45" customHeight="1" x14ac:dyDescent="0.2">
      <c r="A531" s="338" t="s">
        <v>304</v>
      </c>
      <c r="B531" s="339" t="s">
        <v>305</v>
      </c>
      <c r="C531" s="340" t="s">
        <v>1167</v>
      </c>
      <c r="D531" s="341" t="s">
        <v>1168</v>
      </c>
      <c r="E531" s="340" t="s">
        <v>1064</v>
      </c>
      <c r="F531" s="341" t="s">
        <v>1065</v>
      </c>
      <c r="G531" s="340" t="s">
        <v>1090</v>
      </c>
      <c r="H531" s="340" t="s">
        <v>1091</v>
      </c>
      <c r="I531" s="342">
        <v>15.729999542236328</v>
      </c>
      <c r="J531" s="342">
        <v>550</v>
      </c>
      <c r="K531" s="343">
        <v>8651.5</v>
      </c>
    </row>
    <row r="532" spans="1:11" ht="14.45" customHeight="1" x14ac:dyDescent="0.2">
      <c r="A532" s="338" t="s">
        <v>304</v>
      </c>
      <c r="B532" s="339" t="s">
        <v>305</v>
      </c>
      <c r="C532" s="340" t="s">
        <v>1167</v>
      </c>
      <c r="D532" s="341" t="s">
        <v>1168</v>
      </c>
      <c r="E532" s="340" t="s">
        <v>1064</v>
      </c>
      <c r="F532" s="341" t="s">
        <v>1065</v>
      </c>
      <c r="G532" s="340" t="s">
        <v>1092</v>
      </c>
      <c r="H532" s="340" t="s">
        <v>1093</v>
      </c>
      <c r="I532" s="342">
        <v>15.729999542236328</v>
      </c>
      <c r="J532" s="342">
        <v>650</v>
      </c>
      <c r="K532" s="343">
        <v>10224.5</v>
      </c>
    </row>
    <row r="533" spans="1:11" ht="14.45" customHeight="1" x14ac:dyDescent="0.2">
      <c r="A533" s="338" t="s">
        <v>304</v>
      </c>
      <c r="B533" s="339" t="s">
        <v>305</v>
      </c>
      <c r="C533" s="340" t="s">
        <v>1167</v>
      </c>
      <c r="D533" s="341" t="s">
        <v>1168</v>
      </c>
      <c r="E533" s="340" t="s">
        <v>1064</v>
      </c>
      <c r="F533" s="341" t="s">
        <v>1065</v>
      </c>
      <c r="G533" s="340" t="s">
        <v>1094</v>
      </c>
      <c r="H533" s="340" t="s">
        <v>1095</v>
      </c>
      <c r="I533" s="342">
        <v>15.729999542236328</v>
      </c>
      <c r="J533" s="342">
        <v>1200</v>
      </c>
      <c r="K533" s="343">
        <v>18876</v>
      </c>
    </row>
    <row r="534" spans="1:11" ht="14.45" customHeight="1" x14ac:dyDescent="0.2">
      <c r="A534" s="338" t="s">
        <v>304</v>
      </c>
      <c r="B534" s="339" t="s">
        <v>305</v>
      </c>
      <c r="C534" s="340" t="s">
        <v>1167</v>
      </c>
      <c r="D534" s="341" t="s">
        <v>1168</v>
      </c>
      <c r="E534" s="340" t="s">
        <v>1064</v>
      </c>
      <c r="F534" s="341" t="s">
        <v>1065</v>
      </c>
      <c r="G534" s="340" t="s">
        <v>1098</v>
      </c>
      <c r="H534" s="340" t="s">
        <v>1099</v>
      </c>
      <c r="I534" s="342">
        <v>15.729999542236328</v>
      </c>
      <c r="J534" s="342">
        <v>700</v>
      </c>
      <c r="K534" s="343">
        <v>11011</v>
      </c>
    </row>
    <row r="535" spans="1:11" ht="14.45" customHeight="1" x14ac:dyDescent="0.2">
      <c r="A535" s="338" t="s">
        <v>304</v>
      </c>
      <c r="B535" s="339" t="s">
        <v>305</v>
      </c>
      <c r="C535" s="340" t="s">
        <v>1167</v>
      </c>
      <c r="D535" s="341" t="s">
        <v>1168</v>
      </c>
      <c r="E535" s="340" t="s">
        <v>1064</v>
      </c>
      <c r="F535" s="341" t="s">
        <v>1065</v>
      </c>
      <c r="G535" s="340" t="s">
        <v>1104</v>
      </c>
      <c r="H535" s="340" t="s">
        <v>1105</v>
      </c>
      <c r="I535" s="342">
        <v>19.600000381469727</v>
      </c>
      <c r="J535" s="342">
        <v>200</v>
      </c>
      <c r="K535" s="343">
        <v>3920.39990234375</v>
      </c>
    </row>
    <row r="536" spans="1:11" ht="14.45" customHeight="1" x14ac:dyDescent="0.2">
      <c r="A536" s="338" t="s">
        <v>304</v>
      </c>
      <c r="B536" s="339" t="s">
        <v>305</v>
      </c>
      <c r="C536" s="340" t="s">
        <v>1167</v>
      </c>
      <c r="D536" s="341" t="s">
        <v>1168</v>
      </c>
      <c r="E536" s="340" t="s">
        <v>1064</v>
      </c>
      <c r="F536" s="341" t="s">
        <v>1065</v>
      </c>
      <c r="G536" s="340" t="s">
        <v>1112</v>
      </c>
      <c r="H536" s="340" t="s">
        <v>1113</v>
      </c>
      <c r="I536" s="342">
        <v>0.62999999523162842</v>
      </c>
      <c r="J536" s="342">
        <v>400</v>
      </c>
      <c r="K536" s="343">
        <v>252</v>
      </c>
    </row>
    <row r="537" spans="1:11" ht="14.45" customHeight="1" x14ac:dyDescent="0.2">
      <c r="A537" s="338" t="s">
        <v>304</v>
      </c>
      <c r="B537" s="339" t="s">
        <v>305</v>
      </c>
      <c r="C537" s="340" t="s">
        <v>1167</v>
      </c>
      <c r="D537" s="341" t="s">
        <v>1168</v>
      </c>
      <c r="E537" s="340" t="s">
        <v>1064</v>
      </c>
      <c r="F537" s="341" t="s">
        <v>1065</v>
      </c>
      <c r="G537" s="340" t="s">
        <v>1112</v>
      </c>
      <c r="H537" s="340" t="s">
        <v>1122</v>
      </c>
      <c r="I537" s="342">
        <v>1.1000000238418579</v>
      </c>
      <c r="J537" s="342">
        <v>800</v>
      </c>
      <c r="K537" s="343">
        <v>880</v>
      </c>
    </row>
    <row r="538" spans="1:11" ht="14.45" customHeight="1" x14ac:dyDescent="0.2">
      <c r="A538" s="338" t="s">
        <v>304</v>
      </c>
      <c r="B538" s="339" t="s">
        <v>305</v>
      </c>
      <c r="C538" s="340" t="s">
        <v>1167</v>
      </c>
      <c r="D538" s="341" t="s">
        <v>1168</v>
      </c>
      <c r="E538" s="340" t="s">
        <v>1064</v>
      </c>
      <c r="F538" s="341" t="s">
        <v>1065</v>
      </c>
      <c r="G538" s="340" t="s">
        <v>1114</v>
      </c>
      <c r="H538" s="340" t="s">
        <v>1123</v>
      </c>
      <c r="I538" s="342">
        <v>1.2300000190734863</v>
      </c>
      <c r="J538" s="342">
        <v>800</v>
      </c>
      <c r="K538" s="343">
        <v>984</v>
      </c>
    </row>
    <row r="539" spans="1:11" ht="14.45" customHeight="1" x14ac:dyDescent="0.2">
      <c r="A539" s="338" t="s">
        <v>304</v>
      </c>
      <c r="B539" s="339" t="s">
        <v>305</v>
      </c>
      <c r="C539" s="340" t="s">
        <v>1167</v>
      </c>
      <c r="D539" s="341" t="s">
        <v>1168</v>
      </c>
      <c r="E539" s="340" t="s">
        <v>1064</v>
      </c>
      <c r="F539" s="341" t="s">
        <v>1065</v>
      </c>
      <c r="G539" s="340" t="s">
        <v>1128</v>
      </c>
      <c r="H539" s="340" t="s">
        <v>1129</v>
      </c>
      <c r="I539" s="342">
        <v>3.630000114440918</v>
      </c>
      <c r="J539" s="342">
        <v>1000</v>
      </c>
      <c r="K539" s="343">
        <v>3630</v>
      </c>
    </row>
    <row r="540" spans="1:11" ht="14.45" customHeight="1" x14ac:dyDescent="0.2">
      <c r="A540" s="338" t="s">
        <v>304</v>
      </c>
      <c r="B540" s="339" t="s">
        <v>305</v>
      </c>
      <c r="C540" s="340" t="s">
        <v>1167</v>
      </c>
      <c r="D540" s="341" t="s">
        <v>1168</v>
      </c>
      <c r="E540" s="340" t="s">
        <v>1130</v>
      </c>
      <c r="F540" s="341" t="s">
        <v>1131</v>
      </c>
      <c r="G540" s="340" t="s">
        <v>1134</v>
      </c>
      <c r="H540" s="340" t="s">
        <v>1135</v>
      </c>
      <c r="I540" s="342">
        <v>10.742499828338623</v>
      </c>
      <c r="J540" s="342">
        <v>275</v>
      </c>
      <c r="K540" s="343">
        <v>2955.0599365234375</v>
      </c>
    </row>
    <row r="541" spans="1:11" ht="14.45" customHeight="1" x14ac:dyDescent="0.2">
      <c r="A541" s="338" t="s">
        <v>304</v>
      </c>
      <c r="B541" s="339" t="s">
        <v>305</v>
      </c>
      <c r="C541" s="340" t="s">
        <v>1167</v>
      </c>
      <c r="D541" s="341" t="s">
        <v>1168</v>
      </c>
      <c r="E541" s="340" t="s">
        <v>1130</v>
      </c>
      <c r="F541" s="341" t="s">
        <v>1131</v>
      </c>
      <c r="G541" s="340" t="s">
        <v>1140</v>
      </c>
      <c r="H541" s="340" t="s">
        <v>1141</v>
      </c>
      <c r="I541" s="342">
        <v>74.919998168945313</v>
      </c>
      <c r="J541" s="342">
        <v>140</v>
      </c>
      <c r="K541" s="343">
        <v>10489.27978515625</v>
      </c>
    </row>
    <row r="542" spans="1:11" ht="14.45" customHeight="1" x14ac:dyDescent="0.2">
      <c r="A542" s="338" t="s">
        <v>304</v>
      </c>
      <c r="B542" s="339" t="s">
        <v>305</v>
      </c>
      <c r="C542" s="340" t="s">
        <v>1167</v>
      </c>
      <c r="D542" s="341" t="s">
        <v>1168</v>
      </c>
      <c r="E542" s="340" t="s">
        <v>1130</v>
      </c>
      <c r="F542" s="341" t="s">
        <v>1131</v>
      </c>
      <c r="G542" s="340" t="s">
        <v>1151</v>
      </c>
      <c r="H542" s="340" t="s">
        <v>1152</v>
      </c>
      <c r="I542" s="342">
        <v>56.389999389648438</v>
      </c>
      <c r="J542" s="342">
        <v>30</v>
      </c>
      <c r="K542" s="343">
        <v>1691.5799560546875</v>
      </c>
    </row>
    <row r="543" spans="1:11" ht="14.45" customHeight="1" x14ac:dyDescent="0.2">
      <c r="A543" s="338" t="s">
        <v>304</v>
      </c>
      <c r="B543" s="339" t="s">
        <v>305</v>
      </c>
      <c r="C543" s="340" t="s">
        <v>1167</v>
      </c>
      <c r="D543" s="341" t="s">
        <v>1168</v>
      </c>
      <c r="E543" s="340" t="s">
        <v>1153</v>
      </c>
      <c r="F543" s="341" t="s">
        <v>1154</v>
      </c>
      <c r="G543" s="340" t="s">
        <v>1157</v>
      </c>
      <c r="H543" s="340" t="s">
        <v>1158</v>
      </c>
      <c r="I543" s="342">
        <v>46220.7890625</v>
      </c>
      <c r="J543" s="342">
        <v>3</v>
      </c>
      <c r="K543" s="343">
        <v>138662.375</v>
      </c>
    </row>
    <row r="544" spans="1:11" ht="14.45" customHeight="1" x14ac:dyDescent="0.2">
      <c r="A544" s="338" t="s">
        <v>304</v>
      </c>
      <c r="B544" s="339" t="s">
        <v>305</v>
      </c>
      <c r="C544" s="340" t="s">
        <v>1167</v>
      </c>
      <c r="D544" s="341" t="s">
        <v>1168</v>
      </c>
      <c r="E544" s="340" t="s">
        <v>1153</v>
      </c>
      <c r="F544" s="341" t="s">
        <v>1154</v>
      </c>
      <c r="G544" s="340" t="s">
        <v>1212</v>
      </c>
      <c r="H544" s="340" t="s">
        <v>1213</v>
      </c>
      <c r="I544" s="342">
        <v>58408.51953125</v>
      </c>
      <c r="J544" s="342">
        <v>9</v>
      </c>
      <c r="K544" s="343">
        <v>525676.6875</v>
      </c>
    </row>
    <row r="545" spans="1:11" ht="14.45" customHeight="1" x14ac:dyDescent="0.2">
      <c r="A545" s="338" t="s">
        <v>304</v>
      </c>
      <c r="B545" s="339" t="s">
        <v>305</v>
      </c>
      <c r="C545" s="340" t="s">
        <v>1167</v>
      </c>
      <c r="D545" s="341" t="s">
        <v>1168</v>
      </c>
      <c r="E545" s="340" t="s">
        <v>1153</v>
      </c>
      <c r="F545" s="341" t="s">
        <v>1154</v>
      </c>
      <c r="G545" s="340" t="s">
        <v>1214</v>
      </c>
      <c r="H545" s="340" t="s">
        <v>1215</v>
      </c>
      <c r="I545" s="342">
        <v>58408.51953125</v>
      </c>
      <c r="J545" s="342">
        <v>5</v>
      </c>
      <c r="K545" s="343">
        <v>292042.59375</v>
      </c>
    </row>
    <row r="546" spans="1:11" ht="14.45" customHeight="1" x14ac:dyDescent="0.2">
      <c r="A546" s="338" t="s">
        <v>304</v>
      </c>
      <c r="B546" s="339" t="s">
        <v>305</v>
      </c>
      <c r="C546" s="340" t="s">
        <v>1167</v>
      </c>
      <c r="D546" s="341" t="s">
        <v>1168</v>
      </c>
      <c r="E546" s="340" t="s">
        <v>1153</v>
      </c>
      <c r="F546" s="341" t="s">
        <v>1154</v>
      </c>
      <c r="G546" s="340" t="s">
        <v>1216</v>
      </c>
      <c r="H546" s="340" t="s">
        <v>1217</v>
      </c>
      <c r="I546" s="342">
        <v>7461.5498046875</v>
      </c>
      <c r="J546" s="342">
        <v>4</v>
      </c>
      <c r="K546" s="343">
        <v>29846.19921875</v>
      </c>
    </row>
    <row r="547" spans="1:11" ht="14.45" customHeight="1" x14ac:dyDescent="0.2">
      <c r="A547" s="338" t="s">
        <v>304</v>
      </c>
      <c r="B547" s="339" t="s">
        <v>305</v>
      </c>
      <c r="C547" s="340" t="s">
        <v>1167</v>
      </c>
      <c r="D547" s="341" t="s">
        <v>1168</v>
      </c>
      <c r="E547" s="340" t="s">
        <v>1153</v>
      </c>
      <c r="F547" s="341" t="s">
        <v>1154</v>
      </c>
      <c r="G547" s="340" t="s">
        <v>1218</v>
      </c>
      <c r="H547" s="340" t="s">
        <v>1219</v>
      </c>
      <c r="I547" s="342">
        <v>2006.1199951171875</v>
      </c>
      <c r="J547" s="342">
        <v>10</v>
      </c>
      <c r="K547" s="343">
        <v>20061.19921875</v>
      </c>
    </row>
    <row r="548" spans="1:11" ht="14.45" customHeight="1" x14ac:dyDescent="0.2">
      <c r="A548" s="338" t="s">
        <v>1220</v>
      </c>
      <c r="B548" s="339" t="s">
        <v>1221</v>
      </c>
      <c r="C548" s="340" t="s">
        <v>1222</v>
      </c>
      <c r="D548" s="341" t="s">
        <v>1223</v>
      </c>
      <c r="E548" s="340" t="s">
        <v>462</v>
      </c>
      <c r="F548" s="341" t="s">
        <v>463</v>
      </c>
      <c r="G548" s="340" t="s">
        <v>1224</v>
      </c>
      <c r="H548" s="340" t="s">
        <v>1225</v>
      </c>
      <c r="I548" s="342">
        <v>260.77200317382813</v>
      </c>
      <c r="J548" s="342">
        <v>50</v>
      </c>
      <c r="K548" s="343">
        <v>13038.6201171875</v>
      </c>
    </row>
    <row r="549" spans="1:11" ht="14.45" customHeight="1" x14ac:dyDescent="0.2">
      <c r="A549" s="338" t="s">
        <v>1220</v>
      </c>
      <c r="B549" s="339" t="s">
        <v>1221</v>
      </c>
      <c r="C549" s="340" t="s">
        <v>1222</v>
      </c>
      <c r="D549" s="341" t="s">
        <v>1223</v>
      </c>
      <c r="E549" s="340" t="s">
        <v>1064</v>
      </c>
      <c r="F549" s="341" t="s">
        <v>1065</v>
      </c>
      <c r="G549" s="340" t="s">
        <v>1112</v>
      </c>
      <c r="H549" s="340" t="s">
        <v>1113</v>
      </c>
      <c r="I549" s="342">
        <v>0.76333332061767578</v>
      </c>
      <c r="J549" s="342">
        <v>1600</v>
      </c>
      <c r="K549" s="343">
        <v>1228</v>
      </c>
    </row>
    <row r="550" spans="1:11" ht="14.45" customHeight="1" x14ac:dyDescent="0.2">
      <c r="A550" s="338" t="s">
        <v>1220</v>
      </c>
      <c r="B550" s="339" t="s">
        <v>1221</v>
      </c>
      <c r="C550" s="340" t="s">
        <v>1222</v>
      </c>
      <c r="D550" s="341" t="s">
        <v>1223</v>
      </c>
      <c r="E550" s="340" t="s">
        <v>1064</v>
      </c>
      <c r="F550" s="341" t="s">
        <v>1065</v>
      </c>
      <c r="G550" s="340" t="s">
        <v>1114</v>
      </c>
      <c r="H550" s="340" t="s">
        <v>1115</v>
      </c>
      <c r="I550" s="342">
        <v>0.78750000894069672</v>
      </c>
      <c r="J550" s="342">
        <v>2400</v>
      </c>
      <c r="K550" s="343">
        <v>1900</v>
      </c>
    </row>
    <row r="551" spans="1:11" ht="14.45" customHeight="1" x14ac:dyDescent="0.2">
      <c r="A551" s="338" t="s">
        <v>1220</v>
      </c>
      <c r="B551" s="339" t="s">
        <v>1221</v>
      </c>
      <c r="C551" s="340" t="s">
        <v>1222</v>
      </c>
      <c r="D551" s="341" t="s">
        <v>1223</v>
      </c>
      <c r="E551" s="340" t="s">
        <v>1064</v>
      </c>
      <c r="F551" s="341" t="s">
        <v>1065</v>
      </c>
      <c r="G551" s="340" t="s">
        <v>1226</v>
      </c>
      <c r="H551" s="340" t="s">
        <v>1227</v>
      </c>
      <c r="I551" s="342">
        <v>0.77999997138977051</v>
      </c>
      <c r="J551" s="342">
        <v>1200</v>
      </c>
      <c r="K551" s="343">
        <v>936</v>
      </c>
    </row>
    <row r="552" spans="1:11" ht="14.45" customHeight="1" x14ac:dyDescent="0.2">
      <c r="A552" s="338" t="s">
        <v>1220</v>
      </c>
      <c r="B552" s="339" t="s">
        <v>1221</v>
      </c>
      <c r="C552" s="340" t="s">
        <v>1222</v>
      </c>
      <c r="D552" s="341" t="s">
        <v>1223</v>
      </c>
      <c r="E552" s="340" t="s">
        <v>1064</v>
      </c>
      <c r="F552" s="341" t="s">
        <v>1065</v>
      </c>
      <c r="G552" s="340" t="s">
        <v>1228</v>
      </c>
      <c r="H552" s="340" t="s">
        <v>1229</v>
      </c>
      <c r="I552" s="342">
        <v>3.869999885559082</v>
      </c>
      <c r="J552" s="342">
        <v>400</v>
      </c>
      <c r="K552" s="343">
        <v>1548</v>
      </c>
    </row>
    <row r="553" spans="1:11" ht="14.45" customHeight="1" x14ac:dyDescent="0.2">
      <c r="A553" s="338" t="s">
        <v>1220</v>
      </c>
      <c r="B553" s="339" t="s">
        <v>1221</v>
      </c>
      <c r="C553" s="340" t="s">
        <v>1222</v>
      </c>
      <c r="D553" s="341" t="s">
        <v>1223</v>
      </c>
      <c r="E553" s="340" t="s">
        <v>1064</v>
      </c>
      <c r="F553" s="341" t="s">
        <v>1065</v>
      </c>
      <c r="G553" s="340" t="s">
        <v>1230</v>
      </c>
      <c r="H553" s="340" t="s">
        <v>1231</v>
      </c>
      <c r="I553" s="342">
        <v>3.5</v>
      </c>
      <c r="J553" s="342">
        <v>400</v>
      </c>
      <c r="K553" s="343">
        <v>1400</v>
      </c>
    </row>
    <row r="554" spans="1:11" ht="14.45" customHeight="1" x14ac:dyDescent="0.2">
      <c r="A554" s="338" t="s">
        <v>1220</v>
      </c>
      <c r="B554" s="339" t="s">
        <v>1221</v>
      </c>
      <c r="C554" s="340" t="s">
        <v>1222</v>
      </c>
      <c r="D554" s="341" t="s">
        <v>1223</v>
      </c>
      <c r="E554" s="340" t="s">
        <v>1064</v>
      </c>
      <c r="F554" s="341" t="s">
        <v>1065</v>
      </c>
      <c r="G554" s="340" t="s">
        <v>1112</v>
      </c>
      <c r="H554" s="340" t="s">
        <v>1122</v>
      </c>
      <c r="I554" s="342">
        <v>1.1600000262260437</v>
      </c>
      <c r="J554" s="342">
        <v>800</v>
      </c>
      <c r="K554" s="343">
        <v>928</v>
      </c>
    </row>
    <row r="555" spans="1:11" ht="14.45" customHeight="1" x14ac:dyDescent="0.2">
      <c r="A555" s="338" t="s">
        <v>1220</v>
      </c>
      <c r="B555" s="339" t="s">
        <v>1221</v>
      </c>
      <c r="C555" s="340" t="s">
        <v>1222</v>
      </c>
      <c r="D555" s="341" t="s">
        <v>1223</v>
      </c>
      <c r="E555" s="340" t="s">
        <v>1064</v>
      </c>
      <c r="F555" s="341" t="s">
        <v>1065</v>
      </c>
      <c r="G555" s="340" t="s">
        <v>1114</v>
      </c>
      <c r="H555" s="340" t="s">
        <v>1123</v>
      </c>
      <c r="I555" s="342">
        <v>1.2974999845027924</v>
      </c>
      <c r="J555" s="342">
        <v>1800</v>
      </c>
      <c r="K555" s="343">
        <v>2338</v>
      </c>
    </row>
    <row r="556" spans="1:11" ht="14.45" customHeight="1" x14ac:dyDescent="0.2">
      <c r="A556" s="338" t="s">
        <v>1220</v>
      </c>
      <c r="B556" s="339" t="s">
        <v>1221</v>
      </c>
      <c r="C556" s="340" t="s">
        <v>1222</v>
      </c>
      <c r="D556" s="341" t="s">
        <v>1223</v>
      </c>
      <c r="E556" s="340" t="s">
        <v>1064</v>
      </c>
      <c r="F556" s="341" t="s">
        <v>1065</v>
      </c>
      <c r="G556" s="340" t="s">
        <v>1226</v>
      </c>
      <c r="H556" s="340" t="s">
        <v>1232</v>
      </c>
      <c r="I556" s="342">
        <v>1.1150000095367432</v>
      </c>
      <c r="J556" s="342">
        <v>800</v>
      </c>
      <c r="K556" s="343">
        <v>892</v>
      </c>
    </row>
    <row r="557" spans="1:11" ht="14.45" customHeight="1" x14ac:dyDescent="0.2">
      <c r="A557" s="338" t="s">
        <v>1220</v>
      </c>
      <c r="B557" s="339" t="s">
        <v>1221</v>
      </c>
      <c r="C557" s="340" t="s">
        <v>1222</v>
      </c>
      <c r="D557" s="341" t="s">
        <v>1223</v>
      </c>
      <c r="E557" s="340" t="s">
        <v>1064</v>
      </c>
      <c r="F557" s="341" t="s">
        <v>1065</v>
      </c>
      <c r="G557" s="340" t="s">
        <v>1126</v>
      </c>
      <c r="H557" s="340" t="s">
        <v>1127</v>
      </c>
      <c r="I557" s="342">
        <v>3.619999885559082</v>
      </c>
      <c r="J557" s="342">
        <v>800</v>
      </c>
      <c r="K557" s="343">
        <v>2896</v>
      </c>
    </row>
    <row r="558" spans="1:11" ht="14.45" customHeight="1" x14ac:dyDescent="0.2">
      <c r="A558" s="338" t="s">
        <v>1220</v>
      </c>
      <c r="B558" s="339" t="s">
        <v>1221</v>
      </c>
      <c r="C558" s="340" t="s">
        <v>1222</v>
      </c>
      <c r="D558" s="341" t="s">
        <v>1223</v>
      </c>
      <c r="E558" s="340" t="s">
        <v>1064</v>
      </c>
      <c r="F558" s="341" t="s">
        <v>1065</v>
      </c>
      <c r="G558" s="340" t="s">
        <v>1233</v>
      </c>
      <c r="H558" s="340" t="s">
        <v>1234</v>
      </c>
      <c r="I558" s="342">
        <v>4.3600001335144043</v>
      </c>
      <c r="J558" s="342">
        <v>400</v>
      </c>
      <c r="K558" s="343">
        <v>1744</v>
      </c>
    </row>
    <row r="559" spans="1:11" ht="14.45" customHeight="1" x14ac:dyDescent="0.2">
      <c r="A559" s="338" t="s">
        <v>1220</v>
      </c>
      <c r="B559" s="339" t="s">
        <v>1221</v>
      </c>
      <c r="C559" s="340" t="s">
        <v>1235</v>
      </c>
      <c r="D559" s="341" t="s">
        <v>1236</v>
      </c>
      <c r="E559" s="340" t="s">
        <v>316</v>
      </c>
      <c r="F559" s="341" t="s">
        <v>317</v>
      </c>
      <c r="G559" s="340" t="s">
        <v>1237</v>
      </c>
      <c r="H559" s="340" t="s">
        <v>1238</v>
      </c>
      <c r="I559" s="342">
        <v>1.1699999570846558</v>
      </c>
      <c r="J559" s="342">
        <v>8</v>
      </c>
      <c r="K559" s="343">
        <v>9.3599996566772461</v>
      </c>
    </row>
    <row r="560" spans="1:11" ht="14.45" customHeight="1" x14ac:dyDescent="0.2">
      <c r="A560" s="338" t="s">
        <v>1220</v>
      </c>
      <c r="B560" s="339" t="s">
        <v>1221</v>
      </c>
      <c r="C560" s="340" t="s">
        <v>1235</v>
      </c>
      <c r="D560" s="341" t="s">
        <v>1236</v>
      </c>
      <c r="E560" s="340" t="s">
        <v>316</v>
      </c>
      <c r="F560" s="341" t="s">
        <v>317</v>
      </c>
      <c r="G560" s="340" t="s">
        <v>1239</v>
      </c>
      <c r="H560" s="340" t="s">
        <v>1240</v>
      </c>
      <c r="I560" s="342">
        <v>13.010000228881836</v>
      </c>
      <c r="J560" s="342">
        <v>5</v>
      </c>
      <c r="K560" s="343">
        <v>65.050003051757813</v>
      </c>
    </row>
    <row r="561" spans="1:11" ht="14.45" customHeight="1" x14ac:dyDescent="0.2">
      <c r="A561" s="338" t="s">
        <v>1220</v>
      </c>
      <c r="B561" s="339" t="s">
        <v>1221</v>
      </c>
      <c r="C561" s="340" t="s">
        <v>1235</v>
      </c>
      <c r="D561" s="341" t="s">
        <v>1236</v>
      </c>
      <c r="E561" s="340" t="s">
        <v>316</v>
      </c>
      <c r="F561" s="341" t="s">
        <v>317</v>
      </c>
      <c r="G561" s="340" t="s">
        <v>1241</v>
      </c>
      <c r="H561" s="340" t="s">
        <v>1242</v>
      </c>
      <c r="I561" s="342">
        <v>0.37999999523162842</v>
      </c>
      <c r="J561" s="342">
        <v>50</v>
      </c>
      <c r="K561" s="343">
        <v>19</v>
      </c>
    </row>
    <row r="562" spans="1:11" ht="14.45" customHeight="1" x14ac:dyDescent="0.2">
      <c r="A562" s="338" t="s">
        <v>1220</v>
      </c>
      <c r="B562" s="339" t="s">
        <v>1221</v>
      </c>
      <c r="C562" s="340" t="s">
        <v>1235</v>
      </c>
      <c r="D562" s="341" t="s">
        <v>1236</v>
      </c>
      <c r="E562" s="340" t="s">
        <v>316</v>
      </c>
      <c r="F562" s="341" t="s">
        <v>317</v>
      </c>
      <c r="G562" s="340" t="s">
        <v>1243</v>
      </c>
      <c r="H562" s="340" t="s">
        <v>1244</v>
      </c>
      <c r="I562" s="342">
        <v>25.25</v>
      </c>
      <c r="J562" s="342">
        <v>2</v>
      </c>
      <c r="K562" s="343">
        <v>50.490001678466797</v>
      </c>
    </row>
    <row r="563" spans="1:11" ht="14.45" customHeight="1" x14ac:dyDescent="0.2">
      <c r="A563" s="338" t="s">
        <v>1220</v>
      </c>
      <c r="B563" s="339" t="s">
        <v>1221</v>
      </c>
      <c r="C563" s="340" t="s">
        <v>1235</v>
      </c>
      <c r="D563" s="341" t="s">
        <v>1236</v>
      </c>
      <c r="E563" s="340" t="s">
        <v>1064</v>
      </c>
      <c r="F563" s="341" t="s">
        <v>1065</v>
      </c>
      <c r="G563" s="340" t="s">
        <v>1112</v>
      </c>
      <c r="H563" s="340" t="s">
        <v>1113</v>
      </c>
      <c r="I563" s="342">
        <v>0.73000001907348633</v>
      </c>
      <c r="J563" s="342">
        <v>800</v>
      </c>
      <c r="K563" s="343">
        <v>584</v>
      </c>
    </row>
    <row r="564" spans="1:11" ht="14.45" customHeight="1" x14ac:dyDescent="0.2">
      <c r="A564" s="338" t="s">
        <v>1220</v>
      </c>
      <c r="B564" s="339" t="s">
        <v>1221</v>
      </c>
      <c r="C564" s="340" t="s">
        <v>1235</v>
      </c>
      <c r="D564" s="341" t="s">
        <v>1236</v>
      </c>
      <c r="E564" s="340" t="s">
        <v>1064</v>
      </c>
      <c r="F564" s="341" t="s">
        <v>1065</v>
      </c>
      <c r="G564" s="340" t="s">
        <v>1114</v>
      </c>
      <c r="H564" s="340" t="s">
        <v>1115</v>
      </c>
      <c r="I564" s="342">
        <v>0.7600000103314718</v>
      </c>
      <c r="J564" s="342">
        <v>1600</v>
      </c>
      <c r="K564" s="343">
        <v>1220</v>
      </c>
    </row>
    <row r="565" spans="1:11" ht="14.45" customHeight="1" x14ac:dyDescent="0.2">
      <c r="A565" s="338" t="s">
        <v>1220</v>
      </c>
      <c r="B565" s="339" t="s">
        <v>1221</v>
      </c>
      <c r="C565" s="340" t="s">
        <v>1235</v>
      </c>
      <c r="D565" s="341" t="s">
        <v>1236</v>
      </c>
      <c r="E565" s="340" t="s">
        <v>1064</v>
      </c>
      <c r="F565" s="341" t="s">
        <v>1065</v>
      </c>
      <c r="G565" s="340" t="s">
        <v>1226</v>
      </c>
      <c r="H565" s="340" t="s">
        <v>1227</v>
      </c>
      <c r="I565" s="342">
        <v>0.73999997973442078</v>
      </c>
      <c r="J565" s="342">
        <v>1000</v>
      </c>
      <c r="K565" s="343">
        <v>748</v>
      </c>
    </row>
    <row r="566" spans="1:11" ht="14.45" customHeight="1" x14ac:dyDescent="0.2">
      <c r="A566" s="338" t="s">
        <v>1220</v>
      </c>
      <c r="B566" s="339" t="s">
        <v>1221</v>
      </c>
      <c r="C566" s="340" t="s">
        <v>1235</v>
      </c>
      <c r="D566" s="341" t="s">
        <v>1236</v>
      </c>
      <c r="E566" s="340" t="s">
        <v>1064</v>
      </c>
      <c r="F566" s="341" t="s">
        <v>1065</v>
      </c>
      <c r="G566" s="340" t="s">
        <v>1114</v>
      </c>
      <c r="H566" s="340" t="s">
        <v>1123</v>
      </c>
      <c r="I566" s="342">
        <v>1.2999999523162842</v>
      </c>
      <c r="J566" s="342">
        <v>400</v>
      </c>
      <c r="K566" s="343">
        <v>520</v>
      </c>
    </row>
    <row r="567" spans="1:11" ht="14.45" customHeight="1" x14ac:dyDescent="0.2">
      <c r="A567" s="338" t="s">
        <v>1220</v>
      </c>
      <c r="B567" s="339" t="s">
        <v>1221</v>
      </c>
      <c r="C567" s="340" t="s">
        <v>1245</v>
      </c>
      <c r="D567" s="341" t="s">
        <v>1246</v>
      </c>
      <c r="E567" s="340" t="s">
        <v>1064</v>
      </c>
      <c r="F567" s="341" t="s">
        <v>1065</v>
      </c>
      <c r="G567" s="340" t="s">
        <v>1112</v>
      </c>
      <c r="H567" s="340" t="s">
        <v>1113</v>
      </c>
      <c r="I567" s="342">
        <v>0.62999999523162842</v>
      </c>
      <c r="J567" s="342">
        <v>1600</v>
      </c>
      <c r="K567" s="343">
        <v>1008</v>
      </c>
    </row>
    <row r="568" spans="1:11" ht="14.45" customHeight="1" x14ac:dyDescent="0.2">
      <c r="A568" s="338" t="s">
        <v>1220</v>
      </c>
      <c r="B568" s="339" t="s">
        <v>1221</v>
      </c>
      <c r="C568" s="340" t="s">
        <v>1245</v>
      </c>
      <c r="D568" s="341" t="s">
        <v>1246</v>
      </c>
      <c r="E568" s="340" t="s">
        <v>1064</v>
      </c>
      <c r="F568" s="341" t="s">
        <v>1065</v>
      </c>
      <c r="G568" s="340" t="s">
        <v>1114</v>
      </c>
      <c r="H568" s="340" t="s">
        <v>1115</v>
      </c>
      <c r="I568" s="342">
        <v>0.62999999523162842</v>
      </c>
      <c r="J568" s="342">
        <v>1600</v>
      </c>
      <c r="K568" s="343">
        <v>1008</v>
      </c>
    </row>
    <row r="569" spans="1:11" ht="14.45" customHeight="1" x14ac:dyDescent="0.2">
      <c r="A569" s="338" t="s">
        <v>1220</v>
      </c>
      <c r="B569" s="339" t="s">
        <v>1221</v>
      </c>
      <c r="C569" s="340" t="s">
        <v>1247</v>
      </c>
      <c r="D569" s="341" t="s">
        <v>1248</v>
      </c>
      <c r="E569" s="340" t="s">
        <v>316</v>
      </c>
      <c r="F569" s="341" t="s">
        <v>317</v>
      </c>
      <c r="G569" s="340" t="s">
        <v>1249</v>
      </c>
      <c r="H569" s="340" t="s">
        <v>1250</v>
      </c>
      <c r="I569" s="342">
        <v>0.50699999332427981</v>
      </c>
      <c r="J569" s="342">
        <v>26500</v>
      </c>
      <c r="K569" s="343">
        <v>13453.090026855469</v>
      </c>
    </row>
    <row r="570" spans="1:11" ht="14.45" customHeight="1" x14ac:dyDescent="0.2">
      <c r="A570" s="338" t="s">
        <v>1220</v>
      </c>
      <c r="B570" s="339" t="s">
        <v>1221</v>
      </c>
      <c r="C570" s="340" t="s">
        <v>1247</v>
      </c>
      <c r="D570" s="341" t="s">
        <v>1248</v>
      </c>
      <c r="E570" s="340" t="s">
        <v>316</v>
      </c>
      <c r="F570" s="341" t="s">
        <v>317</v>
      </c>
      <c r="G570" s="340" t="s">
        <v>1251</v>
      </c>
      <c r="H570" s="340" t="s">
        <v>1252</v>
      </c>
      <c r="I570" s="342">
        <v>30.970000267028809</v>
      </c>
      <c r="J570" s="342">
        <v>20</v>
      </c>
      <c r="K570" s="343">
        <v>619.39999389648438</v>
      </c>
    </row>
    <row r="571" spans="1:11" ht="14.45" customHeight="1" x14ac:dyDescent="0.2">
      <c r="A571" s="338" t="s">
        <v>1220</v>
      </c>
      <c r="B571" s="339" t="s">
        <v>1221</v>
      </c>
      <c r="C571" s="340" t="s">
        <v>1247</v>
      </c>
      <c r="D571" s="341" t="s">
        <v>1248</v>
      </c>
      <c r="E571" s="340" t="s">
        <v>462</v>
      </c>
      <c r="F571" s="341" t="s">
        <v>463</v>
      </c>
      <c r="G571" s="340" t="s">
        <v>1253</v>
      </c>
      <c r="H571" s="340" t="s">
        <v>1254</v>
      </c>
      <c r="I571" s="342">
        <v>0.80000001192092896</v>
      </c>
      <c r="J571" s="342">
        <v>4000</v>
      </c>
      <c r="K571" s="343">
        <v>3196.5400390625</v>
      </c>
    </row>
    <row r="572" spans="1:11" ht="14.45" customHeight="1" x14ac:dyDescent="0.2">
      <c r="A572" s="338" t="s">
        <v>1220</v>
      </c>
      <c r="B572" s="339" t="s">
        <v>1221</v>
      </c>
      <c r="C572" s="340" t="s">
        <v>1247</v>
      </c>
      <c r="D572" s="341" t="s">
        <v>1248</v>
      </c>
      <c r="E572" s="340" t="s">
        <v>462</v>
      </c>
      <c r="F572" s="341" t="s">
        <v>463</v>
      </c>
      <c r="G572" s="340" t="s">
        <v>1255</v>
      </c>
      <c r="H572" s="340" t="s">
        <v>1256</v>
      </c>
      <c r="I572" s="342">
        <v>124.93000030517578</v>
      </c>
      <c r="J572" s="342">
        <v>350</v>
      </c>
      <c r="K572" s="343">
        <v>43726.390625</v>
      </c>
    </row>
    <row r="573" spans="1:11" ht="14.45" customHeight="1" x14ac:dyDescent="0.2">
      <c r="A573" s="338" t="s">
        <v>1220</v>
      </c>
      <c r="B573" s="339" t="s">
        <v>1221</v>
      </c>
      <c r="C573" s="340" t="s">
        <v>1247</v>
      </c>
      <c r="D573" s="341" t="s">
        <v>1248</v>
      </c>
      <c r="E573" s="340" t="s">
        <v>462</v>
      </c>
      <c r="F573" s="341" t="s">
        <v>463</v>
      </c>
      <c r="G573" s="340" t="s">
        <v>1257</v>
      </c>
      <c r="H573" s="340" t="s">
        <v>1258</v>
      </c>
      <c r="I573" s="342">
        <v>54.450000762939453</v>
      </c>
      <c r="J573" s="342">
        <v>1400</v>
      </c>
      <c r="K573" s="343">
        <v>76230</v>
      </c>
    </row>
    <row r="574" spans="1:11" ht="14.45" customHeight="1" x14ac:dyDescent="0.2">
      <c r="A574" s="338" t="s">
        <v>1220</v>
      </c>
      <c r="B574" s="339" t="s">
        <v>1221</v>
      </c>
      <c r="C574" s="340" t="s">
        <v>1247</v>
      </c>
      <c r="D574" s="341" t="s">
        <v>1248</v>
      </c>
      <c r="E574" s="340" t="s">
        <v>462</v>
      </c>
      <c r="F574" s="341" t="s">
        <v>463</v>
      </c>
      <c r="G574" s="340" t="s">
        <v>1259</v>
      </c>
      <c r="H574" s="340" t="s">
        <v>1260</v>
      </c>
      <c r="I574" s="342">
        <v>15.923333485921225</v>
      </c>
      <c r="J574" s="342">
        <v>3000</v>
      </c>
      <c r="K574" s="343">
        <v>47772</v>
      </c>
    </row>
    <row r="575" spans="1:11" ht="14.45" customHeight="1" x14ac:dyDescent="0.2">
      <c r="A575" s="338" t="s">
        <v>1220</v>
      </c>
      <c r="B575" s="339" t="s">
        <v>1221</v>
      </c>
      <c r="C575" s="340" t="s">
        <v>1247</v>
      </c>
      <c r="D575" s="341" t="s">
        <v>1248</v>
      </c>
      <c r="E575" s="340" t="s">
        <v>462</v>
      </c>
      <c r="F575" s="341" t="s">
        <v>463</v>
      </c>
      <c r="G575" s="340" t="s">
        <v>593</v>
      </c>
      <c r="H575" s="340" t="s">
        <v>594</v>
      </c>
      <c r="I575" s="342">
        <v>11.737999725341798</v>
      </c>
      <c r="J575" s="342">
        <v>350</v>
      </c>
      <c r="K575" s="343">
        <v>4108.0400390625</v>
      </c>
    </row>
    <row r="576" spans="1:11" ht="14.45" customHeight="1" x14ac:dyDescent="0.2">
      <c r="A576" s="338" t="s">
        <v>1220</v>
      </c>
      <c r="B576" s="339" t="s">
        <v>1221</v>
      </c>
      <c r="C576" s="340" t="s">
        <v>1247</v>
      </c>
      <c r="D576" s="341" t="s">
        <v>1248</v>
      </c>
      <c r="E576" s="340" t="s">
        <v>462</v>
      </c>
      <c r="F576" s="341" t="s">
        <v>463</v>
      </c>
      <c r="G576" s="340" t="s">
        <v>593</v>
      </c>
      <c r="H576" s="340" t="s">
        <v>595</v>
      </c>
      <c r="I576" s="342">
        <v>11.739999771118164</v>
      </c>
      <c r="J576" s="342">
        <v>300</v>
      </c>
      <c r="K576" s="343">
        <v>3522</v>
      </c>
    </row>
    <row r="577" spans="1:11" ht="14.45" customHeight="1" x14ac:dyDescent="0.2">
      <c r="A577" s="338" t="s">
        <v>1220</v>
      </c>
      <c r="B577" s="339" t="s">
        <v>1221</v>
      </c>
      <c r="C577" s="340" t="s">
        <v>1247</v>
      </c>
      <c r="D577" s="341" t="s">
        <v>1248</v>
      </c>
      <c r="E577" s="340" t="s">
        <v>462</v>
      </c>
      <c r="F577" s="341" t="s">
        <v>463</v>
      </c>
      <c r="G577" s="340" t="s">
        <v>1261</v>
      </c>
      <c r="H577" s="340" t="s">
        <v>1262</v>
      </c>
      <c r="I577" s="342">
        <v>562.6500244140625</v>
      </c>
      <c r="J577" s="342">
        <v>36</v>
      </c>
      <c r="K577" s="343">
        <v>20255.3994140625</v>
      </c>
    </row>
    <row r="578" spans="1:11" ht="14.45" customHeight="1" x14ac:dyDescent="0.2">
      <c r="A578" s="338" t="s">
        <v>1220</v>
      </c>
      <c r="B578" s="339" t="s">
        <v>1221</v>
      </c>
      <c r="C578" s="340" t="s">
        <v>1247</v>
      </c>
      <c r="D578" s="341" t="s">
        <v>1248</v>
      </c>
      <c r="E578" s="340" t="s">
        <v>462</v>
      </c>
      <c r="F578" s="341" t="s">
        <v>463</v>
      </c>
      <c r="G578" s="340" t="s">
        <v>1263</v>
      </c>
      <c r="H578" s="340" t="s">
        <v>1264</v>
      </c>
      <c r="I578" s="342">
        <v>562.6500244140625</v>
      </c>
      <c r="J578" s="342">
        <v>1536</v>
      </c>
      <c r="K578" s="343">
        <v>864230.40234375</v>
      </c>
    </row>
    <row r="579" spans="1:11" ht="14.45" customHeight="1" x14ac:dyDescent="0.2">
      <c r="A579" s="338" t="s">
        <v>1220</v>
      </c>
      <c r="B579" s="339" t="s">
        <v>1221</v>
      </c>
      <c r="C579" s="340" t="s">
        <v>1247</v>
      </c>
      <c r="D579" s="341" t="s">
        <v>1248</v>
      </c>
      <c r="E579" s="340" t="s">
        <v>462</v>
      </c>
      <c r="F579" s="341" t="s">
        <v>463</v>
      </c>
      <c r="G579" s="340" t="s">
        <v>699</v>
      </c>
      <c r="H579" s="340" t="s">
        <v>700</v>
      </c>
      <c r="I579" s="342">
        <v>0.43600000143051149</v>
      </c>
      <c r="J579" s="342">
        <v>1200</v>
      </c>
      <c r="K579" s="343">
        <v>524</v>
      </c>
    </row>
    <row r="580" spans="1:11" ht="14.45" customHeight="1" x14ac:dyDescent="0.2">
      <c r="A580" s="338" t="s">
        <v>1220</v>
      </c>
      <c r="B580" s="339" t="s">
        <v>1221</v>
      </c>
      <c r="C580" s="340" t="s">
        <v>1247</v>
      </c>
      <c r="D580" s="341" t="s">
        <v>1248</v>
      </c>
      <c r="E580" s="340" t="s">
        <v>462</v>
      </c>
      <c r="F580" s="341" t="s">
        <v>463</v>
      </c>
      <c r="G580" s="340" t="s">
        <v>705</v>
      </c>
      <c r="H580" s="340" t="s">
        <v>706</v>
      </c>
      <c r="I580" s="342">
        <v>0.57999998331069946</v>
      </c>
      <c r="J580" s="342">
        <v>1500</v>
      </c>
      <c r="K580" s="343">
        <v>870</v>
      </c>
    </row>
    <row r="581" spans="1:11" ht="14.45" customHeight="1" x14ac:dyDescent="0.2">
      <c r="A581" s="338" t="s">
        <v>1220</v>
      </c>
      <c r="B581" s="339" t="s">
        <v>1221</v>
      </c>
      <c r="C581" s="340" t="s">
        <v>1247</v>
      </c>
      <c r="D581" s="341" t="s">
        <v>1248</v>
      </c>
      <c r="E581" s="340" t="s">
        <v>462</v>
      </c>
      <c r="F581" s="341" t="s">
        <v>463</v>
      </c>
      <c r="G581" s="340" t="s">
        <v>1265</v>
      </c>
      <c r="H581" s="340" t="s">
        <v>1266</v>
      </c>
      <c r="I581" s="342">
        <v>34.709999084472656</v>
      </c>
      <c r="J581" s="342">
        <v>240</v>
      </c>
      <c r="K581" s="343">
        <v>8331.580078125</v>
      </c>
    </row>
    <row r="582" spans="1:11" ht="14.45" customHeight="1" x14ac:dyDescent="0.2">
      <c r="A582" s="338" t="s">
        <v>1220</v>
      </c>
      <c r="B582" s="339" t="s">
        <v>1221</v>
      </c>
      <c r="C582" s="340" t="s">
        <v>1247</v>
      </c>
      <c r="D582" s="341" t="s">
        <v>1248</v>
      </c>
      <c r="E582" s="340" t="s">
        <v>462</v>
      </c>
      <c r="F582" s="341" t="s">
        <v>463</v>
      </c>
      <c r="G582" s="340" t="s">
        <v>1267</v>
      </c>
      <c r="H582" s="340" t="s">
        <v>1268</v>
      </c>
      <c r="I582" s="342">
        <v>2.75</v>
      </c>
      <c r="J582" s="342">
        <v>100</v>
      </c>
      <c r="K582" s="343">
        <v>275</v>
      </c>
    </row>
    <row r="583" spans="1:11" ht="14.45" customHeight="1" x14ac:dyDescent="0.2">
      <c r="A583" s="338" t="s">
        <v>1220</v>
      </c>
      <c r="B583" s="339" t="s">
        <v>1221</v>
      </c>
      <c r="C583" s="340" t="s">
        <v>1247</v>
      </c>
      <c r="D583" s="341" t="s">
        <v>1248</v>
      </c>
      <c r="E583" s="340" t="s">
        <v>462</v>
      </c>
      <c r="F583" s="341" t="s">
        <v>463</v>
      </c>
      <c r="G583" s="340" t="s">
        <v>1269</v>
      </c>
      <c r="H583" s="340" t="s">
        <v>1270</v>
      </c>
      <c r="I583" s="342">
        <v>11.069999694824219</v>
      </c>
      <c r="J583" s="342">
        <v>200</v>
      </c>
      <c r="K583" s="343">
        <v>2214.300048828125</v>
      </c>
    </row>
    <row r="584" spans="1:11" ht="14.45" customHeight="1" x14ac:dyDescent="0.2">
      <c r="A584" s="338" t="s">
        <v>1220</v>
      </c>
      <c r="B584" s="339" t="s">
        <v>1221</v>
      </c>
      <c r="C584" s="340" t="s">
        <v>1247</v>
      </c>
      <c r="D584" s="341" t="s">
        <v>1248</v>
      </c>
      <c r="E584" s="340" t="s">
        <v>462</v>
      </c>
      <c r="F584" s="341" t="s">
        <v>463</v>
      </c>
      <c r="G584" s="340" t="s">
        <v>1271</v>
      </c>
      <c r="H584" s="340" t="s">
        <v>1272</v>
      </c>
      <c r="I584" s="342">
        <v>6.309999942779541</v>
      </c>
      <c r="J584" s="342">
        <v>7300</v>
      </c>
      <c r="K584" s="343">
        <v>46070.580322265625</v>
      </c>
    </row>
    <row r="585" spans="1:11" ht="14.45" customHeight="1" x14ac:dyDescent="0.2">
      <c r="A585" s="338" t="s">
        <v>1220</v>
      </c>
      <c r="B585" s="339" t="s">
        <v>1221</v>
      </c>
      <c r="C585" s="340" t="s">
        <v>1247</v>
      </c>
      <c r="D585" s="341" t="s">
        <v>1248</v>
      </c>
      <c r="E585" s="340" t="s">
        <v>462</v>
      </c>
      <c r="F585" s="341" t="s">
        <v>463</v>
      </c>
      <c r="G585" s="340" t="s">
        <v>1273</v>
      </c>
      <c r="H585" s="340" t="s">
        <v>1274</v>
      </c>
      <c r="I585" s="342">
        <v>9.1491663455963135</v>
      </c>
      <c r="J585" s="342">
        <v>10400</v>
      </c>
      <c r="K585" s="343">
        <v>95138.7392578125</v>
      </c>
    </row>
    <row r="586" spans="1:11" ht="14.45" customHeight="1" x14ac:dyDescent="0.2">
      <c r="A586" s="338" t="s">
        <v>1220</v>
      </c>
      <c r="B586" s="339" t="s">
        <v>1221</v>
      </c>
      <c r="C586" s="340" t="s">
        <v>1247</v>
      </c>
      <c r="D586" s="341" t="s">
        <v>1248</v>
      </c>
      <c r="E586" s="340" t="s">
        <v>462</v>
      </c>
      <c r="F586" s="341" t="s">
        <v>463</v>
      </c>
      <c r="G586" s="340" t="s">
        <v>1275</v>
      </c>
      <c r="H586" s="340" t="s">
        <v>1276</v>
      </c>
      <c r="I586" s="342">
        <v>4.309999942779541</v>
      </c>
      <c r="J586" s="342">
        <v>3200</v>
      </c>
      <c r="K586" s="343">
        <v>13788.64013671875</v>
      </c>
    </row>
    <row r="587" spans="1:11" ht="14.45" customHeight="1" x14ac:dyDescent="0.2">
      <c r="A587" s="338" t="s">
        <v>1220</v>
      </c>
      <c r="B587" s="339" t="s">
        <v>1221</v>
      </c>
      <c r="C587" s="340" t="s">
        <v>1247</v>
      </c>
      <c r="D587" s="341" t="s">
        <v>1248</v>
      </c>
      <c r="E587" s="340" t="s">
        <v>462</v>
      </c>
      <c r="F587" s="341" t="s">
        <v>463</v>
      </c>
      <c r="G587" s="340" t="s">
        <v>1277</v>
      </c>
      <c r="H587" s="340" t="s">
        <v>1278</v>
      </c>
      <c r="I587" s="342">
        <v>14.649999618530273</v>
      </c>
      <c r="J587" s="342">
        <v>7300</v>
      </c>
      <c r="K587" s="343">
        <v>106955.20068359375</v>
      </c>
    </row>
    <row r="588" spans="1:11" ht="14.45" customHeight="1" x14ac:dyDescent="0.2">
      <c r="A588" s="338" t="s">
        <v>1220</v>
      </c>
      <c r="B588" s="339" t="s">
        <v>1221</v>
      </c>
      <c r="C588" s="340" t="s">
        <v>1247</v>
      </c>
      <c r="D588" s="341" t="s">
        <v>1248</v>
      </c>
      <c r="E588" s="340" t="s">
        <v>462</v>
      </c>
      <c r="F588" s="341" t="s">
        <v>463</v>
      </c>
      <c r="G588" s="340" t="s">
        <v>1279</v>
      </c>
      <c r="H588" s="340" t="s">
        <v>1280</v>
      </c>
      <c r="I588" s="342">
        <v>5.4200000762939453</v>
      </c>
      <c r="J588" s="342">
        <v>4400</v>
      </c>
      <c r="K588" s="343">
        <v>23842.6201171875</v>
      </c>
    </row>
    <row r="589" spans="1:11" ht="14.45" customHeight="1" x14ac:dyDescent="0.2">
      <c r="A589" s="338" t="s">
        <v>1220</v>
      </c>
      <c r="B589" s="339" t="s">
        <v>1221</v>
      </c>
      <c r="C589" s="340" t="s">
        <v>1247</v>
      </c>
      <c r="D589" s="341" t="s">
        <v>1248</v>
      </c>
      <c r="E589" s="340" t="s">
        <v>462</v>
      </c>
      <c r="F589" s="341" t="s">
        <v>463</v>
      </c>
      <c r="G589" s="340" t="s">
        <v>711</v>
      </c>
      <c r="H589" s="340" t="s">
        <v>712</v>
      </c>
      <c r="I589" s="342">
        <v>7.4292306166428785</v>
      </c>
      <c r="J589" s="342">
        <v>9195</v>
      </c>
      <c r="K589" s="343">
        <v>68313.85009765625</v>
      </c>
    </row>
    <row r="590" spans="1:11" ht="14.45" customHeight="1" x14ac:dyDescent="0.2">
      <c r="A590" s="338" t="s">
        <v>1220</v>
      </c>
      <c r="B590" s="339" t="s">
        <v>1221</v>
      </c>
      <c r="C590" s="340" t="s">
        <v>1247</v>
      </c>
      <c r="D590" s="341" t="s">
        <v>1248</v>
      </c>
      <c r="E590" s="340" t="s">
        <v>462</v>
      </c>
      <c r="F590" s="341" t="s">
        <v>463</v>
      </c>
      <c r="G590" s="340" t="s">
        <v>713</v>
      </c>
      <c r="H590" s="340" t="s">
        <v>714</v>
      </c>
      <c r="I590" s="342">
        <v>2.119999885559082</v>
      </c>
      <c r="J590" s="342">
        <v>100</v>
      </c>
      <c r="K590" s="343">
        <v>212</v>
      </c>
    </row>
    <row r="591" spans="1:11" ht="14.45" customHeight="1" x14ac:dyDescent="0.2">
      <c r="A591" s="338" t="s">
        <v>1220</v>
      </c>
      <c r="B591" s="339" t="s">
        <v>1221</v>
      </c>
      <c r="C591" s="340" t="s">
        <v>1247</v>
      </c>
      <c r="D591" s="341" t="s">
        <v>1248</v>
      </c>
      <c r="E591" s="340" t="s">
        <v>462</v>
      </c>
      <c r="F591" s="341" t="s">
        <v>463</v>
      </c>
      <c r="G591" s="340" t="s">
        <v>1281</v>
      </c>
      <c r="H591" s="340" t="s">
        <v>1282</v>
      </c>
      <c r="I591" s="342">
        <v>8.7600002288818359</v>
      </c>
      <c r="J591" s="342">
        <v>2200</v>
      </c>
      <c r="K591" s="343">
        <v>19272.859619140625</v>
      </c>
    </row>
    <row r="592" spans="1:11" ht="14.45" customHeight="1" x14ac:dyDescent="0.2">
      <c r="A592" s="338" t="s">
        <v>1220</v>
      </c>
      <c r="B592" s="339" t="s">
        <v>1221</v>
      </c>
      <c r="C592" s="340" t="s">
        <v>1247</v>
      </c>
      <c r="D592" s="341" t="s">
        <v>1248</v>
      </c>
      <c r="E592" s="340" t="s">
        <v>462</v>
      </c>
      <c r="F592" s="341" t="s">
        <v>463</v>
      </c>
      <c r="G592" s="340" t="s">
        <v>1283</v>
      </c>
      <c r="H592" s="340" t="s">
        <v>1284</v>
      </c>
      <c r="I592" s="342">
        <v>71.389999389648438</v>
      </c>
      <c r="J592" s="342">
        <v>500</v>
      </c>
      <c r="K592" s="343">
        <v>35695</v>
      </c>
    </row>
    <row r="593" spans="1:11" ht="14.45" customHeight="1" x14ac:dyDescent="0.2">
      <c r="A593" s="338" t="s">
        <v>1220</v>
      </c>
      <c r="B593" s="339" t="s">
        <v>1221</v>
      </c>
      <c r="C593" s="340" t="s">
        <v>1247</v>
      </c>
      <c r="D593" s="341" t="s">
        <v>1248</v>
      </c>
      <c r="E593" s="340" t="s">
        <v>462</v>
      </c>
      <c r="F593" s="341" t="s">
        <v>463</v>
      </c>
      <c r="G593" s="340" t="s">
        <v>1285</v>
      </c>
      <c r="H593" s="340" t="s">
        <v>1286</v>
      </c>
      <c r="I593" s="342">
        <v>0.4699999988079071</v>
      </c>
      <c r="J593" s="342">
        <v>6000</v>
      </c>
      <c r="K593" s="343">
        <v>2820</v>
      </c>
    </row>
    <row r="594" spans="1:11" ht="14.45" customHeight="1" x14ac:dyDescent="0.2">
      <c r="A594" s="338" t="s">
        <v>1220</v>
      </c>
      <c r="B594" s="339" t="s">
        <v>1221</v>
      </c>
      <c r="C594" s="340" t="s">
        <v>1247</v>
      </c>
      <c r="D594" s="341" t="s">
        <v>1248</v>
      </c>
      <c r="E594" s="340" t="s">
        <v>462</v>
      </c>
      <c r="F594" s="341" t="s">
        <v>463</v>
      </c>
      <c r="G594" s="340" t="s">
        <v>1287</v>
      </c>
      <c r="H594" s="340" t="s">
        <v>1288</v>
      </c>
      <c r="I594" s="342">
        <v>0.4699999988079071</v>
      </c>
      <c r="J594" s="342">
        <v>3000</v>
      </c>
      <c r="K594" s="343">
        <v>1410</v>
      </c>
    </row>
    <row r="595" spans="1:11" ht="14.45" customHeight="1" x14ac:dyDescent="0.2">
      <c r="A595" s="338" t="s">
        <v>1220</v>
      </c>
      <c r="B595" s="339" t="s">
        <v>1221</v>
      </c>
      <c r="C595" s="340" t="s">
        <v>1247</v>
      </c>
      <c r="D595" s="341" t="s">
        <v>1248</v>
      </c>
      <c r="E595" s="340" t="s">
        <v>807</v>
      </c>
      <c r="F595" s="341" t="s">
        <v>808</v>
      </c>
      <c r="G595" s="340" t="s">
        <v>1289</v>
      </c>
      <c r="H595" s="340" t="s">
        <v>1290</v>
      </c>
      <c r="I595" s="342">
        <v>651.19000244140625</v>
      </c>
      <c r="J595" s="342">
        <v>20</v>
      </c>
      <c r="K595" s="343">
        <v>13023.7099609375</v>
      </c>
    </row>
    <row r="596" spans="1:11" ht="14.45" customHeight="1" x14ac:dyDescent="0.2">
      <c r="A596" s="338" t="s">
        <v>1220</v>
      </c>
      <c r="B596" s="339" t="s">
        <v>1221</v>
      </c>
      <c r="C596" s="340" t="s">
        <v>1247</v>
      </c>
      <c r="D596" s="341" t="s">
        <v>1248</v>
      </c>
      <c r="E596" s="340" t="s">
        <v>807</v>
      </c>
      <c r="F596" s="341" t="s">
        <v>808</v>
      </c>
      <c r="G596" s="340" t="s">
        <v>1291</v>
      </c>
      <c r="H596" s="340" t="s">
        <v>1292</v>
      </c>
      <c r="I596" s="342">
        <v>62.639332834879561</v>
      </c>
      <c r="J596" s="342">
        <v>18980</v>
      </c>
      <c r="K596" s="343">
        <v>1188893.6376953125</v>
      </c>
    </row>
    <row r="597" spans="1:11" ht="14.45" customHeight="1" x14ac:dyDescent="0.2">
      <c r="A597" s="338" t="s">
        <v>1220</v>
      </c>
      <c r="B597" s="339" t="s">
        <v>1221</v>
      </c>
      <c r="C597" s="340" t="s">
        <v>1247</v>
      </c>
      <c r="D597" s="341" t="s">
        <v>1248</v>
      </c>
      <c r="E597" s="340" t="s">
        <v>807</v>
      </c>
      <c r="F597" s="341" t="s">
        <v>808</v>
      </c>
      <c r="G597" s="340" t="s">
        <v>1293</v>
      </c>
      <c r="H597" s="340" t="s">
        <v>1294</v>
      </c>
      <c r="I597" s="342">
        <v>142.68956623906675</v>
      </c>
      <c r="J597" s="342">
        <v>6320</v>
      </c>
      <c r="K597" s="343">
        <v>904269.31591796875</v>
      </c>
    </row>
    <row r="598" spans="1:11" ht="14.45" customHeight="1" x14ac:dyDescent="0.2">
      <c r="A598" s="338" t="s">
        <v>1220</v>
      </c>
      <c r="B598" s="339" t="s">
        <v>1221</v>
      </c>
      <c r="C598" s="340" t="s">
        <v>1247</v>
      </c>
      <c r="D598" s="341" t="s">
        <v>1248</v>
      </c>
      <c r="E598" s="340" t="s">
        <v>807</v>
      </c>
      <c r="F598" s="341" t="s">
        <v>808</v>
      </c>
      <c r="G598" s="340" t="s">
        <v>1295</v>
      </c>
      <c r="H598" s="340" t="s">
        <v>1296</v>
      </c>
      <c r="I598" s="342">
        <v>94.682500839233398</v>
      </c>
      <c r="J598" s="342">
        <v>2600</v>
      </c>
      <c r="K598" s="343">
        <v>246180.75</v>
      </c>
    </row>
    <row r="599" spans="1:11" ht="14.45" customHeight="1" x14ac:dyDescent="0.2">
      <c r="A599" s="338" t="s">
        <v>1220</v>
      </c>
      <c r="B599" s="339" t="s">
        <v>1221</v>
      </c>
      <c r="C599" s="340" t="s">
        <v>1247</v>
      </c>
      <c r="D599" s="341" t="s">
        <v>1248</v>
      </c>
      <c r="E599" s="340" t="s">
        <v>807</v>
      </c>
      <c r="F599" s="341" t="s">
        <v>808</v>
      </c>
      <c r="G599" s="340" t="s">
        <v>811</v>
      </c>
      <c r="H599" s="340" t="s">
        <v>812</v>
      </c>
      <c r="I599" s="342">
        <v>10.159999847412109</v>
      </c>
      <c r="J599" s="342">
        <v>800</v>
      </c>
      <c r="K599" s="343">
        <v>8128</v>
      </c>
    </row>
    <row r="600" spans="1:11" ht="14.45" customHeight="1" x14ac:dyDescent="0.2">
      <c r="A600" s="338" t="s">
        <v>1220</v>
      </c>
      <c r="B600" s="339" t="s">
        <v>1221</v>
      </c>
      <c r="C600" s="340" t="s">
        <v>1247</v>
      </c>
      <c r="D600" s="341" t="s">
        <v>1248</v>
      </c>
      <c r="E600" s="340" t="s">
        <v>1002</v>
      </c>
      <c r="F600" s="341" t="s">
        <v>1003</v>
      </c>
      <c r="G600" s="340" t="s">
        <v>1297</v>
      </c>
      <c r="H600" s="340" t="s">
        <v>1298</v>
      </c>
      <c r="I600" s="342">
        <v>8.3500003814697266</v>
      </c>
      <c r="J600" s="342">
        <v>5000</v>
      </c>
      <c r="K600" s="343">
        <v>41745</v>
      </c>
    </row>
    <row r="601" spans="1:11" ht="14.45" customHeight="1" x14ac:dyDescent="0.2">
      <c r="A601" s="338" t="s">
        <v>1220</v>
      </c>
      <c r="B601" s="339" t="s">
        <v>1221</v>
      </c>
      <c r="C601" s="340" t="s">
        <v>1247</v>
      </c>
      <c r="D601" s="341" t="s">
        <v>1248</v>
      </c>
      <c r="E601" s="340" t="s">
        <v>1002</v>
      </c>
      <c r="F601" s="341" t="s">
        <v>1003</v>
      </c>
      <c r="G601" s="340" t="s">
        <v>1050</v>
      </c>
      <c r="H601" s="340" t="s">
        <v>1051</v>
      </c>
      <c r="I601" s="342">
        <v>0.54692309177838838</v>
      </c>
      <c r="J601" s="342">
        <v>30500</v>
      </c>
      <c r="K601" s="343">
        <v>16675</v>
      </c>
    </row>
    <row r="602" spans="1:11" ht="14.45" customHeight="1" x14ac:dyDescent="0.2">
      <c r="A602" s="338" t="s">
        <v>1220</v>
      </c>
      <c r="B602" s="339" t="s">
        <v>1221</v>
      </c>
      <c r="C602" s="340" t="s">
        <v>1247</v>
      </c>
      <c r="D602" s="341" t="s">
        <v>1248</v>
      </c>
      <c r="E602" s="340" t="s">
        <v>1002</v>
      </c>
      <c r="F602" s="341" t="s">
        <v>1003</v>
      </c>
      <c r="G602" s="340" t="s">
        <v>1299</v>
      </c>
      <c r="H602" s="340" t="s">
        <v>1300</v>
      </c>
      <c r="I602" s="342">
        <v>0.99000000953674316</v>
      </c>
      <c r="J602" s="342">
        <v>3000</v>
      </c>
      <c r="K602" s="343">
        <v>2976.60009765625</v>
      </c>
    </row>
    <row r="603" spans="1:11" ht="14.45" customHeight="1" x14ac:dyDescent="0.2">
      <c r="A603" s="338" t="s">
        <v>1220</v>
      </c>
      <c r="B603" s="339" t="s">
        <v>1221</v>
      </c>
      <c r="C603" s="340" t="s">
        <v>1247</v>
      </c>
      <c r="D603" s="341" t="s">
        <v>1248</v>
      </c>
      <c r="E603" s="340" t="s">
        <v>1064</v>
      </c>
      <c r="F603" s="341" t="s">
        <v>1065</v>
      </c>
      <c r="G603" s="340" t="s">
        <v>1301</v>
      </c>
      <c r="H603" s="340" t="s">
        <v>1302</v>
      </c>
      <c r="I603" s="342">
        <v>34.485000610351563</v>
      </c>
      <c r="J603" s="342">
        <v>200</v>
      </c>
      <c r="K603" s="343">
        <v>6897</v>
      </c>
    </row>
    <row r="604" spans="1:11" ht="14.45" customHeight="1" x14ac:dyDescent="0.2">
      <c r="A604" s="338" t="s">
        <v>1220</v>
      </c>
      <c r="B604" s="339" t="s">
        <v>1221</v>
      </c>
      <c r="C604" s="340" t="s">
        <v>1247</v>
      </c>
      <c r="D604" s="341" t="s">
        <v>1248</v>
      </c>
      <c r="E604" s="340" t="s">
        <v>1064</v>
      </c>
      <c r="F604" s="341" t="s">
        <v>1065</v>
      </c>
      <c r="G604" s="340" t="s">
        <v>1090</v>
      </c>
      <c r="H604" s="340" t="s">
        <v>1091</v>
      </c>
      <c r="I604" s="342">
        <v>15.729999542236328</v>
      </c>
      <c r="J604" s="342">
        <v>1900</v>
      </c>
      <c r="K604" s="343">
        <v>29887</v>
      </c>
    </row>
    <row r="605" spans="1:11" ht="14.45" customHeight="1" x14ac:dyDescent="0.2">
      <c r="A605" s="338" t="s">
        <v>1220</v>
      </c>
      <c r="B605" s="339" t="s">
        <v>1221</v>
      </c>
      <c r="C605" s="340" t="s">
        <v>1247</v>
      </c>
      <c r="D605" s="341" t="s">
        <v>1248</v>
      </c>
      <c r="E605" s="340" t="s">
        <v>1064</v>
      </c>
      <c r="F605" s="341" t="s">
        <v>1065</v>
      </c>
      <c r="G605" s="340" t="s">
        <v>1092</v>
      </c>
      <c r="H605" s="340" t="s">
        <v>1093</v>
      </c>
      <c r="I605" s="342">
        <v>15.729999542236328</v>
      </c>
      <c r="J605" s="342">
        <v>1850</v>
      </c>
      <c r="K605" s="343">
        <v>29100.5</v>
      </c>
    </row>
    <row r="606" spans="1:11" ht="14.45" customHeight="1" x14ac:dyDescent="0.2">
      <c r="A606" s="338" t="s">
        <v>1220</v>
      </c>
      <c r="B606" s="339" t="s">
        <v>1221</v>
      </c>
      <c r="C606" s="340" t="s">
        <v>1247</v>
      </c>
      <c r="D606" s="341" t="s">
        <v>1248</v>
      </c>
      <c r="E606" s="340" t="s">
        <v>1064</v>
      </c>
      <c r="F606" s="341" t="s">
        <v>1065</v>
      </c>
      <c r="G606" s="340" t="s">
        <v>1096</v>
      </c>
      <c r="H606" s="340" t="s">
        <v>1097</v>
      </c>
      <c r="I606" s="342">
        <v>15.729999542236328</v>
      </c>
      <c r="J606" s="342">
        <v>50</v>
      </c>
      <c r="K606" s="343">
        <v>786.5</v>
      </c>
    </row>
    <row r="607" spans="1:11" ht="14.45" customHeight="1" x14ac:dyDescent="0.2">
      <c r="A607" s="338" t="s">
        <v>1220</v>
      </c>
      <c r="B607" s="339" t="s">
        <v>1221</v>
      </c>
      <c r="C607" s="340" t="s">
        <v>1247</v>
      </c>
      <c r="D607" s="341" t="s">
        <v>1248</v>
      </c>
      <c r="E607" s="340" t="s">
        <v>1064</v>
      </c>
      <c r="F607" s="341" t="s">
        <v>1065</v>
      </c>
      <c r="G607" s="340" t="s">
        <v>1098</v>
      </c>
      <c r="H607" s="340" t="s">
        <v>1099</v>
      </c>
      <c r="I607" s="342">
        <v>15.729999542236328</v>
      </c>
      <c r="J607" s="342">
        <v>400</v>
      </c>
      <c r="K607" s="343">
        <v>6292</v>
      </c>
    </row>
    <row r="608" spans="1:11" ht="14.45" customHeight="1" x14ac:dyDescent="0.2">
      <c r="A608" s="338" t="s">
        <v>1220</v>
      </c>
      <c r="B608" s="339" t="s">
        <v>1221</v>
      </c>
      <c r="C608" s="340" t="s">
        <v>1247</v>
      </c>
      <c r="D608" s="341" t="s">
        <v>1248</v>
      </c>
      <c r="E608" s="340" t="s">
        <v>1064</v>
      </c>
      <c r="F608" s="341" t="s">
        <v>1065</v>
      </c>
      <c r="G608" s="340" t="s">
        <v>1303</v>
      </c>
      <c r="H608" s="340" t="s">
        <v>1304</v>
      </c>
      <c r="I608" s="342">
        <v>11.077999687194824</v>
      </c>
      <c r="J608" s="342">
        <v>450</v>
      </c>
      <c r="K608" s="343">
        <v>4878.7200317382813</v>
      </c>
    </row>
    <row r="609" spans="1:11" ht="14.45" customHeight="1" x14ac:dyDescent="0.2">
      <c r="A609" s="338" t="s">
        <v>1220</v>
      </c>
      <c r="B609" s="339" t="s">
        <v>1221</v>
      </c>
      <c r="C609" s="340" t="s">
        <v>1247</v>
      </c>
      <c r="D609" s="341" t="s">
        <v>1248</v>
      </c>
      <c r="E609" s="340" t="s">
        <v>1064</v>
      </c>
      <c r="F609" s="341" t="s">
        <v>1065</v>
      </c>
      <c r="G609" s="340" t="s">
        <v>1305</v>
      </c>
      <c r="H609" s="340" t="s">
        <v>1306</v>
      </c>
      <c r="I609" s="342">
        <v>10.771999740600586</v>
      </c>
      <c r="J609" s="342">
        <v>700</v>
      </c>
      <c r="K609" s="343">
        <v>7343.4900512695313</v>
      </c>
    </row>
    <row r="610" spans="1:11" ht="14.45" customHeight="1" x14ac:dyDescent="0.2">
      <c r="A610" s="338" t="s">
        <v>1220</v>
      </c>
      <c r="B610" s="339" t="s">
        <v>1221</v>
      </c>
      <c r="C610" s="340" t="s">
        <v>1247</v>
      </c>
      <c r="D610" s="341" t="s">
        <v>1248</v>
      </c>
      <c r="E610" s="340" t="s">
        <v>1064</v>
      </c>
      <c r="F610" s="341" t="s">
        <v>1065</v>
      </c>
      <c r="G610" s="340" t="s">
        <v>1307</v>
      </c>
      <c r="H610" s="340" t="s">
        <v>1308</v>
      </c>
      <c r="I610" s="342">
        <v>10.669999758402506</v>
      </c>
      <c r="J610" s="342">
        <v>250</v>
      </c>
      <c r="K610" s="343">
        <v>2617.2300415039063</v>
      </c>
    </row>
    <row r="611" spans="1:11" ht="14.45" customHeight="1" x14ac:dyDescent="0.2">
      <c r="A611" s="338" t="s">
        <v>1220</v>
      </c>
      <c r="B611" s="339" t="s">
        <v>1221</v>
      </c>
      <c r="C611" s="340" t="s">
        <v>1247</v>
      </c>
      <c r="D611" s="341" t="s">
        <v>1248</v>
      </c>
      <c r="E611" s="340" t="s">
        <v>1064</v>
      </c>
      <c r="F611" s="341" t="s">
        <v>1065</v>
      </c>
      <c r="G611" s="340" t="s">
        <v>1309</v>
      </c>
      <c r="H611" s="340" t="s">
        <v>1310</v>
      </c>
      <c r="I611" s="342">
        <v>24.200000762939453</v>
      </c>
      <c r="J611" s="342">
        <v>3100</v>
      </c>
      <c r="K611" s="343">
        <v>75020</v>
      </c>
    </row>
    <row r="612" spans="1:11" ht="14.45" customHeight="1" x14ac:dyDescent="0.2">
      <c r="A612" s="338" t="s">
        <v>1220</v>
      </c>
      <c r="B612" s="339" t="s">
        <v>1221</v>
      </c>
      <c r="C612" s="340" t="s">
        <v>1247</v>
      </c>
      <c r="D612" s="341" t="s">
        <v>1248</v>
      </c>
      <c r="E612" s="340" t="s">
        <v>1064</v>
      </c>
      <c r="F612" s="341" t="s">
        <v>1065</v>
      </c>
      <c r="G612" s="340" t="s">
        <v>1311</v>
      </c>
      <c r="H612" s="340" t="s">
        <v>1312</v>
      </c>
      <c r="I612" s="342">
        <v>25.875385284423828</v>
      </c>
      <c r="J612" s="342">
        <v>4700</v>
      </c>
      <c r="K612" s="343">
        <v>119185</v>
      </c>
    </row>
    <row r="613" spans="1:11" ht="14.45" customHeight="1" x14ac:dyDescent="0.2">
      <c r="A613" s="338" t="s">
        <v>1220</v>
      </c>
      <c r="B613" s="339" t="s">
        <v>1221</v>
      </c>
      <c r="C613" s="340" t="s">
        <v>1247</v>
      </c>
      <c r="D613" s="341" t="s">
        <v>1248</v>
      </c>
      <c r="E613" s="340" t="s">
        <v>1064</v>
      </c>
      <c r="F613" s="341" t="s">
        <v>1065</v>
      </c>
      <c r="G613" s="340" t="s">
        <v>1112</v>
      </c>
      <c r="H613" s="340" t="s">
        <v>1113</v>
      </c>
      <c r="I613" s="342">
        <v>0.71500000357627869</v>
      </c>
      <c r="J613" s="342">
        <v>1000</v>
      </c>
      <c r="K613" s="343">
        <v>698</v>
      </c>
    </row>
    <row r="614" spans="1:11" ht="14.45" customHeight="1" x14ac:dyDescent="0.2">
      <c r="A614" s="338" t="s">
        <v>1220</v>
      </c>
      <c r="B614" s="339" t="s">
        <v>1221</v>
      </c>
      <c r="C614" s="340" t="s">
        <v>1247</v>
      </c>
      <c r="D614" s="341" t="s">
        <v>1248</v>
      </c>
      <c r="E614" s="340" t="s">
        <v>1064</v>
      </c>
      <c r="F614" s="341" t="s">
        <v>1065</v>
      </c>
      <c r="G614" s="340" t="s">
        <v>1114</v>
      </c>
      <c r="H614" s="340" t="s">
        <v>1115</v>
      </c>
      <c r="I614" s="342">
        <v>0.72800000905990603</v>
      </c>
      <c r="J614" s="342">
        <v>3800</v>
      </c>
      <c r="K614" s="343">
        <v>2772</v>
      </c>
    </row>
    <row r="615" spans="1:11" ht="14.45" customHeight="1" x14ac:dyDescent="0.2">
      <c r="A615" s="338" t="s">
        <v>1220</v>
      </c>
      <c r="B615" s="339" t="s">
        <v>1221</v>
      </c>
      <c r="C615" s="340" t="s">
        <v>1247</v>
      </c>
      <c r="D615" s="341" t="s">
        <v>1248</v>
      </c>
      <c r="E615" s="340" t="s">
        <v>1064</v>
      </c>
      <c r="F615" s="341" t="s">
        <v>1065</v>
      </c>
      <c r="G615" s="340" t="s">
        <v>1226</v>
      </c>
      <c r="H615" s="340" t="s">
        <v>1227</v>
      </c>
      <c r="I615" s="342">
        <v>0.71799999475479126</v>
      </c>
      <c r="J615" s="342">
        <v>4800</v>
      </c>
      <c r="K615" s="343">
        <v>3464</v>
      </c>
    </row>
    <row r="616" spans="1:11" ht="14.45" customHeight="1" x14ac:dyDescent="0.2">
      <c r="A616" s="338" t="s">
        <v>1220</v>
      </c>
      <c r="B616" s="339" t="s">
        <v>1221</v>
      </c>
      <c r="C616" s="340" t="s">
        <v>1247</v>
      </c>
      <c r="D616" s="341" t="s">
        <v>1248</v>
      </c>
      <c r="E616" s="340" t="s">
        <v>1064</v>
      </c>
      <c r="F616" s="341" t="s">
        <v>1065</v>
      </c>
      <c r="G616" s="340" t="s">
        <v>1116</v>
      </c>
      <c r="H616" s="340" t="s">
        <v>1117</v>
      </c>
      <c r="I616" s="342">
        <v>0.7066666682561239</v>
      </c>
      <c r="J616" s="342">
        <v>1020</v>
      </c>
      <c r="K616" s="343">
        <v>720.79998779296875</v>
      </c>
    </row>
    <row r="617" spans="1:11" ht="14.45" customHeight="1" x14ac:dyDescent="0.2">
      <c r="A617" s="338" t="s">
        <v>1220</v>
      </c>
      <c r="B617" s="339" t="s">
        <v>1221</v>
      </c>
      <c r="C617" s="340" t="s">
        <v>1247</v>
      </c>
      <c r="D617" s="341" t="s">
        <v>1248</v>
      </c>
      <c r="E617" s="340" t="s">
        <v>1064</v>
      </c>
      <c r="F617" s="341" t="s">
        <v>1065</v>
      </c>
      <c r="G617" s="340" t="s">
        <v>1313</v>
      </c>
      <c r="H617" s="340" t="s">
        <v>1314</v>
      </c>
      <c r="I617" s="342">
        <v>4.8299999237060547</v>
      </c>
      <c r="J617" s="342">
        <v>800</v>
      </c>
      <c r="K617" s="343">
        <v>3864</v>
      </c>
    </row>
    <row r="618" spans="1:11" ht="14.45" customHeight="1" x14ac:dyDescent="0.2">
      <c r="A618" s="338" t="s">
        <v>1220</v>
      </c>
      <c r="B618" s="339" t="s">
        <v>1221</v>
      </c>
      <c r="C618" s="340" t="s">
        <v>1247</v>
      </c>
      <c r="D618" s="341" t="s">
        <v>1248</v>
      </c>
      <c r="E618" s="340" t="s">
        <v>1064</v>
      </c>
      <c r="F618" s="341" t="s">
        <v>1065</v>
      </c>
      <c r="G618" s="340" t="s">
        <v>1112</v>
      </c>
      <c r="H618" s="340" t="s">
        <v>1122</v>
      </c>
      <c r="I618" s="342">
        <v>1.1000000238418579</v>
      </c>
      <c r="J618" s="342">
        <v>400</v>
      </c>
      <c r="K618" s="343">
        <v>440</v>
      </c>
    </row>
    <row r="619" spans="1:11" ht="14.45" customHeight="1" x14ac:dyDescent="0.2">
      <c r="A619" s="338" t="s">
        <v>1220</v>
      </c>
      <c r="B619" s="339" t="s">
        <v>1221</v>
      </c>
      <c r="C619" s="340" t="s">
        <v>1247</v>
      </c>
      <c r="D619" s="341" t="s">
        <v>1248</v>
      </c>
      <c r="E619" s="340" t="s">
        <v>1064</v>
      </c>
      <c r="F619" s="341" t="s">
        <v>1065</v>
      </c>
      <c r="G619" s="340" t="s">
        <v>1114</v>
      </c>
      <c r="H619" s="340" t="s">
        <v>1123</v>
      </c>
      <c r="I619" s="342">
        <v>1.1825000047683716</v>
      </c>
      <c r="J619" s="342">
        <v>3600</v>
      </c>
      <c r="K619" s="343">
        <v>4312</v>
      </c>
    </row>
    <row r="620" spans="1:11" ht="14.45" customHeight="1" x14ac:dyDescent="0.2">
      <c r="A620" s="338" t="s">
        <v>1220</v>
      </c>
      <c r="B620" s="339" t="s">
        <v>1221</v>
      </c>
      <c r="C620" s="340" t="s">
        <v>1247</v>
      </c>
      <c r="D620" s="341" t="s">
        <v>1248</v>
      </c>
      <c r="E620" s="340" t="s">
        <v>1064</v>
      </c>
      <c r="F620" s="341" t="s">
        <v>1065</v>
      </c>
      <c r="G620" s="340" t="s">
        <v>1226</v>
      </c>
      <c r="H620" s="340" t="s">
        <v>1232</v>
      </c>
      <c r="I620" s="342">
        <v>1.0899999936421711</v>
      </c>
      <c r="J620" s="342">
        <v>2800</v>
      </c>
      <c r="K620" s="343">
        <v>3062</v>
      </c>
    </row>
    <row r="621" spans="1:11" ht="14.45" customHeight="1" x14ac:dyDescent="0.2">
      <c r="A621" s="338" t="s">
        <v>1220</v>
      </c>
      <c r="B621" s="339" t="s">
        <v>1221</v>
      </c>
      <c r="C621" s="340" t="s">
        <v>1247</v>
      </c>
      <c r="D621" s="341" t="s">
        <v>1248</v>
      </c>
      <c r="E621" s="340" t="s">
        <v>1064</v>
      </c>
      <c r="F621" s="341" t="s">
        <v>1065</v>
      </c>
      <c r="G621" s="340" t="s">
        <v>1233</v>
      </c>
      <c r="H621" s="340" t="s">
        <v>1234</v>
      </c>
      <c r="I621" s="342">
        <v>4.3600001335144043</v>
      </c>
      <c r="J621" s="342">
        <v>800</v>
      </c>
      <c r="K621" s="343">
        <v>3488</v>
      </c>
    </row>
    <row r="622" spans="1:11" ht="14.45" customHeight="1" x14ac:dyDescent="0.2">
      <c r="A622" s="338" t="s">
        <v>1220</v>
      </c>
      <c r="B622" s="339" t="s">
        <v>1221</v>
      </c>
      <c r="C622" s="340" t="s">
        <v>1315</v>
      </c>
      <c r="D622" s="341" t="s">
        <v>1316</v>
      </c>
      <c r="E622" s="340" t="s">
        <v>312</v>
      </c>
      <c r="F622" s="341" t="s">
        <v>313</v>
      </c>
      <c r="G622" s="340" t="s">
        <v>1317</v>
      </c>
      <c r="H622" s="340" t="s">
        <v>1318</v>
      </c>
      <c r="I622" s="342">
        <v>39.200000762939453</v>
      </c>
      <c r="J622" s="342">
        <v>5</v>
      </c>
      <c r="K622" s="343">
        <v>196.02000427246094</v>
      </c>
    </row>
    <row r="623" spans="1:11" ht="14.45" customHeight="1" x14ac:dyDescent="0.2">
      <c r="A623" s="338" t="s">
        <v>1220</v>
      </c>
      <c r="B623" s="339" t="s">
        <v>1221</v>
      </c>
      <c r="C623" s="340" t="s">
        <v>1315</v>
      </c>
      <c r="D623" s="341" t="s">
        <v>1316</v>
      </c>
      <c r="E623" s="340" t="s">
        <v>312</v>
      </c>
      <c r="F623" s="341" t="s">
        <v>313</v>
      </c>
      <c r="G623" s="340" t="s">
        <v>1319</v>
      </c>
      <c r="H623" s="340" t="s">
        <v>1320</v>
      </c>
      <c r="I623" s="342">
        <v>38.720001220703125</v>
      </c>
      <c r="J623" s="342">
        <v>10</v>
      </c>
      <c r="K623" s="343">
        <v>387.20001220703125</v>
      </c>
    </row>
    <row r="624" spans="1:11" ht="14.45" customHeight="1" x14ac:dyDescent="0.2">
      <c r="A624" s="338" t="s">
        <v>1220</v>
      </c>
      <c r="B624" s="339" t="s">
        <v>1221</v>
      </c>
      <c r="C624" s="340" t="s">
        <v>1315</v>
      </c>
      <c r="D624" s="341" t="s">
        <v>1316</v>
      </c>
      <c r="E624" s="340" t="s">
        <v>312</v>
      </c>
      <c r="F624" s="341" t="s">
        <v>313</v>
      </c>
      <c r="G624" s="340" t="s">
        <v>1321</v>
      </c>
      <c r="H624" s="340" t="s">
        <v>1322</v>
      </c>
      <c r="I624" s="342">
        <v>603.78997802734375</v>
      </c>
      <c r="J624" s="342">
        <v>3</v>
      </c>
      <c r="K624" s="343">
        <v>1811.3699951171875</v>
      </c>
    </row>
    <row r="625" spans="1:11" ht="14.45" customHeight="1" x14ac:dyDescent="0.2">
      <c r="A625" s="338" t="s">
        <v>1220</v>
      </c>
      <c r="B625" s="339" t="s">
        <v>1221</v>
      </c>
      <c r="C625" s="340" t="s">
        <v>1315</v>
      </c>
      <c r="D625" s="341" t="s">
        <v>1316</v>
      </c>
      <c r="E625" s="340" t="s">
        <v>312</v>
      </c>
      <c r="F625" s="341" t="s">
        <v>313</v>
      </c>
      <c r="G625" s="340" t="s">
        <v>1323</v>
      </c>
      <c r="H625" s="340" t="s">
        <v>1324</v>
      </c>
      <c r="I625" s="342">
        <v>840.95001220703125</v>
      </c>
      <c r="J625" s="342">
        <v>3</v>
      </c>
      <c r="K625" s="343">
        <v>2522.85009765625</v>
      </c>
    </row>
    <row r="626" spans="1:11" ht="14.45" customHeight="1" x14ac:dyDescent="0.2">
      <c r="A626" s="338" t="s">
        <v>1220</v>
      </c>
      <c r="B626" s="339" t="s">
        <v>1221</v>
      </c>
      <c r="C626" s="340" t="s">
        <v>1315</v>
      </c>
      <c r="D626" s="341" t="s">
        <v>1316</v>
      </c>
      <c r="E626" s="340" t="s">
        <v>312</v>
      </c>
      <c r="F626" s="341" t="s">
        <v>313</v>
      </c>
      <c r="G626" s="340" t="s">
        <v>1325</v>
      </c>
      <c r="H626" s="340" t="s">
        <v>1326</v>
      </c>
      <c r="I626" s="342">
        <v>806.71002197265625</v>
      </c>
      <c r="J626" s="342">
        <v>2</v>
      </c>
      <c r="K626" s="343">
        <v>1613.4100341796875</v>
      </c>
    </row>
    <row r="627" spans="1:11" ht="14.45" customHeight="1" x14ac:dyDescent="0.2">
      <c r="A627" s="338" t="s">
        <v>1220</v>
      </c>
      <c r="B627" s="339" t="s">
        <v>1221</v>
      </c>
      <c r="C627" s="340" t="s">
        <v>1315</v>
      </c>
      <c r="D627" s="341" t="s">
        <v>1316</v>
      </c>
      <c r="E627" s="340" t="s">
        <v>312</v>
      </c>
      <c r="F627" s="341" t="s">
        <v>313</v>
      </c>
      <c r="G627" s="340" t="s">
        <v>1327</v>
      </c>
      <c r="H627" s="340" t="s">
        <v>1328</v>
      </c>
      <c r="I627" s="342">
        <v>907.5</v>
      </c>
      <c r="J627" s="342">
        <v>2</v>
      </c>
      <c r="K627" s="343">
        <v>1815</v>
      </c>
    </row>
    <row r="628" spans="1:11" ht="14.45" customHeight="1" x14ac:dyDescent="0.2">
      <c r="A628" s="338" t="s">
        <v>1220</v>
      </c>
      <c r="B628" s="339" t="s">
        <v>1221</v>
      </c>
      <c r="C628" s="340" t="s">
        <v>1315</v>
      </c>
      <c r="D628" s="341" t="s">
        <v>1316</v>
      </c>
      <c r="E628" s="340" t="s">
        <v>462</v>
      </c>
      <c r="F628" s="341" t="s">
        <v>463</v>
      </c>
      <c r="G628" s="340" t="s">
        <v>1259</v>
      </c>
      <c r="H628" s="340" t="s">
        <v>1260</v>
      </c>
      <c r="I628" s="342">
        <v>15.921666781107584</v>
      </c>
      <c r="J628" s="342">
        <v>1000</v>
      </c>
      <c r="K628" s="343">
        <v>15922</v>
      </c>
    </row>
    <row r="629" spans="1:11" ht="14.45" customHeight="1" x14ac:dyDescent="0.2">
      <c r="A629" s="338" t="s">
        <v>1220</v>
      </c>
      <c r="B629" s="339" t="s">
        <v>1221</v>
      </c>
      <c r="C629" s="340" t="s">
        <v>1315</v>
      </c>
      <c r="D629" s="341" t="s">
        <v>1316</v>
      </c>
      <c r="E629" s="340" t="s">
        <v>462</v>
      </c>
      <c r="F629" s="341" t="s">
        <v>463</v>
      </c>
      <c r="G629" s="340" t="s">
        <v>1329</v>
      </c>
      <c r="H629" s="340" t="s">
        <v>1330</v>
      </c>
      <c r="I629" s="342">
        <v>13.310000419616699</v>
      </c>
      <c r="J629" s="342">
        <v>130</v>
      </c>
      <c r="K629" s="343">
        <v>1730.2999877929688</v>
      </c>
    </row>
    <row r="630" spans="1:11" ht="14.45" customHeight="1" x14ac:dyDescent="0.2">
      <c r="A630" s="338" t="s">
        <v>1220</v>
      </c>
      <c r="B630" s="339" t="s">
        <v>1221</v>
      </c>
      <c r="C630" s="340" t="s">
        <v>1315</v>
      </c>
      <c r="D630" s="341" t="s">
        <v>1316</v>
      </c>
      <c r="E630" s="340" t="s">
        <v>462</v>
      </c>
      <c r="F630" s="341" t="s">
        <v>463</v>
      </c>
      <c r="G630" s="340" t="s">
        <v>1331</v>
      </c>
      <c r="H630" s="340" t="s">
        <v>1332</v>
      </c>
      <c r="I630" s="342">
        <v>25.530000686645508</v>
      </c>
      <c r="J630" s="342">
        <v>60</v>
      </c>
      <c r="K630" s="343">
        <v>1531.8000183105469</v>
      </c>
    </row>
    <row r="631" spans="1:11" ht="14.45" customHeight="1" x14ac:dyDescent="0.2">
      <c r="A631" s="338" t="s">
        <v>1220</v>
      </c>
      <c r="B631" s="339" t="s">
        <v>1221</v>
      </c>
      <c r="C631" s="340" t="s">
        <v>1315</v>
      </c>
      <c r="D631" s="341" t="s">
        <v>1316</v>
      </c>
      <c r="E631" s="340" t="s">
        <v>462</v>
      </c>
      <c r="F631" s="341" t="s">
        <v>463</v>
      </c>
      <c r="G631" s="340" t="s">
        <v>1333</v>
      </c>
      <c r="H631" s="340" t="s">
        <v>1334</v>
      </c>
      <c r="I631" s="342">
        <v>1683.1099853515625</v>
      </c>
      <c r="J631" s="342">
        <v>2</v>
      </c>
      <c r="K631" s="343">
        <v>3366.219970703125</v>
      </c>
    </row>
    <row r="632" spans="1:11" ht="14.45" customHeight="1" x14ac:dyDescent="0.2">
      <c r="A632" s="338" t="s">
        <v>1220</v>
      </c>
      <c r="B632" s="339" t="s">
        <v>1221</v>
      </c>
      <c r="C632" s="340" t="s">
        <v>1315</v>
      </c>
      <c r="D632" s="341" t="s">
        <v>1316</v>
      </c>
      <c r="E632" s="340" t="s">
        <v>462</v>
      </c>
      <c r="F632" s="341" t="s">
        <v>463</v>
      </c>
      <c r="G632" s="340" t="s">
        <v>1335</v>
      </c>
      <c r="H632" s="340" t="s">
        <v>1336</v>
      </c>
      <c r="I632" s="342">
        <v>145.19999694824219</v>
      </c>
      <c r="J632" s="342">
        <v>150</v>
      </c>
      <c r="K632" s="343">
        <v>21780</v>
      </c>
    </row>
    <row r="633" spans="1:11" ht="14.45" customHeight="1" x14ac:dyDescent="0.2">
      <c r="A633" s="338" t="s">
        <v>1220</v>
      </c>
      <c r="B633" s="339" t="s">
        <v>1221</v>
      </c>
      <c r="C633" s="340" t="s">
        <v>1315</v>
      </c>
      <c r="D633" s="341" t="s">
        <v>1316</v>
      </c>
      <c r="E633" s="340" t="s">
        <v>462</v>
      </c>
      <c r="F633" s="341" t="s">
        <v>463</v>
      </c>
      <c r="G633" s="340" t="s">
        <v>1337</v>
      </c>
      <c r="H633" s="340" t="s">
        <v>1338</v>
      </c>
      <c r="I633" s="342">
        <v>151.25</v>
      </c>
      <c r="J633" s="342">
        <v>225</v>
      </c>
      <c r="K633" s="343">
        <v>34031.25</v>
      </c>
    </row>
    <row r="634" spans="1:11" ht="14.45" customHeight="1" x14ac:dyDescent="0.2">
      <c r="A634" s="338" t="s">
        <v>1220</v>
      </c>
      <c r="B634" s="339" t="s">
        <v>1221</v>
      </c>
      <c r="C634" s="340" t="s">
        <v>1315</v>
      </c>
      <c r="D634" s="341" t="s">
        <v>1316</v>
      </c>
      <c r="E634" s="340" t="s">
        <v>462</v>
      </c>
      <c r="F634" s="341" t="s">
        <v>463</v>
      </c>
      <c r="G634" s="340" t="s">
        <v>1339</v>
      </c>
      <c r="H634" s="340" t="s">
        <v>1340</v>
      </c>
      <c r="I634" s="342">
        <v>2178</v>
      </c>
      <c r="J634" s="342">
        <v>80</v>
      </c>
      <c r="K634" s="343">
        <v>174240</v>
      </c>
    </row>
    <row r="635" spans="1:11" ht="14.45" customHeight="1" x14ac:dyDescent="0.2">
      <c r="A635" s="338" t="s">
        <v>1220</v>
      </c>
      <c r="B635" s="339" t="s">
        <v>1221</v>
      </c>
      <c r="C635" s="340" t="s">
        <v>1315</v>
      </c>
      <c r="D635" s="341" t="s">
        <v>1316</v>
      </c>
      <c r="E635" s="340" t="s">
        <v>462</v>
      </c>
      <c r="F635" s="341" t="s">
        <v>463</v>
      </c>
      <c r="G635" s="340" t="s">
        <v>1341</v>
      </c>
      <c r="H635" s="340" t="s">
        <v>1342</v>
      </c>
      <c r="I635" s="342">
        <v>145.19999694824219</v>
      </c>
      <c r="J635" s="342">
        <v>275</v>
      </c>
      <c r="K635" s="343">
        <v>39930</v>
      </c>
    </row>
    <row r="636" spans="1:11" ht="14.45" customHeight="1" x14ac:dyDescent="0.2">
      <c r="A636" s="338" t="s">
        <v>1220</v>
      </c>
      <c r="B636" s="339" t="s">
        <v>1221</v>
      </c>
      <c r="C636" s="340" t="s">
        <v>1315</v>
      </c>
      <c r="D636" s="341" t="s">
        <v>1316</v>
      </c>
      <c r="E636" s="340" t="s">
        <v>462</v>
      </c>
      <c r="F636" s="341" t="s">
        <v>463</v>
      </c>
      <c r="G636" s="340" t="s">
        <v>694</v>
      </c>
      <c r="H636" s="340" t="s">
        <v>695</v>
      </c>
      <c r="I636" s="342">
        <v>0.81999999284744263</v>
      </c>
      <c r="J636" s="342">
        <v>300</v>
      </c>
      <c r="K636" s="343">
        <v>246</v>
      </c>
    </row>
    <row r="637" spans="1:11" ht="14.45" customHeight="1" x14ac:dyDescent="0.2">
      <c r="A637" s="338" t="s">
        <v>1220</v>
      </c>
      <c r="B637" s="339" t="s">
        <v>1221</v>
      </c>
      <c r="C637" s="340" t="s">
        <v>1315</v>
      </c>
      <c r="D637" s="341" t="s">
        <v>1316</v>
      </c>
      <c r="E637" s="340" t="s">
        <v>462</v>
      </c>
      <c r="F637" s="341" t="s">
        <v>463</v>
      </c>
      <c r="G637" s="340" t="s">
        <v>696</v>
      </c>
      <c r="H637" s="340" t="s">
        <v>698</v>
      </c>
      <c r="I637" s="342">
        <v>5.3400001525878906</v>
      </c>
      <c r="J637" s="342">
        <v>300</v>
      </c>
      <c r="K637" s="343">
        <v>1602.8299560546875</v>
      </c>
    </row>
    <row r="638" spans="1:11" ht="14.45" customHeight="1" x14ac:dyDescent="0.2">
      <c r="A638" s="338" t="s">
        <v>1220</v>
      </c>
      <c r="B638" s="339" t="s">
        <v>1221</v>
      </c>
      <c r="C638" s="340" t="s">
        <v>1315</v>
      </c>
      <c r="D638" s="341" t="s">
        <v>1316</v>
      </c>
      <c r="E638" s="340" t="s">
        <v>462</v>
      </c>
      <c r="F638" s="341" t="s">
        <v>463</v>
      </c>
      <c r="G638" s="340" t="s">
        <v>699</v>
      </c>
      <c r="H638" s="340" t="s">
        <v>700</v>
      </c>
      <c r="I638" s="342">
        <v>0.43000000715255737</v>
      </c>
      <c r="J638" s="342">
        <v>200</v>
      </c>
      <c r="K638" s="343">
        <v>86</v>
      </c>
    </row>
    <row r="639" spans="1:11" ht="14.45" customHeight="1" x14ac:dyDescent="0.2">
      <c r="A639" s="338" t="s">
        <v>1220</v>
      </c>
      <c r="B639" s="339" t="s">
        <v>1221</v>
      </c>
      <c r="C639" s="340" t="s">
        <v>1315</v>
      </c>
      <c r="D639" s="341" t="s">
        <v>1316</v>
      </c>
      <c r="E639" s="340" t="s">
        <v>462</v>
      </c>
      <c r="F639" s="341" t="s">
        <v>463</v>
      </c>
      <c r="G639" s="340" t="s">
        <v>1343</v>
      </c>
      <c r="H639" s="340" t="s">
        <v>1344</v>
      </c>
      <c r="I639" s="342">
        <v>0.47999998927116394</v>
      </c>
      <c r="J639" s="342">
        <v>300</v>
      </c>
      <c r="K639" s="343">
        <v>143.05999755859375</v>
      </c>
    </row>
    <row r="640" spans="1:11" ht="14.45" customHeight="1" x14ac:dyDescent="0.2">
      <c r="A640" s="338" t="s">
        <v>1220</v>
      </c>
      <c r="B640" s="339" t="s">
        <v>1221</v>
      </c>
      <c r="C640" s="340" t="s">
        <v>1315</v>
      </c>
      <c r="D640" s="341" t="s">
        <v>1316</v>
      </c>
      <c r="E640" s="340" t="s">
        <v>462</v>
      </c>
      <c r="F640" s="341" t="s">
        <v>463</v>
      </c>
      <c r="G640" s="340" t="s">
        <v>1345</v>
      </c>
      <c r="H640" s="340" t="s">
        <v>1346</v>
      </c>
      <c r="I640" s="342">
        <v>0.67000001668930054</v>
      </c>
      <c r="J640" s="342">
        <v>300</v>
      </c>
      <c r="K640" s="343">
        <v>201.02999877929688</v>
      </c>
    </row>
    <row r="641" spans="1:11" ht="14.45" customHeight="1" x14ac:dyDescent="0.2">
      <c r="A641" s="338" t="s">
        <v>1220</v>
      </c>
      <c r="B641" s="339" t="s">
        <v>1221</v>
      </c>
      <c r="C641" s="340" t="s">
        <v>1315</v>
      </c>
      <c r="D641" s="341" t="s">
        <v>1316</v>
      </c>
      <c r="E641" s="340" t="s">
        <v>462</v>
      </c>
      <c r="F641" s="341" t="s">
        <v>463</v>
      </c>
      <c r="G641" s="340" t="s">
        <v>1269</v>
      </c>
      <c r="H641" s="340" t="s">
        <v>1270</v>
      </c>
      <c r="I641" s="342">
        <v>11.069999694824219</v>
      </c>
      <c r="J641" s="342">
        <v>200</v>
      </c>
      <c r="K641" s="343">
        <v>2214.300048828125</v>
      </c>
    </row>
    <row r="642" spans="1:11" ht="14.45" customHeight="1" x14ac:dyDescent="0.2">
      <c r="A642" s="338" t="s">
        <v>1220</v>
      </c>
      <c r="B642" s="339" t="s">
        <v>1221</v>
      </c>
      <c r="C642" s="340" t="s">
        <v>1315</v>
      </c>
      <c r="D642" s="341" t="s">
        <v>1316</v>
      </c>
      <c r="E642" s="340" t="s">
        <v>462</v>
      </c>
      <c r="F642" s="341" t="s">
        <v>463</v>
      </c>
      <c r="G642" s="340" t="s">
        <v>1271</v>
      </c>
      <c r="H642" s="340" t="s">
        <v>1272</v>
      </c>
      <c r="I642" s="342">
        <v>6.309999942779541</v>
      </c>
      <c r="J642" s="342">
        <v>400</v>
      </c>
      <c r="K642" s="343">
        <v>2524.8499755859375</v>
      </c>
    </row>
    <row r="643" spans="1:11" ht="14.45" customHeight="1" x14ac:dyDescent="0.2">
      <c r="A643" s="338" t="s">
        <v>1220</v>
      </c>
      <c r="B643" s="339" t="s">
        <v>1221</v>
      </c>
      <c r="C643" s="340" t="s">
        <v>1315</v>
      </c>
      <c r="D643" s="341" t="s">
        <v>1316</v>
      </c>
      <c r="E643" s="340" t="s">
        <v>462</v>
      </c>
      <c r="F643" s="341" t="s">
        <v>463</v>
      </c>
      <c r="G643" s="340" t="s">
        <v>1273</v>
      </c>
      <c r="H643" s="340" t="s">
        <v>1274</v>
      </c>
      <c r="I643" s="342">
        <v>9.1499996185302734</v>
      </c>
      <c r="J643" s="342">
        <v>400</v>
      </c>
      <c r="K643" s="343">
        <v>3659.300048828125</v>
      </c>
    </row>
    <row r="644" spans="1:11" ht="14.45" customHeight="1" x14ac:dyDescent="0.2">
      <c r="A644" s="338" t="s">
        <v>1220</v>
      </c>
      <c r="B644" s="339" t="s">
        <v>1221</v>
      </c>
      <c r="C644" s="340" t="s">
        <v>1315</v>
      </c>
      <c r="D644" s="341" t="s">
        <v>1316</v>
      </c>
      <c r="E644" s="340" t="s">
        <v>462</v>
      </c>
      <c r="F644" s="341" t="s">
        <v>463</v>
      </c>
      <c r="G644" s="340" t="s">
        <v>709</v>
      </c>
      <c r="H644" s="340" t="s">
        <v>710</v>
      </c>
      <c r="I644" s="342">
        <v>1.9600000381469727</v>
      </c>
      <c r="J644" s="342">
        <v>800</v>
      </c>
      <c r="K644" s="343">
        <v>1570.0299682617188</v>
      </c>
    </row>
    <row r="645" spans="1:11" ht="14.45" customHeight="1" x14ac:dyDescent="0.2">
      <c r="A645" s="338" t="s">
        <v>1220</v>
      </c>
      <c r="B645" s="339" t="s">
        <v>1221</v>
      </c>
      <c r="C645" s="340" t="s">
        <v>1315</v>
      </c>
      <c r="D645" s="341" t="s">
        <v>1316</v>
      </c>
      <c r="E645" s="340" t="s">
        <v>462</v>
      </c>
      <c r="F645" s="341" t="s">
        <v>463</v>
      </c>
      <c r="G645" s="340" t="s">
        <v>1275</v>
      </c>
      <c r="H645" s="340" t="s">
        <v>1276</v>
      </c>
      <c r="I645" s="342">
        <v>4.309999942779541</v>
      </c>
      <c r="J645" s="342">
        <v>1100</v>
      </c>
      <c r="K645" s="343">
        <v>4738.360107421875</v>
      </c>
    </row>
    <row r="646" spans="1:11" ht="14.45" customHeight="1" x14ac:dyDescent="0.2">
      <c r="A646" s="338" t="s">
        <v>1220</v>
      </c>
      <c r="B646" s="339" t="s">
        <v>1221</v>
      </c>
      <c r="C646" s="340" t="s">
        <v>1315</v>
      </c>
      <c r="D646" s="341" t="s">
        <v>1316</v>
      </c>
      <c r="E646" s="340" t="s">
        <v>462</v>
      </c>
      <c r="F646" s="341" t="s">
        <v>463</v>
      </c>
      <c r="G646" s="340" t="s">
        <v>1277</v>
      </c>
      <c r="H646" s="340" t="s">
        <v>1278</v>
      </c>
      <c r="I646" s="342">
        <v>14.654999732971191</v>
      </c>
      <c r="J646" s="342">
        <v>300</v>
      </c>
      <c r="K646" s="343">
        <v>4397.880126953125</v>
      </c>
    </row>
    <row r="647" spans="1:11" ht="14.45" customHeight="1" x14ac:dyDescent="0.2">
      <c r="A647" s="338" t="s">
        <v>1220</v>
      </c>
      <c r="B647" s="339" t="s">
        <v>1221</v>
      </c>
      <c r="C647" s="340" t="s">
        <v>1315</v>
      </c>
      <c r="D647" s="341" t="s">
        <v>1316</v>
      </c>
      <c r="E647" s="340" t="s">
        <v>462</v>
      </c>
      <c r="F647" s="341" t="s">
        <v>463</v>
      </c>
      <c r="G647" s="340" t="s">
        <v>1279</v>
      </c>
      <c r="H647" s="340" t="s">
        <v>1280</v>
      </c>
      <c r="I647" s="342">
        <v>5.4200000762939453</v>
      </c>
      <c r="J647" s="342">
        <v>600</v>
      </c>
      <c r="K647" s="343">
        <v>3251.169921875</v>
      </c>
    </row>
    <row r="648" spans="1:11" ht="14.45" customHeight="1" x14ac:dyDescent="0.2">
      <c r="A648" s="338" t="s">
        <v>1220</v>
      </c>
      <c r="B648" s="339" t="s">
        <v>1221</v>
      </c>
      <c r="C648" s="340" t="s">
        <v>1315</v>
      </c>
      <c r="D648" s="341" t="s">
        <v>1316</v>
      </c>
      <c r="E648" s="340" t="s">
        <v>462</v>
      </c>
      <c r="F648" s="341" t="s">
        <v>463</v>
      </c>
      <c r="G648" s="340" t="s">
        <v>711</v>
      </c>
      <c r="H648" s="340" t="s">
        <v>712</v>
      </c>
      <c r="I648" s="342">
        <v>7.4277776612175836</v>
      </c>
      <c r="J648" s="342">
        <v>1850</v>
      </c>
      <c r="K648" s="343">
        <v>13742.5</v>
      </c>
    </row>
    <row r="649" spans="1:11" ht="14.45" customHeight="1" x14ac:dyDescent="0.2">
      <c r="A649" s="338" t="s">
        <v>1220</v>
      </c>
      <c r="B649" s="339" t="s">
        <v>1221</v>
      </c>
      <c r="C649" s="340" t="s">
        <v>1315</v>
      </c>
      <c r="D649" s="341" t="s">
        <v>1316</v>
      </c>
      <c r="E649" s="340" t="s">
        <v>462</v>
      </c>
      <c r="F649" s="341" t="s">
        <v>463</v>
      </c>
      <c r="G649" s="340" t="s">
        <v>713</v>
      </c>
      <c r="H649" s="340" t="s">
        <v>714</v>
      </c>
      <c r="I649" s="342">
        <v>2.119999885559082</v>
      </c>
      <c r="J649" s="342">
        <v>200</v>
      </c>
      <c r="K649" s="343">
        <v>424</v>
      </c>
    </row>
    <row r="650" spans="1:11" ht="14.45" customHeight="1" x14ac:dyDescent="0.2">
      <c r="A650" s="338" t="s">
        <v>1220</v>
      </c>
      <c r="B650" s="339" t="s">
        <v>1221</v>
      </c>
      <c r="C650" s="340" t="s">
        <v>1315</v>
      </c>
      <c r="D650" s="341" t="s">
        <v>1316</v>
      </c>
      <c r="E650" s="340" t="s">
        <v>462</v>
      </c>
      <c r="F650" s="341" t="s">
        <v>463</v>
      </c>
      <c r="G650" s="340" t="s">
        <v>1347</v>
      </c>
      <c r="H650" s="340" t="s">
        <v>1348</v>
      </c>
      <c r="I650" s="342">
        <v>22.989999771118164</v>
      </c>
      <c r="J650" s="342">
        <v>10</v>
      </c>
      <c r="K650" s="343">
        <v>229.89999771118164</v>
      </c>
    </row>
    <row r="651" spans="1:11" ht="14.45" customHeight="1" x14ac:dyDescent="0.2">
      <c r="A651" s="338" t="s">
        <v>1220</v>
      </c>
      <c r="B651" s="339" t="s">
        <v>1221</v>
      </c>
      <c r="C651" s="340" t="s">
        <v>1315</v>
      </c>
      <c r="D651" s="341" t="s">
        <v>1316</v>
      </c>
      <c r="E651" s="340" t="s">
        <v>462</v>
      </c>
      <c r="F651" s="341" t="s">
        <v>463</v>
      </c>
      <c r="G651" s="340" t="s">
        <v>1349</v>
      </c>
      <c r="H651" s="340" t="s">
        <v>1350</v>
      </c>
      <c r="I651" s="342">
        <v>79.129997253417969</v>
      </c>
      <c r="J651" s="342">
        <v>50</v>
      </c>
      <c r="K651" s="343">
        <v>3956.699951171875</v>
      </c>
    </row>
    <row r="652" spans="1:11" ht="14.45" customHeight="1" x14ac:dyDescent="0.2">
      <c r="A652" s="338" t="s">
        <v>1220</v>
      </c>
      <c r="B652" s="339" t="s">
        <v>1221</v>
      </c>
      <c r="C652" s="340" t="s">
        <v>1315</v>
      </c>
      <c r="D652" s="341" t="s">
        <v>1316</v>
      </c>
      <c r="E652" s="340" t="s">
        <v>462</v>
      </c>
      <c r="F652" s="341" t="s">
        <v>463</v>
      </c>
      <c r="G652" s="340" t="s">
        <v>1351</v>
      </c>
      <c r="H652" s="340" t="s">
        <v>1352</v>
      </c>
      <c r="I652" s="342">
        <v>84.699996948242188</v>
      </c>
      <c r="J652" s="342">
        <v>480</v>
      </c>
      <c r="K652" s="343">
        <v>40656</v>
      </c>
    </row>
    <row r="653" spans="1:11" ht="14.45" customHeight="1" x14ac:dyDescent="0.2">
      <c r="A653" s="338" t="s">
        <v>1220</v>
      </c>
      <c r="B653" s="339" t="s">
        <v>1221</v>
      </c>
      <c r="C653" s="340" t="s">
        <v>1315</v>
      </c>
      <c r="D653" s="341" t="s">
        <v>1316</v>
      </c>
      <c r="E653" s="340" t="s">
        <v>462</v>
      </c>
      <c r="F653" s="341" t="s">
        <v>463</v>
      </c>
      <c r="G653" s="340" t="s">
        <v>1283</v>
      </c>
      <c r="H653" s="340" t="s">
        <v>1284</v>
      </c>
      <c r="I653" s="342">
        <v>71.389999389648438</v>
      </c>
      <c r="J653" s="342">
        <v>300</v>
      </c>
      <c r="K653" s="343">
        <v>21417</v>
      </c>
    </row>
    <row r="654" spans="1:11" ht="14.45" customHeight="1" x14ac:dyDescent="0.2">
      <c r="A654" s="338" t="s">
        <v>1220</v>
      </c>
      <c r="B654" s="339" t="s">
        <v>1221</v>
      </c>
      <c r="C654" s="340" t="s">
        <v>1315</v>
      </c>
      <c r="D654" s="341" t="s">
        <v>1316</v>
      </c>
      <c r="E654" s="340" t="s">
        <v>462</v>
      </c>
      <c r="F654" s="341" t="s">
        <v>463</v>
      </c>
      <c r="G654" s="340" t="s">
        <v>1353</v>
      </c>
      <c r="H654" s="340" t="s">
        <v>1354</v>
      </c>
      <c r="I654" s="342">
        <v>87.120002746582031</v>
      </c>
      <c r="J654" s="342">
        <v>1225</v>
      </c>
      <c r="K654" s="343">
        <v>106721.99780273438</v>
      </c>
    </row>
    <row r="655" spans="1:11" ht="14.45" customHeight="1" x14ac:dyDescent="0.2">
      <c r="A655" s="338" t="s">
        <v>1220</v>
      </c>
      <c r="B655" s="339" t="s">
        <v>1221</v>
      </c>
      <c r="C655" s="340" t="s">
        <v>1315</v>
      </c>
      <c r="D655" s="341" t="s">
        <v>1316</v>
      </c>
      <c r="E655" s="340" t="s">
        <v>462</v>
      </c>
      <c r="F655" s="341" t="s">
        <v>463</v>
      </c>
      <c r="G655" s="340" t="s">
        <v>1355</v>
      </c>
      <c r="H655" s="340" t="s">
        <v>1356</v>
      </c>
      <c r="I655" s="342">
        <v>71.389999389648438</v>
      </c>
      <c r="J655" s="342">
        <v>100</v>
      </c>
      <c r="K655" s="343">
        <v>7139</v>
      </c>
    </row>
    <row r="656" spans="1:11" ht="14.45" customHeight="1" x14ac:dyDescent="0.2">
      <c r="A656" s="338" t="s">
        <v>1220</v>
      </c>
      <c r="B656" s="339" t="s">
        <v>1221</v>
      </c>
      <c r="C656" s="340" t="s">
        <v>1315</v>
      </c>
      <c r="D656" s="341" t="s">
        <v>1316</v>
      </c>
      <c r="E656" s="340" t="s">
        <v>462</v>
      </c>
      <c r="F656" s="341" t="s">
        <v>463</v>
      </c>
      <c r="G656" s="340" t="s">
        <v>1357</v>
      </c>
      <c r="H656" s="340" t="s">
        <v>1358</v>
      </c>
      <c r="I656" s="342">
        <v>96.800003051757813</v>
      </c>
      <c r="J656" s="342">
        <v>70</v>
      </c>
      <c r="K656" s="343">
        <v>6776</v>
      </c>
    </row>
    <row r="657" spans="1:11" ht="14.45" customHeight="1" x14ac:dyDescent="0.2">
      <c r="A657" s="338" t="s">
        <v>1220</v>
      </c>
      <c r="B657" s="339" t="s">
        <v>1221</v>
      </c>
      <c r="C657" s="340" t="s">
        <v>1315</v>
      </c>
      <c r="D657" s="341" t="s">
        <v>1316</v>
      </c>
      <c r="E657" s="340" t="s">
        <v>462</v>
      </c>
      <c r="F657" s="341" t="s">
        <v>463</v>
      </c>
      <c r="G657" s="340" t="s">
        <v>1359</v>
      </c>
      <c r="H657" s="340" t="s">
        <v>1360</v>
      </c>
      <c r="I657" s="342">
        <v>71.389999389648438</v>
      </c>
      <c r="J657" s="342">
        <v>300</v>
      </c>
      <c r="K657" s="343">
        <v>21417</v>
      </c>
    </row>
    <row r="658" spans="1:11" ht="14.45" customHeight="1" x14ac:dyDescent="0.2">
      <c r="A658" s="338" t="s">
        <v>1220</v>
      </c>
      <c r="B658" s="339" t="s">
        <v>1221</v>
      </c>
      <c r="C658" s="340" t="s">
        <v>1315</v>
      </c>
      <c r="D658" s="341" t="s">
        <v>1316</v>
      </c>
      <c r="E658" s="340" t="s">
        <v>462</v>
      </c>
      <c r="F658" s="341" t="s">
        <v>463</v>
      </c>
      <c r="G658" s="340" t="s">
        <v>1285</v>
      </c>
      <c r="H658" s="340" t="s">
        <v>1286</v>
      </c>
      <c r="I658" s="342">
        <v>0.47499999403953552</v>
      </c>
      <c r="J658" s="342">
        <v>2000</v>
      </c>
      <c r="K658" s="343">
        <v>950</v>
      </c>
    </row>
    <row r="659" spans="1:11" ht="14.45" customHeight="1" x14ac:dyDescent="0.2">
      <c r="A659" s="338" t="s">
        <v>1220</v>
      </c>
      <c r="B659" s="339" t="s">
        <v>1221</v>
      </c>
      <c r="C659" s="340" t="s">
        <v>1315</v>
      </c>
      <c r="D659" s="341" t="s">
        <v>1316</v>
      </c>
      <c r="E659" s="340" t="s">
        <v>1002</v>
      </c>
      <c r="F659" s="341" t="s">
        <v>1003</v>
      </c>
      <c r="G659" s="340" t="s">
        <v>1050</v>
      </c>
      <c r="H659" s="340" t="s">
        <v>1051</v>
      </c>
      <c r="I659" s="342">
        <v>0.54333335161209106</v>
      </c>
      <c r="J659" s="342">
        <v>2500</v>
      </c>
      <c r="K659" s="343">
        <v>1360</v>
      </c>
    </row>
    <row r="660" spans="1:11" ht="14.45" customHeight="1" x14ac:dyDescent="0.2">
      <c r="A660" s="338" t="s">
        <v>1220</v>
      </c>
      <c r="B660" s="339" t="s">
        <v>1221</v>
      </c>
      <c r="C660" s="340" t="s">
        <v>1315</v>
      </c>
      <c r="D660" s="341" t="s">
        <v>1316</v>
      </c>
      <c r="E660" s="340" t="s">
        <v>1064</v>
      </c>
      <c r="F660" s="341" t="s">
        <v>1065</v>
      </c>
      <c r="G660" s="340" t="s">
        <v>1090</v>
      </c>
      <c r="H660" s="340" t="s">
        <v>1091</v>
      </c>
      <c r="I660" s="342">
        <v>15.729999542236328</v>
      </c>
      <c r="J660" s="342">
        <v>2350</v>
      </c>
      <c r="K660" s="343">
        <v>36965.5</v>
      </c>
    </row>
    <row r="661" spans="1:11" ht="14.45" customHeight="1" x14ac:dyDescent="0.2">
      <c r="A661" s="338" t="s">
        <v>1220</v>
      </c>
      <c r="B661" s="339" t="s">
        <v>1221</v>
      </c>
      <c r="C661" s="340" t="s">
        <v>1315</v>
      </c>
      <c r="D661" s="341" t="s">
        <v>1316</v>
      </c>
      <c r="E661" s="340" t="s">
        <v>1064</v>
      </c>
      <c r="F661" s="341" t="s">
        <v>1065</v>
      </c>
      <c r="G661" s="340" t="s">
        <v>1092</v>
      </c>
      <c r="H661" s="340" t="s">
        <v>1093</v>
      </c>
      <c r="I661" s="342">
        <v>15.729999542236328</v>
      </c>
      <c r="J661" s="342">
        <v>1150</v>
      </c>
      <c r="K661" s="343">
        <v>18089.500038146973</v>
      </c>
    </row>
    <row r="662" spans="1:11" ht="14.45" customHeight="1" x14ac:dyDescent="0.2">
      <c r="A662" s="338" t="s">
        <v>1220</v>
      </c>
      <c r="B662" s="339" t="s">
        <v>1221</v>
      </c>
      <c r="C662" s="340" t="s">
        <v>1315</v>
      </c>
      <c r="D662" s="341" t="s">
        <v>1316</v>
      </c>
      <c r="E662" s="340" t="s">
        <v>1064</v>
      </c>
      <c r="F662" s="341" t="s">
        <v>1065</v>
      </c>
      <c r="G662" s="340" t="s">
        <v>1094</v>
      </c>
      <c r="H662" s="340" t="s">
        <v>1095</v>
      </c>
      <c r="I662" s="342">
        <v>15.729999542236328</v>
      </c>
      <c r="J662" s="342">
        <v>100</v>
      </c>
      <c r="K662" s="343">
        <v>1573</v>
      </c>
    </row>
    <row r="663" spans="1:11" ht="14.45" customHeight="1" x14ac:dyDescent="0.2">
      <c r="A663" s="338" t="s">
        <v>1220</v>
      </c>
      <c r="B663" s="339" t="s">
        <v>1221</v>
      </c>
      <c r="C663" s="340" t="s">
        <v>1315</v>
      </c>
      <c r="D663" s="341" t="s">
        <v>1316</v>
      </c>
      <c r="E663" s="340" t="s">
        <v>1064</v>
      </c>
      <c r="F663" s="341" t="s">
        <v>1065</v>
      </c>
      <c r="G663" s="340" t="s">
        <v>1098</v>
      </c>
      <c r="H663" s="340" t="s">
        <v>1099</v>
      </c>
      <c r="I663" s="342">
        <v>15.729999542236328</v>
      </c>
      <c r="J663" s="342">
        <v>600</v>
      </c>
      <c r="K663" s="343">
        <v>9438</v>
      </c>
    </row>
    <row r="664" spans="1:11" ht="14.45" customHeight="1" x14ac:dyDescent="0.2">
      <c r="A664" s="338" t="s">
        <v>1220</v>
      </c>
      <c r="B664" s="339" t="s">
        <v>1221</v>
      </c>
      <c r="C664" s="340" t="s">
        <v>1315</v>
      </c>
      <c r="D664" s="341" t="s">
        <v>1316</v>
      </c>
      <c r="E664" s="340" t="s">
        <v>1064</v>
      </c>
      <c r="F664" s="341" t="s">
        <v>1065</v>
      </c>
      <c r="G664" s="340" t="s">
        <v>1114</v>
      </c>
      <c r="H664" s="340" t="s">
        <v>1115</v>
      </c>
      <c r="I664" s="342">
        <v>0.80000001192092896</v>
      </c>
      <c r="J664" s="342">
        <v>600</v>
      </c>
      <c r="K664" s="343">
        <v>480</v>
      </c>
    </row>
    <row r="665" spans="1:11" ht="14.45" customHeight="1" x14ac:dyDescent="0.2">
      <c r="A665" s="338" t="s">
        <v>1220</v>
      </c>
      <c r="B665" s="339" t="s">
        <v>1221</v>
      </c>
      <c r="C665" s="340" t="s">
        <v>1315</v>
      </c>
      <c r="D665" s="341" t="s">
        <v>1316</v>
      </c>
      <c r="E665" s="340" t="s">
        <v>1064</v>
      </c>
      <c r="F665" s="341" t="s">
        <v>1065</v>
      </c>
      <c r="G665" s="340" t="s">
        <v>1114</v>
      </c>
      <c r="H665" s="340" t="s">
        <v>1123</v>
      </c>
      <c r="I665" s="342">
        <v>1.2300000190734863</v>
      </c>
      <c r="J665" s="342">
        <v>600</v>
      </c>
      <c r="K665" s="343">
        <v>738</v>
      </c>
    </row>
    <row r="666" spans="1:11" ht="14.45" customHeight="1" x14ac:dyDescent="0.2">
      <c r="A666" s="338" t="s">
        <v>1220</v>
      </c>
      <c r="B666" s="339" t="s">
        <v>1221</v>
      </c>
      <c r="C666" s="340" t="s">
        <v>1361</v>
      </c>
      <c r="D666" s="341" t="s">
        <v>1362</v>
      </c>
      <c r="E666" s="340" t="s">
        <v>1363</v>
      </c>
      <c r="F666" s="341" t="s">
        <v>1364</v>
      </c>
      <c r="G666" s="340" t="s">
        <v>1365</v>
      </c>
      <c r="H666" s="340" t="s">
        <v>1366</v>
      </c>
      <c r="I666" s="342">
        <v>69.209999084472656</v>
      </c>
      <c r="J666" s="342">
        <v>1</v>
      </c>
      <c r="K666" s="343">
        <v>69.209999084472656</v>
      </c>
    </row>
    <row r="667" spans="1:11" ht="14.45" customHeight="1" x14ac:dyDescent="0.2">
      <c r="A667" s="338" t="s">
        <v>1220</v>
      </c>
      <c r="B667" s="339" t="s">
        <v>1221</v>
      </c>
      <c r="C667" s="340" t="s">
        <v>1361</v>
      </c>
      <c r="D667" s="341" t="s">
        <v>1362</v>
      </c>
      <c r="E667" s="340" t="s">
        <v>1363</v>
      </c>
      <c r="F667" s="341" t="s">
        <v>1364</v>
      </c>
      <c r="G667" s="340" t="s">
        <v>1367</v>
      </c>
      <c r="H667" s="340" t="s">
        <v>1368</v>
      </c>
      <c r="I667" s="342">
        <v>158.9133326212565</v>
      </c>
      <c r="J667" s="342">
        <v>3</v>
      </c>
      <c r="K667" s="343">
        <v>476.73999786376953</v>
      </c>
    </row>
    <row r="668" spans="1:11" ht="14.45" customHeight="1" x14ac:dyDescent="0.2">
      <c r="A668" s="338" t="s">
        <v>1220</v>
      </c>
      <c r="B668" s="339" t="s">
        <v>1221</v>
      </c>
      <c r="C668" s="340" t="s">
        <v>1361</v>
      </c>
      <c r="D668" s="341" t="s">
        <v>1362</v>
      </c>
      <c r="E668" s="340" t="s">
        <v>1363</v>
      </c>
      <c r="F668" s="341" t="s">
        <v>1364</v>
      </c>
      <c r="G668" s="340" t="s">
        <v>1369</v>
      </c>
      <c r="H668" s="340" t="s">
        <v>1370</v>
      </c>
      <c r="I668" s="342">
        <v>2.2767000198364258</v>
      </c>
      <c r="J668" s="342">
        <v>250</v>
      </c>
      <c r="K668" s="343">
        <v>569.17999267578125</v>
      </c>
    </row>
    <row r="669" spans="1:11" ht="14.45" customHeight="1" x14ac:dyDescent="0.2">
      <c r="A669" s="338" t="s">
        <v>1220</v>
      </c>
      <c r="B669" s="339" t="s">
        <v>1221</v>
      </c>
      <c r="C669" s="340" t="s">
        <v>1361</v>
      </c>
      <c r="D669" s="341" t="s">
        <v>1362</v>
      </c>
      <c r="E669" s="340" t="s">
        <v>1363</v>
      </c>
      <c r="F669" s="341" t="s">
        <v>1364</v>
      </c>
      <c r="G669" s="340" t="s">
        <v>1371</v>
      </c>
      <c r="H669" s="340" t="s">
        <v>1372</v>
      </c>
      <c r="I669" s="342">
        <v>1059.77001953125</v>
      </c>
      <c r="J669" s="342">
        <v>3</v>
      </c>
      <c r="K669" s="343">
        <v>3179.300048828125</v>
      </c>
    </row>
    <row r="670" spans="1:11" ht="14.45" customHeight="1" x14ac:dyDescent="0.2">
      <c r="A670" s="338" t="s">
        <v>1220</v>
      </c>
      <c r="B670" s="339" t="s">
        <v>1221</v>
      </c>
      <c r="C670" s="340" t="s">
        <v>1361</v>
      </c>
      <c r="D670" s="341" t="s">
        <v>1362</v>
      </c>
      <c r="E670" s="340" t="s">
        <v>1363</v>
      </c>
      <c r="F670" s="341" t="s">
        <v>1364</v>
      </c>
      <c r="G670" s="340" t="s">
        <v>1373</v>
      </c>
      <c r="H670" s="340" t="s">
        <v>1374</v>
      </c>
      <c r="I670" s="342">
        <v>848.21002197265625</v>
      </c>
      <c r="J670" s="342">
        <v>3</v>
      </c>
      <c r="K670" s="343">
        <v>2544.6300659179688</v>
      </c>
    </row>
    <row r="671" spans="1:11" ht="14.45" customHeight="1" x14ac:dyDescent="0.2">
      <c r="A671" s="338" t="s">
        <v>1220</v>
      </c>
      <c r="B671" s="339" t="s">
        <v>1221</v>
      </c>
      <c r="C671" s="340" t="s">
        <v>1361</v>
      </c>
      <c r="D671" s="341" t="s">
        <v>1362</v>
      </c>
      <c r="E671" s="340" t="s">
        <v>1363</v>
      </c>
      <c r="F671" s="341" t="s">
        <v>1364</v>
      </c>
      <c r="G671" s="340" t="s">
        <v>1375</v>
      </c>
      <c r="H671" s="340" t="s">
        <v>1376</v>
      </c>
      <c r="I671" s="342">
        <v>908.71000162760413</v>
      </c>
      <c r="J671" s="342">
        <v>3</v>
      </c>
      <c r="K671" s="343">
        <v>2726.1300048828125</v>
      </c>
    </row>
    <row r="672" spans="1:11" ht="14.45" customHeight="1" x14ac:dyDescent="0.2">
      <c r="A672" s="338" t="s">
        <v>1220</v>
      </c>
      <c r="B672" s="339" t="s">
        <v>1221</v>
      </c>
      <c r="C672" s="340" t="s">
        <v>1361</v>
      </c>
      <c r="D672" s="341" t="s">
        <v>1362</v>
      </c>
      <c r="E672" s="340" t="s">
        <v>1363</v>
      </c>
      <c r="F672" s="341" t="s">
        <v>1364</v>
      </c>
      <c r="G672" s="340" t="s">
        <v>1377</v>
      </c>
      <c r="H672" s="340" t="s">
        <v>1378</v>
      </c>
      <c r="I672" s="342">
        <v>416.239990234375</v>
      </c>
      <c r="J672" s="342">
        <v>1</v>
      </c>
      <c r="K672" s="343">
        <v>416.239990234375</v>
      </c>
    </row>
    <row r="673" spans="1:11" ht="14.45" customHeight="1" x14ac:dyDescent="0.2">
      <c r="A673" s="338" t="s">
        <v>1220</v>
      </c>
      <c r="B673" s="339" t="s">
        <v>1221</v>
      </c>
      <c r="C673" s="340" t="s">
        <v>1361</v>
      </c>
      <c r="D673" s="341" t="s">
        <v>1362</v>
      </c>
      <c r="E673" s="340" t="s">
        <v>1363</v>
      </c>
      <c r="F673" s="341" t="s">
        <v>1364</v>
      </c>
      <c r="G673" s="340" t="s">
        <v>1379</v>
      </c>
      <c r="H673" s="340" t="s">
        <v>1380</v>
      </c>
      <c r="I673" s="342">
        <v>131.48666381835938</v>
      </c>
      <c r="J673" s="342">
        <v>3</v>
      </c>
      <c r="K673" s="343">
        <v>394.45999145507813</v>
      </c>
    </row>
    <row r="674" spans="1:11" ht="14.45" customHeight="1" x14ac:dyDescent="0.2">
      <c r="A674" s="338" t="s">
        <v>1220</v>
      </c>
      <c r="B674" s="339" t="s">
        <v>1221</v>
      </c>
      <c r="C674" s="340" t="s">
        <v>1361</v>
      </c>
      <c r="D674" s="341" t="s">
        <v>1362</v>
      </c>
      <c r="E674" s="340" t="s">
        <v>1363</v>
      </c>
      <c r="F674" s="341" t="s">
        <v>1364</v>
      </c>
      <c r="G674" s="340" t="s">
        <v>1381</v>
      </c>
      <c r="H674" s="340" t="s">
        <v>1382</v>
      </c>
      <c r="I674" s="342">
        <v>116.16000366210938</v>
      </c>
      <c r="J674" s="342">
        <v>1</v>
      </c>
      <c r="K674" s="343">
        <v>116.16000366210938</v>
      </c>
    </row>
    <row r="675" spans="1:11" ht="14.45" customHeight="1" x14ac:dyDescent="0.2">
      <c r="A675" s="338" t="s">
        <v>1220</v>
      </c>
      <c r="B675" s="339" t="s">
        <v>1221</v>
      </c>
      <c r="C675" s="340" t="s">
        <v>1361</v>
      </c>
      <c r="D675" s="341" t="s">
        <v>1362</v>
      </c>
      <c r="E675" s="340" t="s">
        <v>1363</v>
      </c>
      <c r="F675" s="341" t="s">
        <v>1364</v>
      </c>
      <c r="G675" s="340" t="s">
        <v>1383</v>
      </c>
      <c r="H675" s="340" t="s">
        <v>1384</v>
      </c>
      <c r="I675" s="342">
        <v>686.07000732421875</v>
      </c>
      <c r="J675" s="342">
        <v>1</v>
      </c>
      <c r="K675" s="343">
        <v>686.07000732421875</v>
      </c>
    </row>
    <row r="676" spans="1:11" ht="14.45" customHeight="1" x14ac:dyDescent="0.2">
      <c r="A676" s="338" t="s">
        <v>1220</v>
      </c>
      <c r="B676" s="339" t="s">
        <v>1221</v>
      </c>
      <c r="C676" s="340" t="s">
        <v>1361</v>
      </c>
      <c r="D676" s="341" t="s">
        <v>1362</v>
      </c>
      <c r="E676" s="340" t="s">
        <v>1363</v>
      </c>
      <c r="F676" s="341" t="s">
        <v>1364</v>
      </c>
      <c r="G676" s="340" t="s">
        <v>1385</v>
      </c>
      <c r="H676" s="340" t="s">
        <v>1386</v>
      </c>
      <c r="I676" s="342">
        <v>196.82666015625</v>
      </c>
      <c r="J676" s="342">
        <v>3</v>
      </c>
      <c r="K676" s="343">
        <v>590.47998046875</v>
      </c>
    </row>
    <row r="677" spans="1:11" ht="14.45" customHeight="1" x14ac:dyDescent="0.2">
      <c r="A677" s="338" t="s">
        <v>1220</v>
      </c>
      <c r="B677" s="339" t="s">
        <v>1221</v>
      </c>
      <c r="C677" s="340" t="s">
        <v>1361</v>
      </c>
      <c r="D677" s="341" t="s">
        <v>1362</v>
      </c>
      <c r="E677" s="340" t="s">
        <v>1363</v>
      </c>
      <c r="F677" s="341" t="s">
        <v>1364</v>
      </c>
      <c r="G677" s="340" t="s">
        <v>1387</v>
      </c>
      <c r="H677" s="340" t="s">
        <v>1388</v>
      </c>
      <c r="I677" s="342">
        <v>186.74333699544272</v>
      </c>
      <c r="J677" s="342">
        <v>3</v>
      </c>
      <c r="K677" s="343">
        <v>560.23001098632813</v>
      </c>
    </row>
    <row r="678" spans="1:11" ht="14.45" customHeight="1" x14ac:dyDescent="0.2">
      <c r="A678" s="338" t="s">
        <v>1220</v>
      </c>
      <c r="B678" s="339" t="s">
        <v>1221</v>
      </c>
      <c r="C678" s="340" t="s">
        <v>1361</v>
      </c>
      <c r="D678" s="341" t="s">
        <v>1362</v>
      </c>
      <c r="E678" s="340" t="s">
        <v>1363</v>
      </c>
      <c r="F678" s="341" t="s">
        <v>1364</v>
      </c>
      <c r="G678" s="340" t="s">
        <v>1389</v>
      </c>
      <c r="H678" s="340" t="s">
        <v>1390</v>
      </c>
      <c r="I678" s="342">
        <v>12.310000419616699</v>
      </c>
      <c r="J678" s="342">
        <v>100</v>
      </c>
      <c r="K678" s="343">
        <v>1230.5699462890625</v>
      </c>
    </row>
    <row r="679" spans="1:11" ht="14.45" customHeight="1" x14ac:dyDescent="0.2">
      <c r="A679" s="338" t="s">
        <v>1220</v>
      </c>
      <c r="B679" s="339" t="s">
        <v>1221</v>
      </c>
      <c r="C679" s="340" t="s">
        <v>1361</v>
      </c>
      <c r="D679" s="341" t="s">
        <v>1362</v>
      </c>
      <c r="E679" s="340" t="s">
        <v>1363</v>
      </c>
      <c r="F679" s="341" t="s">
        <v>1364</v>
      </c>
      <c r="G679" s="340" t="s">
        <v>1391</v>
      </c>
      <c r="H679" s="340" t="s">
        <v>1392</v>
      </c>
      <c r="I679" s="342">
        <v>2132</v>
      </c>
      <c r="J679" s="342">
        <v>1</v>
      </c>
      <c r="K679" s="343">
        <v>2132</v>
      </c>
    </row>
    <row r="680" spans="1:11" ht="14.45" customHeight="1" x14ac:dyDescent="0.2">
      <c r="A680" s="338" t="s">
        <v>1220</v>
      </c>
      <c r="B680" s="339" t="s">
        <v>1221</v>
      </c>
      <c r="C680" s="340" t="s">
        <v>1361</v>
      </c>
      <c r="D680" s="341" t="s">
        <v>1362</v>
      </c>
      <c r="E680" s="340" t="s">
        <v>1363</v>
      </c>
      <c r="F680" s="341" t="s">
        <v>1364</v>
      </c>
      <c r="G680" s="340" t="s">
        <v>1393</v>
      </c>
      <c r="H680" s="340" t="s">
        <v>1394</v>
      </c>
      <c r="I680" s="342">
        <v>2196.14990234375</v>
      </c>
      <c r="J680" s="342">
        <v>2</v>
      </c>
      <c r="K680" s="343">
        <v>4392.2998046875</v>
      </c>
    </row>
    <row r="681" spans="1:11" ht="14.45" customHeight="1" x14ac:dyDescent="0.2">
      <c r="A681" s="338" t="s">
        <v>1220</v>
      </c>
      <c r="B681" s="339" t="s">
        <v>1221</v>
      </c>
      <c r="C681" s="340" t="s">
        <v>1361</v>
      </c>
      <c r="D681" s="341" t="s">
        <v>1362</v>
      </c>
      <c r="E681" s="340" t="s">
        <v>1363</v>
      </c>
      <c r="F681" s="341" t="s">
        <v>1364</v>
      </c>
      <c r="G681" s="340" t="s">
        <v>1395</v>
      </c>
      <c r="H681" s="340" t="s">
        <v>1396</v>
      </c>
      <c r="I681" s="342">
        <v>160.92999267578125</v>
      </c>
      <c r="J681" s="342">
        <v>1</v>
      </c>
      <c r="K681" s="343">
        <v>160.92999267578125</v>
      </c>
    </row>
    <row r="682" spans="1:11" ht="14.45" customHeight="1" x14ac:dyDescent="0.2">
      <c r="A682" s="338" t="s">
        <v>1220</v>
      </c>
      <c r="B682" s="339" t="s">
        <v>1221</v>
      </c>
      <c r="C682" s="340" t="s">
        <v>1361</v>
      </c>
      <c r="D682" s="341" t="s">
        <v>1362</v>
      </c>
      <c r="E682" s="340" t="s">
        <v>312</v>
      </c>
      <c r="F682" s="341" t="s">
        <v>313</v>
      </c>
      <c r="G682" s="340" t="s">
        <v>1317</v>
      </c>
      <c r="H682" s="340" t="s">
        <v>1318</v>
      </c>
      <c r="I682" s="342">
        <v>41.139999389648438</v>
      </c>
      <c r="J682" s="342">
        <v>10</v>
      </c>
      <c r="K682" s="343">
        <v>411.39999389648438</v>
      </c>
    </row>
    <row r="683" spans="1:11" ht="14.45" customHeight="1" x14ac:dyDescent="0.2">
      <c r="A683" s="338" t="s">
        <v>1220</v>
      </c>
      <c r="B683" s="339" t="s">
        <v>1221</v>
      </c>
      <c r="C683" s="340" t="s">
        <v>1361</v>
      </c>
      <c r="D683" s="341" t="s">
        <v>1362</v>
      </c>
      <c r="E683" s="340" t="s">
        <v>312</v>
      </c>
      <c r="F683" s="341" t="s">
        <v>313</v>
      </c>
      <c r="G683" s="340" t="s">
        <v>1397</v>
      </c>
      <c r="H683" s="340" t="s">
        <v>1398</v>
      </c>
      <c r="I683" s="342">
        <v>52.029998779296875</v>
      </c>
      <c r="J683" s="342">
        <v>10</v>
      </c>
      <c r="K683" s="343">
        <v>520.29998779296875</v>
      </c>
    </row>
    <row r="684" spans="1:11" ht="14.45" customHeight="1" x14ac:dyDescent="0.2">
      <c r="A684" s="338" t="s">
        <v>1220</v>
      </c>
      <c r="B684" s="339" t="s">
        <v>1221</v>
      </c>
      <c r="C684" s="340" t="s">
        <v>1361</v>
      </c>
      <c r="D684" s="341" t="s">
        <v>1362</v>
      </c>
      <c r="E684" s="340" t="s">
        <v>312</v>
      </c>
      <c r="F684" s="341" t="s">
        <v>313</v>
      </c>
      <c r="G684" s="340" t="s">
        <v>1399</v>
      </c>
      <c r="H684" s="340" t="s">
        <v>1400</v>
      </c>
      <c r="I684" s="342">
        <v>40.900001525878906</v>
      </c>
      <c r="J684" s="342">
        <v>10</v>
      </c>
      <c r="K684" s="343">
        <v>408.98001098632813</v>
      </c>
    </row>
    <row r="685" spans="1:11" ht="14.45" customHeight="1" x14ac:dyDescent="0.2">
      <c r="A685" s="338" t="s">
        <v>1220</v>
      </c>
      <c r="B685" s="339" t="s">
        <v>1221</v>
      </c>
      <c r="C685" s="340" t="s">
        <v>1361</v>
      </c>
      <c r="D685" s="341" t="s">
        <v>1362</v>
      </c>
      <c r="E685" s="340" t="s">
        <v>312</v>
      </c>
      <c r="F685" s="341" t="s">
        <v>313</v>
      </c>
      <c r="G685" s="340" t="s">
        <v>1401</v>
      </c>
      <c r="H685" s="340" t="s">
        <v>1402</v>
      </c>
      <c r="I685" s="342">
        <v>64.129997253417969</v>
      </c>
      <c r="J685" s="342">
        <v>5</v>
      </c>
      <c r="K685" s="343">
        <v>320.64999389648438</v>
      </c>
    </row>
    <row r="686" spans="1:11" ht="14.45" customHeight="1" x14ac:dyDescent="0.2">
      <c r="A686" s="338" t="s">
        <v>1220</v>
      </c>
      <c r="B686" s="339" t="s">
        <v>1221</v>
      </c>
      <c r="C686" s="340" t="s">
        <v>1361</v>
      </c>
      <c r="D686" s="341" t="s">
        <v>1362</v>
      </c>
      <c r="E686" s="340" t="s">
        <v>312</v>
      </c>
      <c r="F686" s="341" t="s">
        <v>313</v>
      </c>
      <c r="G686" s="340" t="s">
        <v>1403</v>
      </c>
      <c r="H686" s="340" t="s">
        <v>1404</v>
      </c>
      <c r="I686" s="342">
        <v>22.75</v>
      </c>
      <c r="J686" s="342">
        <v>10</v>
      </c>
      <c r="K686" s="343">
        <v>227.47999572753906</v>
      </c>
    </row>
    <row r="687" spans="1:11" ht="14.45" customHeight="1" x14ac:dyDescent="0.2">
      <c r="A687" s="338" t="s">
        <v>1220</v>
      </c>
      <c r="B687" s="339" t="s">
        <v>1221</v>
      </c>
      <c r="C687" s="340" t="s">
        <v>1361</v>
      </c>
      <c r="D687" s="341" t="s">
        <v>1362</v>
      </c>
      <c r="E687" s="340" t="s">
        <v>312</v>
      </c>
      <c r="F687" s="341" t="s">
        <v>313</v>
      </c>
      <c r="G687" s="340" t="s">
        <v>1405</v>
      </c>
      <c r="H687" s="340" t="s">
        <v>1406</v>
      </c>
      <c r="I687" s="342">
        <v>90.75</v>
      </c>
      <c r="J687" s="342">
        <v>5</v>
      </c>
      <c r="K687" s="343">
        <v>453.75</v>
      </c>
    </row>
    <row r="688" spans="1:11" ht="14.45" customHeight="1" x14ac:dyDescent="0.2">
      <c r="A688" s="338" t="s">
        <v>1220</v>
      </c>
      <c r="B688" s="339" t="s">
        <v>1221</v>
      </c>
      <c r="C688" s="340" t="s">
        <v>1361</v>
      </c>
      <c r="D688" s="341" t="s">
        <v>1362</v>
      </c>
      <c r="E688" s="340" t="s">
        <v>312</v>
      </c>
      <c r="F688" s="341" t="s">
        <v>313</v>
      </c>
      <c r="G688" s="340" t="s">
        <v>1407</v>
      </c>
      <c r="H688" s="340" t="s">
        <v>1408</v>
      </c>
      <c r="I688" s="342">
        <v>107.08000183105469</v>
      </c>
      <c r="J688" s="342">
        <v>5</v>
      </c>
      <c r="K688" s="343">
        <v>535.4000244140625</v>
      </c>
    </row>
    <row r="689" spans="1:11" ht="14.45" customHeight="1" x14ac:dyDescent="0.2">
      <c r="A689" s="338" t="s">
        <v>1220</v>
      </c>
      <c r="B689" s="339" t="s">
        <v>1221</v>
      </c>
      <c r="C689" s="340" t="s">
        <v>1361</v>
      </c>
      <c r="D689" s="341" t="s">
        <v>1362</v>
      </c>
      <c r="E689" s="340" t="s">
        <v>316</v>
      </c>
      <c r="F689" s="341" t="s">
        <v>317</v>
      </c>
      <c r="G689" s="340" t="s">
        <v>1409</v>
      </c>
      <c r="H689" s="340" t="s">
        <v>1410</v>
      </c>
      <c r="I689" s="342">
        <v>260.29998779296875</v>
      </c>
      <c r="J689" s="342">
        <v>5</v>
      </c>
      <c r="K689" s="343">
        <v>1301.5</v>
      </c>
    </row>
    <row r="690" spans="1:11" ht="14.45" customHeight="1" x14ac:dyDescent="0.2">
      <c r="A690" s="338" t="s">
        <v>1220</v>
      </c>
      <c r="B690" s="339" t="s">
        <v>1221</v>
      </c>
      <c r="C690" s="340" t="s">
        <v>1361</v>
      </c>
      <c r="D690" s="341" t="s">
        <v>1362</v>
      </c>
      <c r="E690" s="340" t="s">
        <v>462</v>
      </c>
      <c r="F690" s="341" t="s">
        <v>463</v>
      </c>
      <c r="G690" s="340" t="s">
        <v>1411</v>
      </c>
      <c r="H690" s="340" t="s">
        <v>1412</v>
      </c>
      <c r="I690" s="342">
        <v>223.10000610351563</v>
      </c>
      <c r="J690" s="342">
        <v>5</v>
      </c>
      <c r="K690" s="343">
        <v>1115.510009765625</v>
      </c>
    </row>
    <row r="691" spans="1:11" ht="14.45" customHeight="1" x14ac:dyDescent="0.2">
      <c r="A691" s="338" t="s">
        <v>1220</v>
      </c>
      <c r="B691" s="339" t="s">
        <v>1221</v>
      </c>
      <c r="C691" s="340" t="s">
        <v>1361</v>
      </c>
      <c r="D691" s="341" t="s">
        <v>1362</v>
      </c>
      <c r="E691" s="340" t="s">
        <v>462</v>
      </c>
      <c r="F691" s="341" t="s">
        <v>463</v>
      </c>
      <c r="G691" s="340" t="s">
        <v>1413</v>
      </c>
      <c r="H691" s="340" t="s">
        <v>1414</v>
      </c>
      <c r="I691" s="342">
        <v>123.90000152587891</v>
      </c>
      <c r="J691" s="342">
        <v>12.5</v>
      </c>
      <c r="K691" s="343">
        <v>1548.800048828125</v>
      </c>
    </row>
    <row r="692" spans="1:11" ht="14.45" customHeight="1" x14ac:dyDescent="0.2">
      <c r="A692" s="338" t="s">
        <v>1220</v>
      </c>
      <c r="B692" s="339" t="s">
        <v>1221</v>
      </c>
      <c r="C692" s="340" t="s">
        <v>1361</v>
      </c>
      <c r="D692" s="341" t="s">
        <v>1362</v>
      </c>
      <c r="E692" s="340" t="s">
        <v>462</v>
      </c>
      <c r="F692" s="341" t="s">
        <v>463</v>
      </c>
      <c r="G692" s="340" t="s">
        <v>1415</v>
      </c>
      <c r="H692" s="340" t="s">
        <v>1416</v>
      </c>
      <c r="I692" s="342">
        <v>2.5899999141693115</v>
      </c>
      <c r="J692" s="342">
        <v>500</v>
      </c>
      <c r="K692" s="343">
        <v>1294.699951171875</v>
      </c>
    </row>
    <row r="693" spans="1:11" ht="14.45" customHeight="1" x14ac:dyDescent="0.2">
      <c r="A693" s="338" t="s">
        <v>1220</v>
      </c>
      <c r="B693" s="339" t="s">
        <v>1221</v>
      </c>
      <c r="C693" s="340" t="s">
        <v>1361</v>
      </c>
      <c r="D693" s="341" t="s">
        <v>1362</v>
      </c>
      <c r="E693" s="340" t="s">
        <v>462</v>
      </c>
      <c r="F693" s="341" t="s">
        <v>463</v>
      </c>
      <c r="G693" s="340" t="s">
        <v>1417</v>
      </c>
      <c r="H693" s="340" t="s">
        <v>1418</v>
      </c>
      <c r="I693" s="342">
        <v>100.43000030517578</v>
      </c>
      <c r="J693" s="342">
        <v>5</v>
      </c>
      <c r="K693" s="343">
        <v>502.14999389648438</v>
      </c>
    </row>
    <row r="694" spans="1:11" ht="14.45" customHeight="1" x14ac:dyDescent="0.2">
      <c r="A694" s="338" t="s">
        <v>1220</v>
      </c>
      <c r="B694" s="339" t="s">
        <v>1221</v>
      </c>
      <c r="C694" s="340" t="s">
        <v>1361</v>
      </c>
      <c r="D694" s="341" t="s">
        <v>1362</v>
      </c>
      <c r="E694" s="340" t="s">
        <v>1064</v>
      </c>
      <c r="F694" s="341" t="s">
        <v>1065</v>
      </c>
      <c r="G694" s="340" t="s">
        <v>1112</v>
      </c>
      <c r="H694" s="340" t="s">
        <v>1113</v>
      </c>
      <c r="I694" s="342">
        <v>0.62999999523162842</v>
      </c>
      <c r="J694" s="342">
        <v>200</v>
      </c>
      <c r="K694" s="343">
        <v>126</v>
      </c>
    </row>
    <row r="695" spans="1:11" ht="14.45" customHeight="1" x14ac:dyDescent="0.2">
      <c r="A695" s="338" t="s">
        <v>1220</v>
      </c>
      <c r="B695" s="339" t="s">
        <v>1221</v>
      </c>
      <c r="C695" s="340" t="s">
        <v>1361</v>
      </c>
      <c r="D695" s="341" t="s">
        <v>1362</v>
      </c>
      <c r="E695" s="340" t="s">
        <v>1064</v>
      </c>
      <c r="F695" s="341" t="s">
        <v>1065</v>
      </c>
      <c r="G695" s="340" t="s">
        <v>1114</v>
      </c>
      <c r="H695" s="340" t="s">
        <v>1115</v>
      </c>
      <c r="I695" s="342">
        <v>0.62999999523162842</v>
      </c>
      <c r="J695" s="342">
        <v>800</v>
      </c>
      <c r="K695" s="343">
        <v>504</v>
      </c>
    </row>
    <row r="696" spans="1:11" ht="14.45" customHeight="1" x14ac:dyDescent="0.2">
      <c r="A696" s="338" t="s">
        <v>1220</v>
      </c>
      <c r="B696" s="339" t="s">
        <v>1221</v>
      </c>
      <c r="C696" s="340" t="s">
        <v>1419</v>
      </c>
      <c r="D696" s="341" t="s">
        <v>1420</v>
      </c>
      <c r="E696" s="340" t="s">
        <v>1363</v>
      </c>
      <c r="F696" s="341" t="s">
        <v>1364</v>
      </c>
      <c r="G696" s="340" t="s">
        <v>1421</v>
      </c>
      <c r="H696" s="340" t="s">
        <v>1422</v>
      </c>
      <c r="I696" s="342">
        <v>147.17999267578125</v>
      </c>
      <c r="J696" s="342">
        <v>20</v>
      </c>
      <c r="K696" s="343">
        <v>2943.639892578125</v>
      </c>
    </row>
    <row r="697" spans="1:11" ht="14.45" customHeight="1" x14ac:dyDescent="0.2">
      <c r="A697" s="338" t="s">
        <v>1220</v>
      </c>
      <c r="B697" s="339" t="s">
        <v>1221</v>
      </c>
      <c r="C697" s="340" t="s">
        <v>1419</v>
      </c>
      <c r="D697" s="341" t="s">
        <v>1420</v>
      </c>
      <c r="E697" s="340" t="s">
        <v>1363</v>
      </c>
      <c r="F697" s="341" t="s">
        <v>1364</v>
      </c>
      <c r="G697" s="340" t="s">
        <v>1367</v>
      </c>
      <c r="H697" s="340" t="s">
        <v>1368</v>
      </c>
      <c r="I697" s="342">
        <v>665.5</v>
      </c>
      <c r="J697" s="342">
        <v>1</v>
      </c>
      <c r="K697" s="343">
        <v>665.5</v>
      </c>
    </row>
    <row r="698" spans="1:11" ht="14.45" customHeight="1" x14ac:dyDescent="0.2">
      <c r="A698" s="338" t="s">
        <v>1220</v>
      </c>
      <c r="B698" s="339" t="s">
        <v>1221</v>
      </c>
      <c r="C698" s="340" t="s">
        <v>1419</v>
      </c>
      <c r="D698" s="341" t="s">
        <v>1420</v>
      </c>
      <c r="E698" s="340" t="s">
        <v>1363</v>
      </c>
      <c r="F698" s="341" t="s">
        <v>1364</v>
      </c>
      <c r="G698" s="340" t="s">
        <v>1423</v>
      </c>
      <c r="H698" s="340" t="s">
        <v>1424</v>
      </c>
      <c r="I698" s="342">
        <v>0.5899999737739563</v>
      </c>
      <c r="J698" s="342">
        <v>1000</v>
      </c>
      <c r="K698" s="343">
        <v>588.02001953125</v>
      </c>
    </row>
    <row r="699" spans="1:11" ht="14.45" customHeight="1" x14ac:dyDescent="0.2">
      <c r="A699" s="338" t="s">
        <v>1220</v>
      </c>
      <c r="B699" s="339" t="s">
        <v>1221</v>
      </c>
      <c r="C699" s="340" t="s">
        <v>1419</v>
      </c>
      <c r="D699" s="341" t="s">
        <v>1420</v>
      </c>
      <c r="E699" s="340" t="s">
        <v>1363</v>
      </c>
      <c r="F699" s="341" t="s">
        <v>1364</v>
      </c>
      <c r="G699" s="340" t="s">
        <v>1425</v>
      </c>
      <c r="H699" s="340" t="s">
        <v>1426</v>
      </c>
      <c r="I699" s="342">
        <v>12.710000038146973</v>
      </c>
      <c r="J699" s="342">
        <v>50</v>
      </c>
      <c r="K699" s="343">
        <v>635.25</v>
      </c>
    </row>
    <row r="700" spans="1:11" ht="14.45" customHeight="1" x14ac:dyDescent="0.2">
      <c r="A700" s="338" t="s">
        <v>1220</v>
      </c>
      <c r="B700" s="339" t="s">
        <v>1221</v>
      </c>
      <c r="C700" s="340" t="s">
        <v>1419</v>
      </c>
      <c r="D700" s="341" t="s">
        <v>1420</v>
      </c>
      <c r="E700" s="340" t="s">
        <v>1363</v>
      </c>
      <c r="F700" s="341" t="s">
        <v>1364</v>
      </c>
      <c r="G700" s="340" t="s">
        <v>1427</v>
      </c>
      <c r="H700" s="340" t="s">
        <v>1428</v>
      </c>
      <c r="I700" s="342">
        <v>9228.2001953125</v>
      </c>
      <c r="J700" s="342">
        <v>0.25</v>
      </c>
      <c r="K700" s="343">
        <v>2307.050048828125</v>
      </c>
    </row>
    <row r="701" spans="1:11" ht="14.45" customHeight="1" x14ac:dyDescent="0.2">
      <c r="A701" s="338" t="s">
        <v>1220</v>
      </c>
      <c r="B701" s="339" t="s">
        <v>1221</v>
      </c>
      <c r="C701" s="340" t="s">
        <v>1419</v>
      </c>
      <c r="D701" s="341" t="s">
        <v>1420</v>
      </c>
      <c r="E701" s="340" t="s">
        <v>1363</v>
      </c>
      <c r="F701" s="341" t="s">
        <v>1364</v>
      </c>
      <c r="G701" s="340" t="s">
        <v>1429</v>
      </c>
      <c r="H701" s="340" t="s">
        <v>1430</v>
      </c>
      <c r="I701" s="342">
        <v>3781.25</v>
      </c>
      <c r="J701" s="342">
        <v>2</v>
      </c>
      <c r="K701" s="343">
        <v>7562.5</v>
      </c>
    </row>
    <row r="702" spans="1:11" ht="14.45" customHeight="1" x14ac:dyDescent="0.2">
      <c r="A702" s="338" t="s">
        <v>1220</v>
      </c>
      <c r="B702" s="339" t="s">
        <v>1221</v>
      </c>
      <c r="C702" s="340" t="s">
        <v>1419</v>
      </c>
      <c r="D702" s="341" t="s">
        <v>1420</v>
      </c>
      <c r="E702" s="340" t="s">
        <v>1363</v>
      </c>
      <c r="F702" s="341" t="s">
        <v>1364</v>
      </c>
      <c r="G702" s="340" t="s">
        <v>1431</v>
      </c>
      <c r="H702" s="340" t="s">
        <v>1432</v>
      </c>
      <c r="I702" s="342">
        <v>174.16000366210938</v>
      </c>
      <c r="J702" s="342">
        <v>3</v>
      </c>
      <c r="K702" s="343">
        <v>522.47998046875</v>
      </c>
    </row>
    <row r="703" spans="1:11" ht="14.45" customHeight="1" x14ac:dyDescent="0.2">
      <c r="A703" s="338" t="s">
        <v>1433</v>
      </c>
      <c r="B703" s="339" t="s">
        <v>1434</v>
      </c>
      <c r="C703" s="340" t="s">
        <v>1435</v>
      </c>
      <c r="D703" s="341" t="s">
        <v>1436</v>
      </c>
      <c r="E703" s="340" t="s">
        <v>1363</v>
      </c>
      <c r="F703" s="341" t="s">
        <v>1364</v>
      </c>
      <c r="G703" s="340" t="s">
        <v>1437</v>
      </c>
      <c r="H703" s="340" t="s">
        <v>1438</v>
      </c>
      <c r="I703" s="342">
        <v>147.17999267578125</v>
      </c>
      <c r="J703" s="342">
        <v>48</v>
      </c>
      <c r="K703" s="343">
        <v>7064.7198486328125</v>
      </c>
    </row>
    <row r="704" spans="1:11" ht="14.45" customHeight="1" x14ac:dyDescent="0.2">
      <c r="A704" s="338" t="s">
        <v>1433</v>
      </c>
      <c r="B704" s="339" t="s">
        <v>1434</v>
      </c>
      <c r="C704" s="340" t="s">
        <v>1435</v>
      </c>
      <c r="D704" s="341" t="s">
        <v>1436</v>
      </c>
      <c r="E704" s="340" t="s">
        <v>1363</v>
      </c>
      <c r="F704" s="341" t="s">
        <v>1364</v>
      </c>
      <c r="G704" s="340" t="s">
        <v>1439</v>
      </c>
      <c r="H704" s="340" t="s">
        <v>1440</v>
      </c>
      <c r="I704" s="342">
        <v>147.17999267578125</v>
      </c>
      <c r="J704" s="342">
        <v>56</v>
      </c>
      <c r="K704" s="343">
        <v>8242.1798095703125</v>
      </c>
    </row>
    <row r="705" spans="1:11" ht="14.45" customHeight="1" x14ac:dyDescent="0.2">
      <c r="A705" s="338" t="s">
        <v>1433</v>
      </c>
      <c r="B705" s="339" t="s">
        <v>1434</v>
      </c>
      <c r="C705" s="340" t="s">
        <v>1435</v>
      </c>
      <c r="D705" s="341" t="s">
        <v>1436</v>
      </c>
      <c r="E705" s="340" t="s">
        <v>1363</v>
      </c>
      <c r="F705" s="341" t="s">
        <v>1364</v>
      </c>
      <c r="G705" s="340" t="s">
        <v>1441</v>
      </c>
      <c r="H705" s="340" t="s">
        <v>1442</v>
      </c>
      <c r="I705" s="342">
        <v>166.82874870300293</v>
      </c>
      <c r="J705" s="342">
        <v>13</v>
      </c>
      <c r="K705" s="343">
        <v>2175.5799865722656</v>
      </c>
    </row>
    <row r="706" spans="1:11" ht="14.45" customHeight="1" x14ac:dyDescent="0.2">
      <c r="A706" s="338" t="s">
        <v>1433</v>
      </c>
      <c r="B706" s="339" t="s">
        <v>1434</v>
      </c>
      <c r="C706" s="340" t="s">
        <v>1435</v>
      </c>
      <c r="D706" s="341" t="s">
        <v>1436</v>
      </c>
      <c r="E706" s="340" t="s">
        <v>1363</v>
      </c>
      <c r="F706" s="341" t="s">
        <v>1364</v>
      </c>
      <c r="G706" s="340" t="s">
        <v>1425</v>
      </c>
      <c r="H706" s="340" t="s">
        <v>1426</v>
      </c>
      <c r="I706" s="342">
        <v>12.65888892279731</v>
      </c>
      <c r="J706" s="342">
        <v>81</v>
      </c>
      <c r="K706" s="343">
        <v>1024.6300210952759</v>
      </c>
    </row>
    <row r="707" spans="1:11" ht="14.45" customHeight="1" x14ac:dyDescent="0.2">
      <c r="A707" s="338" t="s">
        <v>1433</v>
      </c>
      <c r="B707" s="339" t="s">
        <v>1434</v>
      </c>
      <c r="C707" s="340" t="s">
        <v>1435</v>
      </c>
      <c r="D707" s="341" t="s">
        <v>1436</v>
      </c>
      <c r="E707" s="340" t="s">
        <v>308</v>
      </c>
      <c r="F707" s="341" t="s">
        <v>309</v>
      </c>
      <c r="G707" s="340" t="s">
        <v>310</v>
      </c>
      <c r="H707" s="340" t="s">
        <v>311</v>
      </c>
      <c r="I707" s="342">
        <v>21.239999771118164</v>
      </c>
      <c r="J707" s="342">
        <v>50</v>
      </c>
      <c r="K707" s="343">
        <v>1062</v>
      </c>
    </row>
    <row r="708" spans="1:11" ht="14.45" customHeight="1" x14ac:dyDescent="0.2">
      <c r="A708" s="338" t="s">
        <v>1433</v>
      </c>
      <c r="B708" s="339" t="s">
        <v>1434</v>
      </c>
      <c r="C708" s="340" t="s">
        <v>1435</v>
      </c>
      <c r="D708" s="341" t="s">
        <v>1436</v>
      </c>
      <c r="E708" s="340" t="s">
        <v>316</v>
      </c>
      <c r="F708" s="341" t="s">
        <v>317</v>
      </c>
      <c r="G708" s="340" t="s">
        <v>1443</v>
      </c>
      <c r="H708" s="340" t="s">
        <v>1444</v>
      </c>
      <c r="I708" s="342">
        <v>2390.85009765625</v>
      </c>
      <c r="J708" s="342">
        <v>4</v>
      </c>
      <c r="K708" s="343">
        <v>9563.39990234375</v>
      </c>
    </row>
    <row r="709" spans="1:11" ht="14.45" customHeight="1" x14ac:dyDescent="0.2">
      <c r="A709" s="338" t="s">
        <v>1433</v>
      </c>
      <c r="B709" s="339" t="s">
        <v>1434</v>
      </c>
      <c r="C709" s="340" t="s">
        <v>1435</v>
      </c>
      <c r="D709" s="341" t="s">
        <v>1436</v>
      </c>
      <c r="E709" s="340" t="s">
        <v>316</v>
      </c>
      <c r="F709" s="341" t="s">
        <v>317</v>
      </c>
      <c r="G709" s="340" t="s">
        <v>1445</v>
      </c>
      <c r="H709" s="340" t="s">
        <v>1446</v>
      </c>
      <c r="I709" s="342">
        <v>1049.1700439453125</v>
      </c>
      <c r="J709" s="342">
        <v>25</v>
      </c>
      <c r="K709" s="343">
        <v>26229.19921875</v>
      </c>
    </row>
    <row r="710" spans="1:11" ht="14.45" customHeight="1" x14ac:dyDescent="0.2">
      <c r="A710" s="338" t="s">
        <v>1433</v>
      </c>
      <c r="B710" s="339" t="s">
        <v>1434</v>
      </c>
      <c r="C710" s="340" t="s">
        <v>1435</v>
      </c>
      <c r="D710" s="341" t="s">
        <v>1436</v>
      </c>
      <c r="E710" s="340" t="s">
        <v>316</v>
      </c>
      <c r="F710" s="341" t="s">
        <v>317</v>
      </c>
      <c r="G710" s="340" t="s">
        <v>1447</v>
      </c>
      <c r="H710" s="340" t="s">
        <v>1448</v>
      </c>
      <c r="I710" s="342">
        <v>784.08001708984375</v>
      </c>
      <c r="J710" s="342">
        <v>2</v>
      </c>
      <c r="K710" s="343">
        <v>1568.1600341796875</v>
      </c>
    </row>
    <row r="711" spans="1:11" ht="14.45" customHeight="1" x14ac:dyDescent="0.2">
      <c r="A711" s="338" t="s">
        <v>1433</v>
      </c>
      <c r="B711" s="339" t="s">
        <v>1434</v>
      </c>
      <c r="C711" s="340" t="s">
        <v>1435</v>
      </c>
      <c r="D711" s="341" t="s">
        <v>1436</v>
      </c>
      <c r="E711" s="340" t="s">
        <v>316</v>
      </c>
      <c r="F711" s="341" t="s">
        <v>317</v>
      </c>
      <c r="G711" s="340" t="s">
        <v>1449</v>
      </c>
      <c r="H711" s="340" t="s">
        <v>1450</v>
      </c>
      <c r="I711" s="342">
        <v>749.25</v>
      </c>
      <c r="J711" s="342">
        <v>2</v>
      </c>
      <c r="K711" s="343">
        <v>1498.5</v>
      </c>
    </row>
    <row r="712" spans="1:11" ht="14.45" customHeight="1" x14ac:dyDescent="0.2">
      <c r="A712" s="338" t="s">
        <v>1433</v>
      </c>
      <c r="B712" s="339" t="s">
        <v>1434</v>
      </c>
      <c r="C712" s="340" t="s">
        <v>1435</v>
      </c>
      <c r="D712" s="341" t="s">
        <v>1436</v>
      </c>
      <c r="E712" s="340" t="s">
        <v>316</v>
      </c>
      <c r="F712" s="341" t="s">
        <v>317</v>
      </c>
      <c r="G712" s="340" t="s">
        <v>1451</v>
      </c>
      <c r="H712" s="340" t="s">
        <v>1452</v>
      </c>
      <c r="I712" s="342">
        <v>1150</v>
      </c>
      <c r="J712" s="342">
        <v>20</v>
      </c>
      <c r="K712" s="343">
        <v>23000</v>
      </c>
    </row>
    <row r="713" spans="1:11" ht="14.45" customHeight="1" x14ac:dyDescent="0.2">
      <c r="A713" s="338" t="s">
        <v>1433</v>
      </c>
      <c r="B713" s="339" t="s">
        <v>1434</v>
      </c>
      <c r="C713" s="340" t="s">
        <v>1435</v>
      </c>
      <c r="D713" s="341" t="s">
        <v>1436</v>
      </c>
      <c r="E713" s="340" t="s">
        <v>316</v>
      </c>
      <c r="F713" s="341" t="s">
        <v>317</v>
      </c>
      <c r="G713" s="340" t="s">
        <v>1453</v>
      </c>
      <c r="H713" s="340" t="s">
        <v>1454</v>
      </c>
      <c r="I713" s="342">
        <v>1568</v>
      </c>
      <c r="J713" s="342">
        <v>4</v>
      </c>
      <c r="K713" s="343">
        <v>6272.009765625</v>
      </c>
    </row>
    <row r="714" spans="1:11" ht="14.45" customHeight="1" x14ac:dyDescent="0.2">
      <c r="A714" s="338" t="s">
        <v>1433</v>
      </c>
      <c r="B714" s="339" t="s">
        <v>1434</v>
      </c>
      <c r="C714" s="340" t="s">
        <v>1435</v>
      </c>
      <c r="D714" s="341" t="s">
        <v>1436</v>
      </c>
      <c r="E714" s="340" t="s">
        <v>316</v>
      </c>
      <c r="F714" s="341" t="s">
        <v>317</v>
      </c>
      <c r="G714" s="340" t="s">
        <v>327</v>
      </c>
      <c r="H714" s="340" t="s">
        <v>1171</v>
      </c>
      <c r="I714" s="342">
        <v>6.25</v>
      </c>
      <c r="J714" s="342">
        <v>100</v>
      </c>
      <c r="K714" s="343">
        <v>625</v>
      </c>
    </row>
    <row r="715" spans="1:11" ht="14.45" customHeight="1" x14ac:dyDescent="0.2">
      <c r="A715" s="338" t="s">
        <v>1433</v>
      </c>
      <c r="B715" s="339" t="s">
        <v>1434</v>
      </c>
      <c r="C715" s="340" t="s">
        <v>1435</v>
      </c>
      <c r="D715" s="341" t="s">
        <v>1436</v>
      </c>
      <c r="E715" s="340" t="s">
        <v>316</v>
      </c>
      <c r="F715" s="341" t="s">
        <v>317</v>
      </c>
      <c r="G715" s="340" t="s">
        <v>1455</v>
      </c>
      <c r="H715" s="340" t="s">
        <v>1456</v>
      </c>
      <c r="I715" s="342">
        <v>0.95833333333333337</v>
      </c>
      <c r="J715" s="342">
        <v>6600</v>
      </c>
      <c r="K715" s="343">
        <v>6422</v>
      </c>
    </row>
    <row r="716" spans="1:11" ht="14.45" customHeight="1" x14ac:dyDescent="0.2">
      <c r="A716" s="338" t="s">
        <v>1433</v>
      </c>
      <c r="B716" s="339" t="s">
        <v>1434</v>
      </c>
      <c r="C716" s="340" t="s">
        <v>1435</v>
      </c>
      <c r="D716" s="341" t="s">
        <v>1436</v>
      </c>
      <c r="E716" s="340" t="s">
        <v>316</v>
      </c>
      <c r="F716" s="341" t="s">
        <v>317</v>
      </c>
      <c r="G716" s="340" t="s">
        <v>1457</v>
      </c>
      <c r="H716" s="340" t="s">
        <v>1458</v>
      </c>
      <c r="I716" s="342">
        <v>1.4449999928474426</v>
      </c>
      <c r="J716" s="342">
        <v>3000</v>
      </c>
      <c r="K716" s="343">
        <v>4370</v>
      </c>
    </row>
    <row r="717" spans="1:11" ht="14.45" customHeight="1" x14ac:dyDescent="0.2">
      <c r="A717" s="338" t="s">
        <v>1433</v>
      </c>
      <c r="B717" s="339" t="s">
        <v>1434</v>
      </c>
      <c r="C717" s="340" t="s">
        <v>1435</v>
      </c>
      <c r="D717" s="341" t="s">
        <v>1436</v>
      </c>
      <c r="E717" s="340" t="s">
        <v>316</v>
      </c>
      <c r="F717" s="341" t="s">
        <v>317</v>
      </c>
      <c r="G717" s="340" t="s">
        <v>1459</v>
      </c>
      <c r="H717" s="340" t="s">
        <v>1460</v>
      </c>
      <c r="I717" s="342">
        <v>0.49666666984558105</v>
      </c>
      <c r="J717" s="342">
        <v>2800</v>
      </c>
      <c r="K717" s="343">
        <v>1412</v>
      </c>
    </row>
    <row r="718" spans="1:11" ht="14.45" customHeight="1" x14ac:dyDescent="0.2">
      <c r="A718" s="338" t="s">
        <v>1433</v>
      </c>
      <c r="B718" s="339" t="s">
        <v>1434</v>
      </c>
      <c r="C718" s="340" t="s">
        <v>1435</v>
      </c>
      <c r="D718" s="341" t="s">
        <v>1436</v>
      </c>
      <c r="E718" s="340" t="s">
        <v>316</v>
      </c>
      <c r="F718" s="341" t="s">
        <v>317</v>
      </c>
      <c r="G718" s="340" t="s">
        <v>1237</v>
      </c>
      <c r="H718" s="340" t="s">
        <v>1238</v>
      </c>
      <c r="I718" s="342">
        <v>1.2439999818801879</v>
      </c>
      <c r="J718" s="342">
        <v>3400</v>
      </c>
      <c r="K718" s="343">
        <v>4276</v>
      </c>
    </row>
    <row r="719" spans="1:11" ht="14.45" customHeight="1" x14ac:dyDescent="0.2">
      <c r="A719" s="338" t="s">
        <v>1433</v>
      </c>
      <c r="B719" s="339" t="s">
        <v>1434</v>
      </c>
      <c r="C719" s="340" t="s">
        <v>1435</v>
      </c>
      <c r="D719" s="341" t="s">
        <v>1436</v>
      </c>
      <c r="E719" s="340" t="s">
        <v>316</v>
      </c>
      <c r="F719" s="341" t="s">
        <v>317</v>
      </c>
      <c r="G719" s="340" t="s">
        <v>1461</v>
      </c>
      <c r="H719" s="340" t="s">
        <v>1462</v>
      </c>
      <c r="I719" s="342">
        <v>157.91999816894531</v>
      </c>
      <c r="J719" s="342">
        <v>4</v>
      </c>
      <c r="K719" s="343">
        <v>631.67999267578125</v>
      </c>
    </row>
    <row r="720" spans="1:11" ht="14.45" customHeight="1" x14ac:dyDescent="0.2">
      <c r="A720" s="338" t="s">
        <v>1433</v>
      </c>
      <c r="B720" s="339" t="s">
        <v>1434</v>
      </c>
      <c r="C720" s="340" t="s">
        <v>1435</v>
      </c>
      <c r="D720" s="341" t="s">
        <v>1436</v>
      </c>
      <c r="E720" s="340" t="s">
        <v>316</v>
      </c>
      <c r="F720" s="341" t="s">
        <v>317</v>
      </c>
      <c r="G720" s="340" t="s">
        <v>1463</v>
      </c>
      <c r="H720" s="340" t="s">
        <v>1464</v>
      </c>
      <c r="I720" s="342">
        <v>428.48001098632813</v>
      </c>
      <c r="J720" s="342">
        <v>1</v>
      </c>
      <c r="K720" s="343">
        <v>428.48001098632813</v>
      </c>
    </row>
    <row r="721" spans="1:11" ht="14.45" customHeight="1" x14ac:dyDescent="0.2">
      <c r="A721" s="338" t="s">
        <v>1433</v>
      </c>
      <c r="B721" s="339" t="s">
        <v>1434</v>
      </c>
      <c r="C721" s="340" t="s">
        <v>1435</v>
      </c>
      <c r="D721" s="341" t="s">
        <v>1436</v>
      </c>
      <c r="E721" s="340" t="s">
        <v>316</v>
      </c>
      <c r="F721" s="341" t="s">
        <v>317</v>
      </c>
      <c r="G721" s="340" t="s">
        <v>1465</v>
      </c>
      <c r="H721" s="340" t="s">
        <v>1466</v>
      </c>
      <c r="I721" s="342">
        <v>6.3199999332427979</v>
      </c>
      <c r="J721" s="342">
        <v>350</v>
      </c>
      <c r="K721" s="343">
        <v>2214.5</v>
      </c>
    </row>
    <row r="722" spans="1:11" ht="14.45" customHeight="1" x14ac:dyDescent="0.2">
      <c r="A722" s="338" t="s">
        <v>1433</v>
      </c>
      <c r="B722" s="339" t="s">
        <v>1434</v>
      </c>
      <c r="C722" s="340" t="s">
        <v>1435</v>
      </c>
      <c r="D722" s="341" t="s">
        <v>1436</v>
      </c>
      <c r="E722" s="340" t="s">
        <v>316</v>
      </c>
      <c r="F722" s="341" t="s">
        <v>317</v>
      </c>
      <c r="G722" s="340" t="s">
        <v>1467</v>
      </c>
      <c r="H722" s="340" t="s">
        <v>1468</v>
      </c>
      <c r="I722" s="342">
        <v>109.72000122070313</v>
      </c>
      <c r="J722" s="342">
        <v>10</v>
      </c>
      <c r="K722" s="343">
        <v>1097.219970703125</v>
      </c>
    </row>
    <row r="723" spans="1:11" ht="14.45" customHeight="1" x14ac:dyDescent="0.2">
      <c r="A723" s="338" t="s">
        <v>1433</v>
      </c>
      <c r="B723" s="339" t="s">
        <v>1434</v>
      </c>
      <c r="C723" s="340" t="s">
        <v>1435</v>
      </c>
      <c r="D723" s="341" t="s">
        <v>1436</v>
      </c>
      <c r="E723" s="340" t="s">
        <v>316</v>
      </c>
      <c r="F723" s="341" t="s">
        <v>317</v>
      </c>
      <c r="G723" s="340" t="s">
        <v>1469</v>
      </c>
      <c r="H723" s="340" t="s">
        <v>1470</v>
      </c>
      <c r="I723" s="342">
        <v>34.040000915527344</v>
      </c>
      <c r="J723" s="342">
        <v>10</v>
      </c>
      <c r="K723" s="343">
        <v>340.39999389648438</v>
      </c>
    </row>
    <row r="724" spans="1:11" ht="14.45" customHeight="1" x14ac:dyDescent="0.2">
      <c r="A724" s="338" t="s">
        <v>1433</v>
      </c>
      <c r="B724" s="339" t="s">
        <v>1434</v>
      </c>
      <c r="C724" s="340" t="s">
        <v>1435</v>
      </c>
      <c r="D724" s="341" t="s">
        <v>1436</v>
      </c>
      <c r="E724" s="340" t="s">
        <v>316</v>
      </c>
      <c r="F724" s="341" t="s">
        <v>317</v>
      </c>
      <c r="G724" s="340" t="s">
        <v>1471</v>
      </c>
      <c r="H724" s="340" t="s">
        <v>1472</v>
      </c>
      <c r="I724" s="342">
        <v>790.875</v>
      </c>
      <c r="J724" s="342">
        <v>2</v>
      </c>
      <c r="K724" s="343">
        <v>1581.75</v>
      </c>
    </row>
    <row r="725" spans="1:11" ht="14.45" customHeight="1" x14ac:dyDescent="0.2">
      <c r="A725" s="338" t="s">
        <v>1433</v>
      </c>
      <c r="B725" s="339" t="s">
        <v>1434</v>
      </c>
      <c r="C725" s="340" t="s">
        <v>1435</v>
      </c>
      <c r="D725" s="341" t="s">
        <v>1436</v>
      </c>
      <c r="E725" s="340" t="s">
        <v>316</v>
      </c>
      <c r="F725" s="341" t="s">
        <v>317</v>
      </c>
      <c r="G725" s="340" t="s">
        <v>1473</v>
      </c>
      <c r="H725" s="340" t="s">
        <v>1474</v>
      </c>
      <c r="I725" s="342">
        <v>766.6300048828125</v>
      </c>
      <c r="J725" s="342">
        <v>1</v>
      </c>
      <c r="K725" s="343">
        <v>766.6300048828125</v>
      </c>
    </row>
    <row r="726" spans="1:11" ht="14.45" customHeight="1" x14ac:dyDescent="0.2">
      <c r="A726" s="338" t="s">
        <v>1433</v>
      </c>
      <c r="B726" s="339" t="s">
        <v>1434</v>
      </c>
      <c r="C726" s="340" t="s">
        <v>1435</v>
      </c>
      <c r="D726" s="341" t="s">
        <v>1436</v>
      </c>
      <c r="E726" s="340" t="s">
        <v>316</v>
      </c>
      <c r="F726" s="341" t="s">
        <v>317</v>
      </c>
      <c r="G726" s="340" t="s">
        <v>342</v>
      </c>
      <c r="H726" s="340" t="s">
        <v>343</v>
      </c>
      <c r="I726" s="342">
        <v>64.5</v>
      </c>
      <c r="J726" s="342">
        <v>20</v>
      </c>
      <c r="K726" s="343">
        <v>1290</v>
      </c>
    </row>
    <row r="727" spans="1:11" ht="14.45" customHeight="1" x14ac:dyDescent="0.2">
      <c r="A727" s="338" t="s">
        <v>1433</v>
      </c>
      <c r="B727" s="339" t="s">
        <v>1434</v>
      </c>
      <c r="C727" s="340" t="s">
        <v>1435</v>
      </c>
      <c r="D727" s="341" t="s">
        <v>1436</v>
      </c>
      <c r="E727" s="340" t="s">
        <v>316</v>
      </c>
      <c r="F727" s="341" t="s">
        <v>317</v>
      </c>
      <c r="G727" s="340" t="s">
        <v>1475</v>
      </c>
      <c r="H727" s="340" t="s">
        <v>1476</v>
      </c>
      <c r="I727" s="342">
        <v>272.44000244140625</v>
      </c>
      <c r="J727" s="342">
        <v>18</v>
      </c>
      <c r="K727" s="343">
        <v>4903.8299560546875</v>
      </c>
    </row>
    <row r="728" spans="1:11" ht="14.45" customHeight="1" x14ac:dyDescent="0.2">
      <c r="A728" s="338" t="s">
        <v>1433</v>
      </c>
      <c r="B728" s="339" t="s">
        <v>1434</v>
      </c>
      <c r="C728" s="340" t="s">
        <v>1435</v>
      </c>
      <c r="D728" s="341" t="s">
        <v>1436</v>
      </c>
      <c r="E728" s="340" t="s">
        <v>316</v>
      </c>
      <c r="F728" s="341" t="s">
        <v>317</v>
      </c>
      <c r="G728" s="340" t="s">
        <v>1477</v>
      </c>
      <c r="H728" s="340" t="s">
        <v>1478</v>
      </c>
      <c r="I728" s="342">
        <v>22.146666208902996</v>
      </c>
      <c r="J728" s="342">
        <v>300</v>
      </c>
      <c r="K728" s="343">
        <v>6644</v>
      </c>
    </row>
    <row r="729" spans="1:11" ht="14.45" customHeight="1" x14ac:dyDescent="0.2">
      <c r="A729" s="338" t="s">
        <v>1433</v>
      </c>
      <c r="B729" s="339" t="s">
        <v>1434</v>
      </c>
      <c r="C729" s="340" t="s">
        <v>1435</v>
      </c>
      <c r="D729" s="341" t="s">
        <v>1436</v>
      </c>
      <c r="E729" s="340" t="s">
        <v>316</v>
      </c>
      <c r="F729" s="341" t="s">
        <v>317</v>
      </c>
      <c r="G729" s="340" t="s">
        <v>358</v>
      </c>
      <c r="H729" s="340" t="s">
        <v>359</v>
      </c>
      <c r="I729" s="342">
        <v>30.180000305175781</v>
      </c>
      <c r="J729" s="342">
        <v>125</v>
      </c>
      <c r="K729" s="343">
        <v>3772.5</v>
      </c>
    </row>
    <row r="730" spans="1:11" ht="14.45" customHeight="1" x14ac:dyDescent="0.2">
      <c r="A730" s="338" t="s">
        <v>1433</v>
      </c>
      <c r="B730" s="339" t="s">
        <v>1434</v>
      </c>
      <c r="C730" s="340" t="s">
        <v>1435</v>
      </c>
      <c r="D730" s="341" t="s">
        <v>1436</v>
      </c>
      <c r="E730" s="340" t="s">
        <v>316</v>
      </c>
      <c r="F730" s="341" t="s">
        <v>317</v>
      </c>
      <c r="G730" s="340" t="s">
        <v>1479</v>
      </c>
      <c r="H730" s="340" t="s">
        <v>1480</v>
      </c>
      <c r="I730" s="342">
        <v>13.039999961853027</v>
      </c>
      <c r="J730" s="342">
        <v>20</v>
      </c>
      <c r="K730" s="343">
        <v>260.83999633789063</v>
      </c>
    </row>
    <row r="731" spans="1:11" ht="14.45" customHeight="1" x14ac:dyDescent="0.2">
      <c r="A731" s="338" t="s">
        <v>1433</v>
      </c>
      <c r="B731" s="339" t="s">
        <v>1434</v>
      </c>
      <c r="C731" s="340" t="s">
        <v>1435</v>
      </c>
      <c r="D731" s="341" t="s">
        <v>1436</v>
      </c>
      <c r="E731" s="340" t="s">
        <v>316</v>
      </c>
      <c r="F731" s="341" t="s">
        <v>317</v>
      </c>
      <c r="G731" s="340" t="s">
        <v>1481</v>
      </c>
      <c r="H731" s="340" t="s">
        <v>1482</v>
      </c>
      <c r="I731" s="342">
        <v>18.753333409627277</v>
      </c>
      <c r="J731" s="342">
        <v>90</v>
      </c>
      <c r="K731" s="343">
        <v>1687.8900146484375</v>
      </c>
    </row>
    <row r="732" spans="1:11" ht="14.45" customHeight="1" x14ac:dyDescent="0.2">
      <c r="A732" s="338" t="s">
        <v>1433</v>
      </c>
      <c r="B732" s="339" t="s">
        <v>1434</v>
      </c>
      <c r="C732" s="340" t="s">
        <v>1435</v>
      </c>
      <c r="D732" s="341" t="s">
        <v>1436</v>
      </c>
      <c r="E732" s="340" t="s">
        <v>316</v>
      </c>
      <c r="F732" s="341" t="s">
        <v>317</v>
      </c>
      <c r="G732" s="340" t="s">
        <v>1483</v>
      </c>
      <c r="H732" s="340" t="s">
        <v>1484</v>
      </c>
      <c r="I732" s="342">
        <v>44.290000915527344</v>
      </c>
      <c r="J732" s="342">
        <v>20</v>
      </c>
      <c r="K732" s="343">
        <v>885.72998046875</v>
      </c>
    </row>
    <row r="733" spans="1:11" ht="14.45" customHeight="1" x14ac:dyDescent="0.2">
      <c r="A733" s="338" t="s">
        <v>1433</v>
      </c>
      <c r="B733" s="339" t="s">
        <v>1434</v>
      </c>
      <c r="C733" s="340" t="s">
        <v>1435</v>
      </c>
      <c r="D733" s="341" t="s">
        <v>1436</v>
      </c>
      <c r="E733" s="340" t="s">
        <v>316</v>
      </c>
      <c r="F733" s="341" t="s">
        <v>317</v>
      </c>
      <c r="G733" s="340" t="s">
        <v>1485</v>
      </c>
      <c r="H733" s="340" t="s">
        <v>1486</v>
      </c>
      <c r="I733" s="342">
        <v>123.19000244140625</v>
      </c>
      <c r="J733" s="342">
        <v>20</v>
      </c>
      <c r="K733" s="343">
        <v>2463.760009765625</v>
      </c>
    </row>
    <row r="734" spans="1:11" ht="14.45" customHeight="1" x14ac:dyDescent="0.2">
      <c r="A734" s="338" t="s">
        <v>1433</v>
      </c>
      <c r="B734" s="339" t="s">
        <v>1434</v>
      </c>
      <c r="C734" s="340" t="s">
        <v>1435</v>
      </c>
      <c r="D734" s="341" t="s">
        <v>1436</v>
      </c>
      <c r="E734" s="340" t="s">
        <v>316</v>
      </c>
      <c r="F734" s="341" t="s">
        <v>317</v>
      </c>
      <c r="G734" s="340" t="s">
        <v>1487</v>
      </c>
      <c r="H734" s="340" t="s">
        <v>1488</v>
      </c>
      <c r="I734" s="342">
        <v>2517.39990234375</v>
      </c>
      <c r="J734" s="342">
        <v>1</v>
      </c>
      <c r="K734" s="343">
        <v>2517.39990234375</v>
      </c>
    </row>
    <row r="735" spans="1:11" ht="14.45" customHeight="1" x14ac:dyDescent="0.2">
      <c r="A735" s="338" t="s">
        <v>1433</v>
      </c>
      <c r="B735" s="339" t="s">
        <v>1434</v>
      </c>
      <c r="C735" s="340" t="s">
        <v>1435</v>
      </c>
      <c r="D735" s="341" t="s">
        <v>1436</v>
      </c>
      <c r="E735" s="340" t="s">
        <v>316</v>
      </c>
      <c r="F735" s="341" t="s">
        <v>317</v>
      </c>
      <c r="G735" s="340" t="s">
        <v>1489</v>
      </c>
      <c r="H735" s="340" t="s">
        <v>1490</v>
      </c>
      <c r="I735" s="342">
        <v>190.89999389648438</v>
      </c>
      <c r="J735" s="342">
        <v>3</v>
      </c>
      <c r="K735" s="343">
        <v>572.70001220703125</v>
      </c>
    </row>
    <row r="736" spans="1:11" ht="14.45" customHeight="1" x14ac:dyDescent="0.2">
      <c r="A736" s="338" t="s">
        <v>1433</v>
      </c>
      <c r="B736" s="339" t="s">
        <v>1434</v>
      </c>
      <c r="C736" s="340" t="s">
        <v>1435</v>
      </c>
      <c r="D736" s="341" t="s">
        <v>1436</v>
      </c>
      <c r="E736" s="340" t="s">
        <v>316</v>
      </c>
      <c r="F736" s="341" t="s">
        <v>317</v>
      </c>
      <c r="G736" s="340" t="s">
        <v>374</v>
      </c>
      <c r="H736" s="340" t="s">
        <v>375</v>
      </c>
      <c r="I736" s="342">
        <v>214.57667032877603</v>
      </c>
      <c r="J736" s="342">
        <v>13</v>
      </c>
      <c r="K736" s="343">
        <v>2789.5</v>
      </c>
    </row>
    <row r="737" spans="1:11" ht="14.45" customHeight="1" x14ac:dyDescent="0.2">
      <c r="A737" s="338" t="s">
        <v>1433</v>
      </c>
      <c r="B737" s="339" t="s">
        <v>1434</v>
      </c>
      <c r="C737" s="340" t="s">
        <v>1435</v>
      </c>
      <c r="D737" s="341" t="s">
        <v>1436</v>
      </c>
      <c r="E737" s="340" t="s">
        <v>316</v>
      </c>
      <c r="F737" s="341" t="s">
        <v>317</v>
      </c>
      <c r="G737" s="340" t="s">
        <v>1491</v>
      </c>
      <c r="H737" s="340" t="s">
        <v>1492</v>
      </c>
      <c r="I737" s="342">
        <v>599.1500244140625</v>
      </c>
      <c r="J737" s="342">
        <v>1</v>
      </c>
      <c r="K737" s="343">
        <v>599.1500244140625</v>
      </c>
    </row>
    <row r="738" spans="1:11" ht="14.45" customHeight="1" x14ac:dyDescent="0.2">
      <c r="A738" s="338" t="s">
        <v>1433</v>
      </c>
      <c r="B738" s="339" t="s">
        <v>1434</v>
      </c>
      <c r="C738" s="340" t="s">
        <v>1435</v>
      </c>
      <c r="D738" s="341" t="s">
        <v>1436</v>
      </c>
      <c r="E738" s="340" t="s">
        <v>316</v>
      </c>
      <c r="F738" s="341" t="s">
        <v>317</v>
      </c>
      <c r="G738" s="340" t="s">
        <v>1493</v>
      </c>
      <c r="H738" s="340" t="s">
        <v>1494</v>
      </c>
      <c r="I738" s="342">
        <v>128</v>
      </c>
      <c r="J738" s="342">
        <v>10</v>
      </c>
      <c r="K738" s="343">
        <v>1279.949951171875</v>
      </c>
    </row>
    <row r="739" spans="1:11" ht="14.45" customHeight="1" x14ac:dyDescent="0.2">
      <c r="A739" s="338" t="s">
        <v>1433</v>
      </c>
      <c r="B739" s="339" t="s">
        <v>1434</v>
      </c>
      <c r="C739" s="340" t="s">
        <v>1435</v>
      </c>
      <c r="D739" s="341" t="s">
        <v>1436</v>
      </c>
      <c r="E739" s="340" t="s">
        <v>316</v>
      </c>
      <c r="F739" s="341" t="s">
        <v>317</v>
      </c>
      <c r="G739" s="340" t="s">
        <v>1495</v>
      </c>
      <c r="H739" s="340" t="s">
        <v>1496</v>
      </c>
      <c r="I739" s="342">
        <v>124.19999694824219</v>
      </c>
      <c r="J739" s="342">
        <v>10</v>
      </c>
      <c r="K739" s="343">
        <v>1242</v>
      </c>
    </row>
    <row r="740" spans="1:11" ht="14.45" customHeight="1" x14ac:dyDescent="0.2">
      <c r="A740" s="338" t="s">
        <v>1433</v>
      </c>
      <c r="B740" s="339" t="s">
        <v>1434</v>
      </c>
      <c r="C740" s="340" t="s">
        <v>1435</v>
      </c>
      <c r="D740" s="341" t="s">
        <v>1436</v>
      </c>
      <c r="E740" s="340" t="s">
        <v>316</v>
      </c>
      <c r="F740" s="341" t="s">
        <v>317</v>
      </c>
      <c r="G740" s="340" t="s">
        <v>1497</v>
      </c>
      <c r="H740" s="340" t="s">
        <v>1498</v>
      </c>
      <c r="I740" s="342">
        <v>334.64999389648438</v>
      </c>
      <c r="J740" s="342">
        <v>10</v>
      </c>
      <c r="K740" s="343">
        <v>3346.5</v>
      </c>
    </row>
    <row r="741" spans="1:11" ht="14.45" customHeight="1" x14ac:dyDescent="0.2">
      <c r="A741" s="338" t="s">
        <v>1433</v>
      </c>
      <c r="B741" s="339" t="s">
        <v>1434</v>
      </c>
      <c r="C741" s="340" t="s">
        <v>1435</v>
      </c>
      <c r="D741" s="341" t="s">
        <v>1436</v>
      </c>
      <c r="E741" s="340" t="s">
        <v>316</v>
      </c>
      <c r="F741" s="341" t="s">
        <v>317</v>
      </c>
      <c r="G741" s="340" t="s">
        <v>1499</v>
      </c>
      <c r="H741" s="340" t="s">
        <v>1500</v>
      </c>
      <c r="I741" s="342">
        <v>212.32000732421875</v>
      </c>
      <c r="J741" s="342">
        <v>15</v>
      </c>
      <c r="K741" s="343">
        <v>3184.780029296875</v>
      </c>
    </row>
    <row r="742" spans="1:11" ht="14.45" customHeight="1" x14ac:dyDescent="0.2">
      <c r="A742" s="338" t="s">
        <v>1433</v>
      </c>
      <c r="B742" s="339" t="s">
        <v>1434</v>
      </c>
      <c r="C742" s="340" t="s">
        <v>1435</v>
      </c>
      <c r="D742" s="341" t="s">
        <v>1436</v>
      </c>
      <c r="E742" s="340" t="s">
        <v>316</v>
      </c>
      <c r="F742" s="341" t="s">
        <v>317</v>
      </c>
      <c r="G742" s="340" t="s">
        <v>1501</v>
      </c>
      <c r="H742" s="340" t="s">
        <v>1502</v>
      </c>
      <c r="I742" s="342">
        <v>21.200000762939453</v>
      </c>
      <c r="J742" s="342">
        <v>10</v>
      </c>
      <c r="K742" s="343">
        <v>212</v>
      </c>
    </row>
    <row r="743" spans="1:11" ht="14.45" customHeight="1" x14ac:dyDescent="0.2">
      <c r="A743" s="338" t="s">
        <v>1433</v>
      </c>
      <c r="B743" s="339" t="s">
        <v>1434</v>
      </c>
      <c r="C743" s="340" t="s">
        <v>1435</v>
      </c>
      <c r="D743" s="341" t="s">
        <v>1436</v>
      </c>
      <c r="E743" s="340" t="s">
        <v>316</v>
      </c>
      <c r="F743" s="341" t="s">
        <v>317</v>
      </c>
      <c r="G743" s="340" t="s">
        <v>1503</v>
      </c>
      <c r="H743" s="340" t="s">
        <v>1504</v>
      </c>
      <c r="I743" s="342">
        <v>37.279998779296875</v>
      </c>
      <c r="J743" s="342">
        <v>10</v>
      </c>
      <c r="K743" s="343">
        <v>372.77999877929688</v>
      </c>
    </row>
    <row r="744" spans="1:11" ht="14.45" customHeight="1" x14ac:dyDescent="0.2">
      <c r="A744" s="338" t="s">
        <v>1433</v>
      </c>
      <c r="B744" s="339" t="s">
        <v>1434</v>
      </c>
      <c r="C744" s="340" t="s">
        <v>1435</v>
      </c>
      <c r="D744" s="341" t="s">
        <v>1436</v>
      </c>
      <c r="E744" s="340" t="s">
        <v>316</v>
      </c>
      <c r="F744" s="341" t="s">
        <v>317</v>
      </c>
      <c r="G744" s="340" t="s">
        <v>1505</v>
      </c>
      <c r="H744" s="340" t="s">
        <v>1506</v>
      </c>
      <c r="I744" s="342">
        <v>22.946667353312176</v>
      </c>
      <c r="J744" s="342">
        <v>850</v>
      </c>
      <c r="K744" s="343">
        <v>19503.64990234375</v>
      </c>
    </row>
    <row r="745" spans="1:11" ht="14.45" customHeight="1" x14ac:dyDescent="0.2">
      <c r="A745" s="338" t="s">
        <v>1433</v>
      </c>
      <c r="B745" s="339" t="s">
        <v>1434</v>
      </c>
      <c r="C745" s="340" t="s">
        <v>1435</v>
      </c>
      <c r="D745" s="341" t="s">
        <v>1436</v>
      </c>
      <c r="E745" s="340" t="s">
        <v>316</v>
      </c>
      <c r="F745" s="341" t="s">
        <v>317</v>
      </c>
      <c r="G745" s="340" t="s">
        <v>1507</v>
      </c>
      <c r="H745" s="340" t="s">
        <v>1508</v>
      </c>
      <c r="I745" s="342">
        <v>13.800000190734863</v>
      </c>
      <c r="J745" s="342">
        <v>100</v>
      </c>
      <c r="K745" s="343">
        <v>1380</v>
      </c>
    </row>
    <row r="746" spans="1:11" ht="14.45" customHeight="1" x14ac:dyDescent="0.2">
      <c r="A746" s="338" t="s">
        <v>1433</v>
      </c>
      <c r="B746" s="339" t="s">
        <v>1434</v>
      </c>
      <c r="C746" s="340" t="s">
        <v>1435</v>
      </c>
      <c r="D746" s="341" t="s">
        <v>1436</v>
      </c>
      <c r="E746" s="340" t="s">
        <v>316</v>
      </c>
      <c r="F746" s="341" t="s">
        <v>317</v>
      </c>
      <c r="G746" s="340" t="s">
        <v>1509</v>
      </c>
      <c r="H746" s="340" t="s">
        <v>1510</v>
      </c>
      <c r="I746" s="342">
        <v>228.66500091552734</v>
      </c>
      <c r="J746" s="342">
        <v>50</v>
      </c>
      <c r="K746" s="343">
        <v>11433.14990234375</v>
      </c>
    </row>
    <row r="747" spans="1:11" ht="14.45" customHeight="1" x14ac:dyDescent="0.2">
      <c r="A747" s="338" t="s">
        <v>1433</v>
      </c>
      <c r="B747" s="339" t="s">
        <v>1434</v>
      </c>
      <c r="C747" s="340" t="s">
        <v>1435</v>
      </c>
      <c r="D747" s="341" t="s">
        <v>1436</v>
      </c>
      <c r="E747" s="340" t="s">
        <v>316</v>
      </c>
      <c r="F747" s="341" t="s">
        <v>317</v>
      </c>
      <c r="G747" s="340" t="s">
        <v>1511</v>
      </c>
      <c r="H747" s="340" t="s">
        <v>1512</v>
      </c>
      <c r="I747" s="342">
        <v>1.3799999952316284</v>
      </c>
      <c r="J747" s="342">
        <v>700</v>
      </c>
      <c r="K747" s="343">
        <v>966</v>
      </c>
    </row>
    <row r="748" spans="1:11" ht="14.45" customHeight="1" x14ac:dyDescent="0.2">
      <c r="A748" s="338" t="s">
        <v>1433</v>
      </c>
      <c r="B748" s="339" t="s">
        <v>1434</v>
      </c>
      <c r="C748" s="340" t="s">
        <v>1435</v>
      </c>
      <c r="D748" s="341" t="s">
        <v>1436</v>
      </c>
      <c r="E748" s="340" t="s">
        <v>316</v>
      </c>
      <c r="F748" s="341" t="s">
        <v>317</v>
      </c>
      <c r="G748" s="340" t="s">
        <v>384</v>
      </c>
      <c r="H748" s="340" t="s">
        <v>385</v>
      </c>
      <c r="I748" s="342">
        <v>0.85600001811981197</v>
      </c>
      <c r="J748" s="342">
        <v>2500</v>
      </c>
      <c r="K748" s="343">
        <v>2143</v>
      </c>
    </row>
    <row r="749" spans="1:11" ht="14.45" customHeight="1" x14ac:dyDescent="0.2">
      <c r="A749" s="338" t="s">
        <v>1433</v>
      </c>
      <c r="B749" s="339" t="s">
        <v>1434</v>
      </c>
      <c r="C749" s="340" t="s">
        <v>1435</v>
      </c>
      <c r="D749" s="341" t="s">
        <v>1436</v>
      </c>
      <c r="E749" s="340" t="s">
        <v>316</v>
      </c>
      <c r="F749" s="341" t="s">
        <v>317</v>
      </c>
      <c r="G749" s="340" t="s">
        <v>386</v>
      </c>
      <c r="H749" s="340" t="s">
        <v>387</v>
      </c>
      <c r="I749" s="342">
        <v>1.5199999809265137</v>
      </c>
      <c r="J749" s="342">
        <v>2100</v>
      </c>
      <c r="K749" s="343">
        <v>3192</v>
      </c>
    </row>
    <row r="750" spans="1:11" ht="14.45" customHeight="1" x14ac:dyDescent="0.2">
      <c r="A750" s="338" t="s">
        <v>1433</v>
      </c>
      <c r="B750" s="339" t="s">
        <v>1434</v>
      </c>
      <c r="C750" s="340" t="s">
        <v>1435</v>
      </c>
      <c r="D750" s="341" t="s">
        <v>1436</v>
      </c>
      <c r="E750" s="340" t="s">
        <v>316</v>
      </c>
      <c r="F750" s="341" t="s">
        <v>317</v>
      </c>
      <c r="G750" s="340" t="s">
        <v>388</v>
      </c>
      <c r="H750" s="340" t="s">
        <v>389</v>
      </c>
      <c r="I750" s="342">
        <v>2.059999942779541</v>
      </c>
      <c r="J750" s="342">
        <v>1600</v>
      </c>
      <c r="K750" s="343">
        <v>3296</v>
      </c>
    </row>
    <row r="751" spans="1:11" ht="14.45" customHeight="1" x14ac:dyDescent="0.2">
      <c r="A751" s="338" t="s">
        <v>1433</v>
      </c>
      <c r="B751" s="339" t="s">
        <v>1434</v>
      </c>
      <c r="C751" s="340" t="s">
        <v>1435</v>
      </c>
      <c r="D751" s="341" t="s">
        <v>1436</v>
      </c>
      <c r="E751" s="340" t="s">
        <v>316</v>
      </c>
      <c r="F751" s="341" t="s">
        <v>317</v>
      </c>
      <c r="G751" s="340" t="s">
        <v>390</v>
      </c>
      <c r="H751" s="340" t="s">
        <v>391</v>
      </c>
      <c r="I751" s="342">
        <v>3.3599998950958252</v>
      </c>
      <c r="J751" s="342">
        <v>600</v>
      </c>
      <c r="K751" s="343">
        <v>2016</v>
      </c>
    </row>
    <row r="752" spans="1:11" ht="14.45" customHeight="1" x14ac:dyDescent="0.2">
      <c r="A752" s="338" t="s">
        <v>1433</v>
      </c>
      <c r="B752" s="339" t="s">
        <v>1434</v>
      </c>
      <c r="C752" s="340" t="s">
        <v>1435</v>
      </c>
      <c r="D752" s="341" t="s">
        <v>1436</v>
      </c>
      <c r="E752" s="340" t="s">
        <v>316</v>
      </c>
      <c r="F752" s="341" t="s">
        <v>317</v>
      </c>
      <c r="G752" s="340" t="s">
        <v>392</v>
      </c>
      <c r="H752" s="340" t="s">
        <v>393</v>
      </c>
      <c r="I752" s="342">
        <v>5.8766667048136396</v>
      </c>
      <c r="J752" s="342">
        <v>1500</v>
      </c>
      <c r="K752" s="343">
        <v>8814</v>
      </c>
    </row>
    <row r="753" spans="1:11" ht="14.45" customHeight="1" x14ac:dyDescent="0.2">
      <c r="A753" s="338" t="s">
        <v>1433</v>
      </c>
      <c r="B753" s="339" t="s">
        <v>1434</v>
      </c>
      <c r="C753" s="340" t="s">
        <v>1435</v>
      </c>
      <c r="D753" s="341" t="s">
        <v>1436</v>
      </c>
      <c r="E753" s="340" t="s">
        <v>316</v>
      </c>
      <c r="F753" s="341" t="s">
        <v>317</v>
      </c>
      <c r="G753" s="340" t="s">
        <v>394</v>
      </c>
      <c r="H753" s="340" t="s">
        <v>395</v>
      </c>
      <c r="I753" s="342">
        <v>61.209999084472656</v>
      </c>
      <c r="J753" s="342">
        <v>2</v>
      </c>
      <c r="K753" s="343">
        <v>122.41999816894531</v>
      </c>
    </row>
    <row r="754" spans="1:11" ht="14.45" customHeight="1" x14ac:dyDescent="0.2">
      <c r="A754" s="338" t="s">
        <v>1433</v>
      </c>
      <c r="B754" s="339" t="s">
        <v>1434</v>
      </c>
      <c r="C754" s="340" t="s">
        <v>1435</v>
      </c>
      <c r="D754" s="341" t="s">
        <v>1436</v>
      </c>
      <c r="E754" s="340" t="s">
        <v>316</v>
      </c>
      <c r="F754" s="341" t="s">
        <v>317</v>
      </c>
      <c r="G754" s="340" t="s">
        <v>396</v>
      </c>
      <c r="H754" s="340" t="s">
        <v>397</v>
      </c>
      <c r="I754" s="342">
        <v>98.379997253417969</v>
      </c>
      <c r="J754" s="342">
        <v>10</v>
      </c>
      <c r="K754" s="343">
        <v>983.79998779296875</v>
      </c>
    </row>
    <row r="755" spans="1:11" ht="14.45" customHeight="1" x14ac:dyDescent="0.2">
      <c r="A755" s="338" t="s">
        <v>1433</v>
      </c>
      <c r="B755" s="339" t="s">
        <v>1434</v>
      </c>
      <c r="C755" s="340" t="s">
        <v>1435</v>
      </c>
      <c r="D755" s="341" t="s">
        <v>1436</v>
      </c>
      <c r="E755" s="340" t="s">
        <v>316</v>
      </c>
      <c r="F755" s="341" t="s">
        <v>317</v>
      </c>
      <c r="G755" s="340" t="s">
        <v>1241</v>
      </c>
      <c r="H755" s="340" t="s">
        <v>1242</v>
      </c>
      <c r="I755" s="342">
        <v>0.37999999523162842</v>
      </c>
      <c r="J755" s="342">
        <v>300</v>
      </c>
      <c r="K755" s="343">
        <v>114</v>
      </c>
    </row>
    <row r="756" spans="1:11" ht="14.45" customHeight="1" x14ac:dyDescent="0.2">
      <c r="A756" s="338" t="s">
        <v>1433</v>
      </c>
      <c r="B756" s="339" t="s">
        <v>1434</v>
      </c>
      <c r="C756" s="340" t="s">
        <v>1435</v>
      </c>
      <c r="D756" s="341" t="s">
        <v>1436</v>
      </c>
      <c r="E756" s="340" t="s">
        <v>316</v>
      </c>
      <c r="F756" s="341" t="s">
        <v>317</v>
      </c>
      <c r="G756" s="340" t="s">
        <v>1513</v>
      </c>
      <c r="H756" s="340" t="s">
        <v>1514</v>
      </c>
      <c r="I756" s="342">
        <v>111.41000366210938</v>
      </c>
      <c r="J756" s="342">
        <v>36</v>
      </c>
      <c r="K756" s="343">
        <v>4010.780029296875</v>
      </c>
    </row>
    <row r="757" spans="1:11" ht="14.45" customHeight="1" x14ac:dyDescent="0.2">
      <c r="A757" s="338" t="s">
        <v>1433</v>
      </c>
      <c r="B757" s="339" t="s">
        <v>1434</v>
      </c>
      <c r="C757" s="340" t="s">
        <v>1435</v>
      </c>
      <c r="D757" s="341" t="s">
        <v>1436</v>
      </c>
      <c r="E757" s="340" t="s">
        <v>316</v>
      </c>
      <c r="F757" s="341" t="s">
        <v>317</v>
      </c>
      <c r="G757" s="340" t="s">
        <v>1515</v>
      </c>
      <c r="H757" s="340" t="s">
        <v>1516</v>
      </c>
      <c r="I757" s="342">
        <v>4.679999828338623</v>
      </c>
      <c r="J757" s="342">
        <v>24</v>
      </c>
      <c r="K757" s="343">
        <v>112.33000183105469</v>
      </c>
    </row>
    <row r="758" spans="1:11" ht="14.45" customHeight="1" x14ac:dyDescent="0.2">
      <c r="A758" s="338" t="s">
        <v>1433</v>
      </c>
      <c r="B758" s="339" t="s">
        <v>1434</v>
      </c>
      <c r="C758" s="340" t="s">
        <v>1435</v>
      </c>
      <c r="D758" s="341" t="s">
        <v>1436</v>
      </c>
      <c r="E758" s="340" t="s">
        <v>316</v>
      </c>
      <c r="F758" s="341" t="s">
        <v>317</v>
      </c>
      <c r="G758" s="340" t="s">
        <v>402</v>
      </c>
      <c r="H758" s="340" t="s">
        <v>403</v>
      </c>
      <c r="I758" s="342">
        <v>8.3999996185302734</v>
      </c>
      <c r="J758" s="342">
        <v>24</v>
      </c>
      <c r="K758" s="343">
        <v>201.60000610351563</v>
      </c>
    </row>
    <row r="759" spans="1:11" ht="14.45" customHeight="1" x14ac:dyDescent="0.2">
      <c r="A759" s="338" t="s">
        <v>1433</v>
      </c>
      <c r="B759" s="339" t="s">
        <v>1434</v>
      </c>
      <c r="C759" s="340" t="s">
        <v>1435</v>
      </c>
      <c r="D759" s="341" t="s">
        <v>1436</v>
      </c>
      <c r="E759" s="340" t="s">
        <v>316</v>
      </c>
      <c r="F759" s="341" t="s">
        <v>317</v>
      </c>
      <c r="G759" s="340" t="s">
        <v>1176</v>
      </c>
      <c r="H759" s="340" t="s">
        <v>1177</v>
      </c>
      <c r="I759" s="342">
        <v>13.079999923706055</v>
      </c>
      <c r="J759" s="342">
        <v>20</v>
      </c>
      <c r="K759" s="343">
        <v>261.60000610351563</v>
      </c>
    </row>
    <row r="760" spans="1:11" ht="14.45" customHeight="1" x14ac:dyDescent="0.2">
      <c r="A760" s="338" t="s">
        <v>1433</v>
      </c>
      <c r="B760" s="339" t="s">
        <v>1434</v>
      </c>
      <c r="C760" s="340" t="s">
        <v>1435</v>
      </c>
      <c r="D760" s="341" t="s">
        <v>1436</v>
      </c>
      <c r="E760" s="340" t="s">
        <v>316</v>
      </c>
      <c r="F760" s="341" t="s">
        <v>317</v>
      </c>
      <c r="G760" s="340" t="s">
        <v>404</v>
      </c>
      <c r="H760" s="340" t="s">
        <v>405</v>
      </c>
      <c r="I760" s="342">
        <v>19.319999694824219</v>
      </c>
      <c r="J760" s="342">
        <v>72</v>
      </c>
      <c r="K760" s="343">
        <v>1391.0399780273438</v>
      </c>
    </row>
    <row r="761" spans="1:11" ht="14.45" customHeight="1" x14ac:dyDescent="0.2">
      <c r="A761" s="338" t="s">
        <v>1433</v>
      </c>
      <c r="B761" s="339" t="s">
        <v>1434</v>
      </c>
      <c r="C761" s="340" t="s">
        <v>1435</v>
      </c>
      <c r="D761" s="341" t="s">
        <v>1436</v>
      </c>
      <c r="E761" s="340" t="s">
        <v>316</v>
      </c>
      <c r="F761" s="341" t="s">
        <v>317</v>
      </c>
      <c r="G761" s="340" t="s">
        <v>414</v>
      </c>
      <c r="H761" s="340" t="s">
        <v>415</v>
      </c>
      <c r="I761" s="342">
        <v>2.5799999237060547</v>
      </c>
      <c r="J761" s="342">
        <v>200</v>
      </c>
      <c r="K761" s="343">
        <v>516</v>
      </c>
    </row>
    <row r="762" spans="1:11" ht="14.45" customHeight="1" x14ac:dyDescent="0.2">
      <c r="A762" s="338" t="s">
        <v>1433</v>
      </c>
      <c r="B762" s="339" t="s">
        <v>1434</v>
      </c>
      <c r="C762" s="340" t="s">
        <v>1435</v>
      </c>
      <c r="D762" s="341" t="s">
        <v>1436</v>
      </c>
      <c r="E762" s="340" t="s">
        <v>316</v>
      </c>
      <c r="F762" s="341" t="s">
        <v>317</v>
      </c>
      <c r="G762" s="340" t="s">
        <v>418</v>
      </c>
      <c r="H762" s="340" t="s">
        <v>419</v>
      </c>
      <c r="I762" s="342">
        <v>4.059999942779541</v>
      </c>
      <c r="J762" s="342">
        <v>160</v>
      </c>
      <c r="K762" s="343">
        <v>649.19999694824219</v>
      </c>
    </row>
    <row r="763" spans="1:11" ht="14.45" customHeight="1" x14ac:dyDescent="0.2">
      <c r="A763" s="338" t="s">
        <v>1433</v>
      </c>
      <c r="B763" s="339" t="s">
        <v>1434</v>
      </c>
      <c r="C763" s="340" t="s">
        <v>1435</v>
      </c>
      <c r="D763" s="341" t="s">
        <v>1436</v>
      </c>
      <c r="E763" s="340" t="s">
        <v>316</v>
      </c>
      <c r="F763" s="341" t="s">
        <v>317</v>
      </c>
      <c r="G763" s="340" t="s">
        <v>1517</v>
      </c>
      <c r="H763" s="340" t="s">
        <v>1518</v>
      </c>
      <c r="I763" s="342">
        <v>12.649999618530273</v>
      </c>
      <c r="J763" s="342">
        <v>30</v>
      </c>
      <c r="K763" s="343">
        <v>379.5</v>
      </c>
    </row>
    <row r="764" spans="1:11" ht="14.45" customHeight="1" x14ac:dyDescent="0.2">
      <c r="A764" s="338" t="s">
        <v>1433</v>
      </c>
      <c r="B764" s="339" t="s">
        <v>1434</v>
      </c>
      <c r="C764" s="340" t="s">
        <v>1435</v>
      </c>
      <c r="D764" s="341" t="s">
        <v>1436</v>
      </c>
      <c r="E764" s="340" t="s">
        <v>316</v>
      </c>
      <c r="F764" s="341" t="s">
        <v>317</v>
      </c>
      <c r="G764" s="340" t="s">
        <v>1519</v>
      </c>
      <c r="H764" s="340" t="s">
        <v>1520</v>
      </c>
      <c r="I764" s="342">
        <v>991.530029296875</v>
      </c>
      <c r="J764" s="342">
        <v>10</v>
      </c>
      <c r="K764" s="343">
        <v>9915.2998046875</v>
      </c>
    </row>
    <row r="765" spans="1:11" ht="14.45" customHeight="1" x14ac:dyDescent="0.2">
      <c r="A765" s="338" t="s">
        <v>1433</v>
      </c>
      <c r="B765" s="339" t="s">
        <v>1434</v>
      </c>
      <c r="C765" s="340" t="s">
        <v>1435</v>
      </c>
      <c r="D765" s="341" t="s">
        <v>1436</v>
      </c>
      <c r="E765" s="340" t="s">
        <v>316</v>
      </c>
      <c r="F765" s="341" t="s">
        <v>317</v>
      </c>
      <c r="G765" s="340" t="s">
        <v>1519</v>
      </c>
      <c r="H765" s="340" t="s">
        <v>1521</v>
      </c>
      <c r="I765" s="342">
        <v>991.29998779296875</v>
      </c>
      <c r="J765" s="342">
        <v>3</v>
      </c>
      <c r="K765" s="343">
        <v>2973.8999633789063</v>
      </c>
    </row>
    <row r="766" spans="1:11" ht="14.45" customHeight="1" x14ac:dyDescent="0.2">
      <c r="A766" s="338" t="s">
        <v>1433</v>
      </c>
      <c r="B766" s="339" t="s">
        <v>1434</v>
      </c>
      <c r="C766" s="340" t="s">
        <v>1435</v>
      </c>
      <c r="D766" s="341" t="s">
        <v>1436</v>
      </c>
      <c r="E766" s="340" t="s">
        <v>316</v>
      </c>
      <c r="F766" s="341" t="s">
        <v>317</v>
      </c>
      <c r="G766" s="340" t="s">
        <v>1522</v>
      </c>
      <c r="H766" s="340" t="s">
        <v>1523</v>
      </c>
      <c r="I766" s="342">
        <v>1253.27001953125</v>
      </c>
      <c r="J766" s="342">
        <v>10</v>
      </c>
      <c r="K766" s="343">
        <v>12532.7001953125</v>
      </c>
    </row>
    <row r="767" spans="1:11" ht="14.45" customHeight="1" x14ac:dyDescent="0.2">
      <c r="A767" s="338" t="s">
        <v>1433</v>
      </c>
      <c r="B767" s="339" t="s">
        <v>1434</v>
      </c>
      <c r="C767" s="340" t="s">
        <v>1435</v>
      </c>
      <c r="D767" s="341" t="s">
        <v>1436</v>
      </c>
      <c r="E767" s="340" t="s">
        <v>316</v>
      </c>
      <c r="F767" s="341" t="s">
        <v>317</v>
      </c>
      <c r="G767" s="340" t="s">
        <v>1522</v>
      </c>
      <c r="H767" s="340" t="s">
        <v>1524</v>
      </c>
      <c r="I767" s="342">
        <v>1256.6866861979167</v>
      </c>
      <c r="J767" s="342">
        <v>13</v>
      </c>
      <c r="K767" s="343">
        <v>16352.85009765625</v>
      </c>
    </row>
    <row r="768" spans="1:11" ht="14.45" customHeight="1" x14ac:dyDescent="0.2">
      <c r="A768" s="338" t="s">
        <v>1433</v>
      </c>
      <c r="B768" s="339" t="s">
        <v>1434</v>
      </c>
      <c r="C768" s="340" t="s">
        <v>1435</v>
      </c>
      <c r="D768" s="341" t="s">
        <v>1436</v>
      </c>
      <c r="E768" s="340" t="s">
        <v>316</v>
      </c>
      <c r="F768" s="341" t="s">
        <v>317</v>
      </c>
      <c r="G768" s="340" t="s">
        <v>1525</v>
      </c>
      <c r="H768" s="340" t="s">
        <v>1526</v>
      </c>
      <c r="I768" s="342">
        <v>1490.1700439453125</v>
      </c>
      <c r="J768" s="342">
        <v>5</v>
      </c>
      <c r="K768" s="343">
        <v>7450.85009765625</v>
      </c>
    </row>
    <row r="769" spans="1:11" ht="14.45" customHeight="1" x14ac:dyDescent="0.2">
      <c r="A769" s="338" t="s">
        <v>1433</v>
      </c>
      <c r="B769" s="339" t="s">
        <v>1434</v>
      </c>
      <c r="C769" s="340" t="s">
        <v>1435</v>
      </c>
      <c r="D769" s="341" t="s">
        <v>1436</v>
      </c>
      <c r="E769" s="340" t="s">
        <v>316</v>
      </c>
      <c r="F769" s="341" t="s">
        <v>317</v>
      </c>
      <c r="G769" s="340" t="s">
        <v>1525</v>
      </c>
      <c r="H769" s="340" t="s">
        <v>1527</v>
      </c>
      <c r="I769" s="342">
        <v>1490.1700439453125</v>
      </c>
      <c r="J769" s="342">
        <v>10</v>
      </c>
      <c r="K769" s="343">
        <v>14901.7001953125</v>
      </c>
    </row>
    <row r="770" spans="1:11" ht="14.45" customHeight="1" x14ac:dyDescent="0.2">
      <c r="A770" s="338" t="s">
        <v>1433</v>
      </c>
      <c r="B770" s="339" t="s">
        <v>1434</v>
      </c>
      <c r="C770" s="340" t="s">
        <v>1435</v>
      </c>
      <c r="D770" s="341" t="s">
        <v>1436</v>
      </c>
      <c r="E770" s="340" t="s">
        <v>316</v>
      </c>
      <c r="F770" s="341" t="s">
        <v>317</v>
      </c>
      <c r="G770" s="340" t="s">
        <v>1528</v>
      </c>
      <c r="H770" s="340" t="s">
        <v>1529</v>
      </c>
      <c r="I770" s="342">
        <v>77.419998168945313</v>
      </c>
      <c r="J770" s="342">
        <v>105</v>
      </c>
      <c r="K770" s="343">
        <v>8128.8896484375</v>
      </c>
    </row>
    <row r="771" spans="1:11" ht="14.45" customHeight="1" x14ac:dyDescent="0.2">
      <c r="A771" s="338" t="s">
        <v>1433</v>
      </c>
      <c r="B771" s="339" t="s">
        <v>1434</v>
      </c>
      <c r="C771" s="340" t="s">
        <v>1435</v>
      </c>
      <c r="D771" s="341" t="s">
        <v>1436</v>
      </c>
      <c r="E771" s="340" t="s">
        <v>316</v>
      </c>
      <c r="F771" s="341" t="s">
        <v>317</v>
      </c>
      <c r="G771" s="340" t="s">
        <v>1530</v>
      </c>
      <c r="H771" s="340" t="s">
        <v>1531</v>
      </c>
      <c r="I771" s="342">
        <v>32.795000076293945</v>
      </c>
      <c r="J771" s="342">
        <v>50</v>
      </c>
      <c r="K771" s="343">
        <v>1639.75</v>
      </c>
    </row>
    <row r="772" spans="1:11" ht="14.45" customHeight="1" x14ac:dyDescent="0.2">
      <c r="A772" s="338" t="s">
        <v>1433</v>
      </c>
      <c r="B772" s="339" t="s">
        <v>1434</v>
      </c>
      <c r="C772" s="340" t="s">
        <v>1435</v>
      </c>
      <c r="D772" s="341" t="s">
        <v>1436</v>
      </c>
      <c r="E772" s="340" t="s">
        <v>316</v>
      </c>
      <c r="F772" s="341" t="s">
        <v>317</v>
      </c>
      <c r="G772" s="340" t="s">
        <v>1532</v>
      </c>
      <c r="H772" s="340" t="s">
        <v>1533</v>
      </c>
      <c r="I772" s="342">
        <v>22.520000457763672</v>
      </c>
      <c r="J772" s="342">
        <v>50</v>
      </c>
      <c r="K772" s="343">
        <v>1126.0799560546875</v>
      </c>
    </row>
    <row r="773" spans="1:11" ht="14.45" customHeight="1" x14ac:dyDescent="0.2">
      <c r="A773" s="338" t="s">
        <v>1433</v>
      </c>
      <c r="B773" s="339" t="s">
        <v>1434</v>
      </c>
      <c r="C773" s="340" t="s">
        <v>1435</v>
      </c>
      <c r="D773" s="341" t="s">
        <v>1436</v>
      </c>
      <c r="E773" s="340" t="s">
        <v>316</v>
      </c>
      <c r="F773" s="341" t="s">
        <v>317</v>
      </c>
      <c r="G773" s="340" t="s">
        <v>1534</v>
      </c>
      <c r="H773" s="340" t="s">
        <v>1535</v>
      </c>
      <c r="I773" s="342">
        <v>4347</v>
      </c>
      <c r="J773" s="342">
        <v>20</v>
      </c>
      <c r="K773" s="343">
        <v>86940</v>
      </c>
    </row>
    <row r="774" spans="1:11" ht="14.45" customHeight="1" x14ac:dyDescent="0.2">
      <c r="A774" s="338" t="s">
        <v>1433</v>
      </c>
      <c r="B774" s="339" t="s">
        <v>1434</v>
      </c>
      <c r="C774" s="340" t="s">
        <v>1435</v>
      </c>
      <c r="D774" s="341" t="s">
        <v>1436</v>
      </c>
      <c r="E774" s="340" t="s">
        <v>316</v>
      </c>
      <c r="F774" s="341" t="s">
        <v>317</v>
      </c>
      <c r="G774" s="340" t="s">
        <v>1536</v>
      </c>
      <c r="H774" s="340" t="s">
        <v>1537</v>
      </c>
      <c r="I774" s="342">
        <v>0.72000000476837156</v>
      </c>
      <c r="J774" s="342">
        <v>10000</v>
      </c>
      <c r="K774" s="343">
        <v>7200</v>
      </c>
    </row>
    <row r="775" spans="1:11" ht="14.45" customHeight="1" x14ac:dyDescent="0.2">
      <c r="A775" s="338" t="s">
        <v>1433</v>
      </c>
      <c r="B775" s="339" t="s">
        <v>1434</v>
      </c>
      <c r="C775" s="340" t="s">
        <v>1435</v>
      </c>
      <c r="D775" s="341" t="s">
        <v>1436</v>
      </c>
      <c r="E775" s="340" t="s">
        <v>316</v>
      </c>
      <c r="F775" s="341" t="s">
        <v>317</v>
      </c>
      <c r="G775" s="340" t="s">
        <v>1251</v>
      </c>
      <c r="H775" s="340" t="s">
        <v>1252</v>
      </c>
      <c r="I775" s="342">
        <v>31.118889066908096</v>
      </c>
      <c r="J775" s="342">
        <v>30</v>
      </c>
      <c r="K775" s="343">
        <v>933.55000305175781</v>
      </c>
    </row>
    <row r="776" spans="1:11" ht="14.45" customHeight="1" x14ac:dyDescent="0.2">
      <c r="A776" s="338" t="s">
        <v>1433</v>
      </c>
      <c r="B776" s="339" t="s">
        <v>1434</v>
      </c>
      <c r="C776" s="340" t="s">
        <v>1435</v>
      </c>
      <c r="D776" s="341" t="s">
        <v>1436</v>
      </c>
      <c r="E776" s="340" t="s">
        <v>316</v>
      </c>
      <c r="F776" s="341" t="s">
        <v>317</v>
      </c>
      <c r="G776" s="340" t="s">
        <v>458</v>
      </c>
      <c r="H776" s="340" t="s">
        <v>459</v>
      </c>
      <c r="I776" s="342">
        <v>30.479333496093751</v>
      </c>
      <c r="J776" s="342">
        <v>234</v>
      </c>
      <c r="K776" s="343">
        <v>7152.059871673584</v>
      </c>
    </row>
    <row r="777" spans="1:11" ht="14.45" customHeight="1" x14ac:dyDescent="0.2">
      <c r="A777" s="338" t="s">
        <v>1433</v>
      </c>
      <c r="B777" s="339" t="s">
        <v>1434</v>
      </c>
      <c r="C777" s="340" t="s">
        <v>1435</v>
      </c>
      <c r="D777" s="341" t="s">
        <v>1436</v>
      </c>
      <c r="E777" s="340" t="s">
        <v>462</v>
      </c>
      <c r="F777" s="341" t="s">
        <v>463</v>
      </c>
      <c r="G777" s="340" t="s">
        <v>1538</v>
      </c>
      <c r="H777" s="340" t="s">
        <v>1539</v>
      </c>
      <c r="I777" s="342">
        <v>2.0428571019853865</v>
      </c>
      <c r="J777" s="342">
        <v>1500</v>
      </c>
      <c r="K777" s="343">
        <v>3064</v>
      </c>
    </row>
    <row r="778" spans="1:11" ht="14.45" customHeight="1" x14ac:dyDescent="0.2">
      <c r="A778" s="338" t="s">
        <v>1433</v>
      </c>
      <c r="B778" s="339" t="s">
        <v>1434</v>
      </c>
      <c r="C778" s="340" t="s">
        <v>1435</v>
      </c>
      <c r="D778" s="341" t="s">
        <v>1436</v>
      </c>
      <c r="E778" s="340" t="s">
        <v>462</v>
      </c>
      <c r="F778" s="341" t="s">
        <v>463</v>
      </c>
      <c r="G778" s="340" t="s">
        <v>1538</v>
      </c>
      <c r="H778" s="340" t="s">
        <v>1540</v>
      </c>
      <c r="I778" s="342">
        <v>2.0399999618530273</v>
      </c>
      <c r="J778" s="342">
        <v>100</v>
      </c>
      <c r="K778" s="343">
        <v>204</v>
      </c>
    </row>
    <row r="779" spans="1:11" ht="14.45" customHeight="1" x14ac:dyDescent="0.2">
      <c r="A779" s="338" t="s">
        <v>1433</v>
      </c>
      <c r="B779" s="339" t="s">
        <v>1434</v>
      </c>
      <c r="C779" s="340" t="s">
        <v>1435</v>
      </c>
      <c r="D779" s="341" t="s">
        <v>1436</v>
      </c>
      <c r="E779" s="340" t="s">
        <v>462</v>
      </c>
      <c r="F779" s="341" t="s">
        <v>463</v>
      </c>
      <c r="G779" s="340" t="s">
        <v>1541</v>
      </c>
      <c r="H779" s="340" t="s">
        <v>1542</v>
      </c>
      <c r="I779" s="342">
        <v>47.189998626708984</v>
      </c>
      <c r="J779" s="342">
        <v>120</v>
      </c>
      <c r="K779" s="343">
        <v>5662.7999267578125</v>
      </c>
    </row>
    <row r="780" spans="1:11" ht="14.45" customHeight="1" x14ac:dyDescent="0.2">
      <c r="A780" s="338" t="s">
        <v>1433</v>
      </c>
      <c r="B780" s="339" t="s">
        <v>1434</v>
      </c>
      <c r="C780" s="340" t="s">
        <v>1435</v>
      </c>
      <c r="D780" s="341" t="s">
        <v>1436</v>
      </c>
      <c r="E780" s="340" t="s">
        <v>462</v>
      </c>
      <c r="F780" s="341" t="s">
        <v>463</v>
      </c>
      <c r="G780" s="340" t="s">
        <v>472</v>
      </c>
      <c r="H780" s="340" t="s">
        <v>473</v>
      </c>
      <c r="I780" s="342">
        <v>2.9025000929832458</v>
      </c>
      <c r="J780" s="342">
        <v>1300</v>
      </c>
      <c r="K780" s="343">
        <v>3773</v>
      </c>
    </row>
    <row r="781" spans="1:11" ht="14.45" customHeight="1" x14ac:dyDescent="0.2">
      <c r="A781" s="338" t="s">
        <v>1433</v>
      </c>
      <c r="B781" s="339" t="s">
        <v>1434</v>
      </c>
      <c r="C781" s="340" t="s">
        <v>1435</v>
      </c>
      <c r="D781" s="341" t="s">
        <v>1436</v>
      </c>
      <c r="E781" s="340" t="s">
        <v>462</v>
      </c>
      <c r="F781" s="341" t="s">
        <v>463</v>
      </c>
      <c r="G781" s="340" t="s">
        <v>1543</v>
      </c>
      <c r="H781" s="340" t="s">
        <v>1544</v>
      </c>
      <c r="I781" s="342">
        <v>25.709999084472656</v>
      </c>
      <c r="J781" s="342">
        <v>200</v>
      </c>
      <c r="K781" s="343">
        <v>5142.5</v>
      </c>
    </row>
    <row r="782" spans="1:11" ht="14.45" customHeight="1" x14ac:dyDescent="0.2">
      <c r="A782" s="338" t="s">
        <v>1433</v>
      </c>
      <c r="B782" s="339" t="s">
        <v>1434</v>
      </c>
      <c r="C782" s="340" t="s">
        <v>1435</v>
      </c>
      <c r="D782" s="341" t="s">
        <v>1436</v>
      </c>
      <c r="E782" s="340" t="s">
        <v>462</v>
      </c>
      <c r="F782" s="341" t="s">
        <v>463</v>
      </c>
      <c r="G782" s="340" t="s">
        <v>1545</v>
      </c>
      <c r="H782" s="340" t="s">
        <v>1546</v>
      </c>
      <c r="I782" s="342">
        <v>60.380001068115234</v>
      </c>
      <c r="J782" s="342">
        <v>60</v>
      </c>
      <c r="K782" s="343">
        <v>3622.739990234375</v>
      </c>
    </row>
    <row r="783" spans="1:11" ht="14.45" customHeight="1" x14ac:dyDescent="0.2">
      <c r="A783" s="338" t="s">
        <v>1433</v>
      </c>
      <c r="B783" s="339" t="s">
        <v>1434</v>
      </c>
      <c r="C783" s="340" t="s">
        <v>1435</v>
      </c>
      <c r="D783" s="341" t="s">
        <v>1436</v>
      </c>
      <c r="E783" s="340" t="s">
        <v>462</v>
      </c>
      <c r="F783" s="341" t="s">
        <v>463</v>
      </c>
      <c r="G783" s="340" t="s">
        <v>1547</v>
      </c>
      <c r="H783" s="340" t="s">
        <v>1548</v>
      </c>
      <c r="I783" s="342">
        <v>9.9999997764825821E-3</v>
      </c>
      <c r="J783" s="342">
        <v>3000</v>
      </c>
      <c r="K783" s="343">
        <v>30</v>
      </c>
    </row>
    <row r="784" spans="1:11" ht="14.45" customHeight="1" x14ac:dyDescent="0.2">
      <c r="A784" s="338" t="s">
        <v>1433</v>
      </c>
      <c r="B784" s="339" t="s">
        <v>1434</v>
      </c>
      <c r="C784" s="340" t="s">
        <v>1435</v>
      </c>
      <c r="D784" s="341" t="s">
        <v>1436</v>
      </c>
      <c r="E784" s="340" t="s">
        <v>462</v>
      </c>
      <c r="F784" s="341" t="s">
        <v>463</v>
      </c>
      <c r="G784" s="340" t="s">
        <v>1549</v>
      </c>
      <c r="H784" s="340" t="s">
        <v>1550</v>
      </c>
      <c r="I784" s="342">
        <v>6.0500001907348633</v>
      </c>
      <c r="J784" s="342">
        <v>60</v>
      </c>
      <c r="K784" s="343">
        <v>363</v>
      </c>
    </row>
    <row r="785" spans="1:11" ht="14.45" customHeight="1" x14ac:dyDescent="0.2">
      <c r="A785" s="338" t="s">
        <v>1433</v>
      </c>
      <c r="B785" s="339" t="s">
        <v>1434</v>
      </c>
      <c r="C785" s="340" t="s">
        <v>1435</v>
      </c>
      <c r="D785" s="341" t="s">
        <v>1436</v>
      </c>
      <c r="E785" s="340" t="s">
        <v>462</v>
      </c>
      <c r="F785" s="341" t="s">
        <v>463</v>
      </c>
      <c r="G785" s="340" t="s">
        <v>1551</v>
      </c>
      <c r="H785" s="340" t="s">
        <v>1552</v>
      </c>
      <c r="I785" s="342">
        <v>4827.89990234375</v>
      </c>
      <c r="J785" s="342">
        <v>1</v>
      </c>
      <c r="K785" s="343">
        <v>4827.89990234375</v>
      </c>
    </row>
    <row r="786" spans="1:11" ht="14.45" customHeight="1" x14ac:dyDescent="0.2">
      <c r="A786" s="338" t="s">
        <v>1433</v>
      </c>
      <c r="B786" s="339" t="s">
        <v>1434</v>
      </c>
      <c r="C786" s="340" t="s">
        <v>1435</v>
      </c>
      <c r="D786" s="341" t="s">
        <v>1436</v>
      </c>
      <c r="E786" s="340" t="s">
        <v>462</v>
      </c>
      <c r="F786" s="341" t="s">
        <v>463</v>
      </c>
      <c r="G786" s="340" t="s">
        <v>1553</v>
      </c>
      <c r="H786" s="340" t="s">
        <v>1554</v>
      </c>
      <c r="I786" s="342">
        <v>4.3600001335144043</v>
      </c>
      <c r="J786" s="342">
        <v>4500</v>
      </c>
      <c r="K786" s="343">
        <v>19602.419921875</v>
      </c>
    </row>
    <row r="787" spans="1:11" ht="14.45" customHeight="1" x14ac:dyDescent="0.2">
      <c r="A787" s="338" t="s">
        <v>1433</v>
      </c>
      <c r="B787" s="339" t="s">
        <v>1434</v>
      </c>
      <c r="C787" s="340" t="s">
        <v>1435</v>
      </c>
      <c r="D787" s="341" t="s">
        <v>1436</v>
      </c>
      <c r="E787" s="340" t="s">
        <v>462</v>
      </c>
      <c r="F787" s="341" t="s">
        <v>463</v>
      </c>
      <c r="G787" s="340" t="s">
        <v>1555</v>
      </c>
      <c r="H787" s="340" t="s">
        <v>1556</v>
      </c>
      <c r="I787" s="342">
        <v>21.219999313354492</v>
      </c>
      <c r="J787" s="342">
        <v>50</v>
      </c>
      <c r="K787" s="343">
        <v>1061.0900268554688</v>
      </c>
    </row>
    <row r="788" spans="1:11" ht="14.45" customHeight="1" x14ac:dyDescent="0.2">
      <c r="A788" s="338" t="s">
        <v>1433</v>
      </c>
      <c r="B788" s="339" t="s">
        <v>1434</v>
      </c>
      <c r="C788" s="340" t="s">
        <v>1435</v>
      </c>
      <c r="D788" s="341" t="s">
        <v>1436</v>
      </c>
      <c r="E788" s="340" t="s">
        <v>462</v>
      </c>
      <c r="F788" s="341" t="s">
        <v>463</v>
      </c>
      <c r="G788" s="340" t="s">
        <v>1557</v>
      </c>
      <c r="H788" s="340" t="s">
        <v>1558</v>
      </c>
      <c r="I788" s="342">
        <v>11.141666889190674</v>
      </c>
      <c r="J788" s="342">
        <v>1400</v>
      </c>
      <c r="K788" s="343">
        <v>15598</v>
      </c>
    </row>
    <row r="789" spans="1:11" ht="14.45" customHeight="1" x14ac:dyDescent="0.2">
      <c r="A789" s="338" t="s">
        <v>1433</v>
      </c>
      <c r="B789" s="339" t="s">
        <v>1434</v>
      </c>
      <c r="C789" s="340" t="s">
        <v>1435</v>
      </c>
      <c r="D789" s="341" t="s">
        <v>1436</v>
      </c>
      <c r="E789" s="340" t="s">
        <v>462</v>
      </c>
      <c r="F789" s="341" t="s">
        <v>463</v>
      </c>
      <c r="G789" s="340" t="s">
        <v>1559</v>
      </c>
      <c r="H789" s="340" t="s">
        <v>1560</v>
      </c>
      <c r="I789" s="342">
        <v>140.36000061035156</v>
      </c>
      <c r="J789" s="342">
        <v>3</v>
      </c>
      <c r="K789" s="343">
        <v>421.07998657226563</v>
      </c>
    </row>
    <row r="790" spans="1:11" ht="14.45" customHeight="1" x14ac:dyDescent="0.2">
      <c r="A790" s="338" t="s">
        <v>1433</v>
      </c>
      <c r="B790" s="339" t="s">
        <v>1434</v>
      </c>
      <c r="C790" s="340" t="s">
        <v>1435</v>
      </c>
      <c r="D790" s="341" t="s">
        <v>1436</v>
      </c>
      <c r="E790" s="340" t="s">
        <v>462</v>
      </c>
      <c r="F790" s="341" t="s">
        <v>463</v>
      </c>
      <c r="G790" s="340" t="s">
        <v>1561</v>
      </c>
      <c r="H790" s="340" t="s">
        <v>1562</v>
      </c>
      <c r="I790" s="342">
        <v>78.650001525878906</v>
      </c>
      <c r="J790" s="342">
        <v>4</v>
      </c>
      <c r="K790" s="343">
        <v>314.60000610351563</v>
      </c>
    </row>
    <row r="791" spans="1:11" ht="14.45" customHeight="1" x14ac:dyDescent="0.2">
      <c r="A791" s="338" t="s">
        <v>1433</v>
      </c>
      <c r="B791" s="339" t="s">
        <v>1434</v>
      </c>
      <c r="C791" s="340" t="s">
        <v>1435</v>
      </c>
      <c r="D791" s="341" t="s">
        <v>1436</v>
      </c>
      <c r="E791" s="340" t="s">
        <v>462</v>
      </c>
      <c r="F791" s="341" t="s">
        <v>463</v>
      </c>
      <c r="G791" s="340" t="s">
        <v>1563</v>
      </c>
      <c r="H791" s="340" t="s">
        <v>1564</v>
      </c>
      <c r="I791" s="342">
        <v>54.450000762939453</v>
      </c>
      <c r="J791" s="342">
        <v>3</v>
      </c>
      <c r="K791" s="343">
        <v>163.35000610351563</v>
      </c>
    </row>
    <row r="792" spans="1:11" ht="14.45" customHeight="1" x14ac:dyDescent="0.2">
      <c r="A792" s="338" t="s">
        <v>1433</v>
      </c>
      <c r="B792" s="339" t="s">
        <v>1434</v>
      </c>
      <c r="C792" s="340" t="s">
        <v>1435</v>
      </c>
      <c r="D792" s="341" t="s">
        <v>1436</v>
      </c>
      <c r="E792" s="340" t="s">
        <v>462</v>
      </c>
      <c r="F792" s="341" t="s">
        <v>463</v>
      </c>
      <c r="G792" s="340" t="s">
        <v>1565</v>
      </c>
      <c r="H792" s="340" t="s">
        <v>1566</v>
      </c>
      <c r="I792" s="342">
        <v>27.840000152587891</v>
      </c>
      <c r="J792" s="342">
        <v>50</v>
      </c>
      <c r="K792" s="343">
        <v>1392</v>
      </c>
    </row>
    <row r="793" spans="1:11" ht="14.45" customHeight="1" x14ac:dyDescent="0.2">
      <c r="A793" s="338" t="s">
        <v>1433</v>
      </c>
      <c r="B793" s="339" t="s">
        <v>1434</v>
      </c>
      <c r="C793" s="340" t="s">
        <v>1435</v>
      </c>
      <c r="D793" s="341" t="s">
        <v>1436</v>
      </c>
      <c r="E793" s="340" t="s">
        <v>462</v>
      </c>
      <c r="F793" s="341" t="s">
        <v>463</v>
      </c>
      <c r="G793" s="340" t="s">
        <v>534</v>
      </c>
      <c r="H793" s="340" t="s">
        <v>535</v>
      </c>
      <c r="I793" s="342">
        <v>5.2614287648882181</v>
      </c>
      <c r="J793" s="342">
        <v>3600</v>
      </c>
      <c r="K793" s="343">
        <v>18940</v>
      </c>
    </row>
    <row r="794" spans="1:11" ht="14.45" customHeight="1" x14ac:dyDescent="0.2">
      <c r="A794" s="338" t="s">
        <v>1433</v>
      </c>
      <c r="B794" s="339" t="s">
        <v>1434</v>
      </c>
      <c r="C794" s="340" t="s">
        <v>1435</v>
      </c>
      <c r="D794" s="341" t="s">
        <v>1436</v>
      </c>
      <c r="E794" s="340" t="s">
        <v>462</v>
      </c>
      <c r="F794" s="341" t="s">
        <v>463</v>
      </c>
      <c r="G794" s="340" t="s">
        <v>1567</v>
      </c>
      <c r="H794" s="340" t="s">
        <v>1568</v>
      </c>
      <c r="I794" s="342">
        <v>26.980000495910645</v>
      </c>
      <c r="J794" s="342">
        <v>150</v>
      </c>
      <c r="K794" s="343">
        <v>4047.39990234375</v>
      </c>
    </row>
    <row r="795" spans="1:11" ht="14.45" customHeight="1" x14ac:dyDescent="0.2">
      <c r="A795" s="338" t="s">
        <v>1433</v>
      </c>
      <c r="B795" s="339" t="s">
        <v>1434</v>
      </c>
      <c r="C795" s="340" t="s">
        <v>1435</v>
      </c>
      <c r="D795" s="341" t="s">
        <v>1436</v>
      </c>
      <c r="E795" s="340" t="s">
        <v>462</v>
      </c>
      <c r="F795" s="341" t="s">
        <v>463</v>
      </c>
      <c r="G795" s="340" t="s">
        <v>1569</v>
      </c>
      <c r="H795" s="340" t="s">
        <v>1570</v>
      </c>
      <c r="I795" s="342">
        <v>27.950000762939453</v>
      </c>
      <c r="J795" s="342">
        <v>560</v>
      </c>
      <c r="K795" s="343">
        <v>15652.560546875</v>
      </c>
    </row>
    <row r="796" spans="1:11" ht="14.45" customHeight="1" x14ac:dyDescent="0.2">
      <c r="A796" s="338" t="s">
        <v>1433</v>
      </c>
      <c r="B796" s="339" t="s">
        <v>1434</v>
      </c>
      <c r="C796" s="340" t="s">
        <v>1435</v>
      </c>
      <c r="D796" s="341" t="s">
        <v>1436</v>
      </c>
      <c r="E796" s="340" t="s">
        <v>462</v>
      </c>
      <c r="F796" s="341" t="s">
        <v>463</v>
      </c>
      <c r="G796" s="340" t="s">
        <v>1571</v>
      </c>
      <c r="H796" s="340" t="s">
        <v>1572</v>
      </c>
      <c r="I796" s="342">
        <v>117.40000152587891</v>
      </c>
      <c r="J796" s="342">
        <v>1</v>
      </c>
      <c r="K796" s="343">
        <v>117.40000152587891</v>
      </c>
    </row>
    <row r="797" spans="1:11" ht="14.45" customHeight="1" x14ac:dyDescent="0.2">
      <c r="A797" s="338" t="s">
        <v>1433</v>
      </c>
      <c r="B797" s="339" t="s">
        <v>1434</v>
      </c>
      <c r="C797" s="340" t="s">
        <v>1435</v>
      </c>
      <c r="D797" s="341" t="s">
        <v>1436</v>
      </c>
      <c r="E797" s="340" t="s">
        <v>462</v>
      </c>
      <c r="F797" s="341" t="s">
        <v>463</v>
      </c>
      <c r="G797" s="340" t="s">
        <v>1573</v>
      </c>
      <c r="H797" s="340" t="s">
        <v>1574</v>
      </c>
      <c r="I797" s="342">
        <v>21.899999618530273</v>
      </c>
      <c r="J797" s="342">
        <v>350</v>
      </c>
      <c r="K797" s="343">
        <v>7665.350341796875</v>
      </c>
    </row>
    <row r="798" spans="1:11" ht="14.45" customHeight="1" x14ac:dyDescent="0.2">
      <c r="A798" s="338" t="s">
        <v>1433</v>
      </c>
      <c r="B798" s="339" t="s">
        <v>1434</v>
      </c>
      <c r="C798" s="340" t="s">
        <v>1435</v>
      </c>
      <c r="D798" s="341" t="s">
        <v>1436</v>
      </c>
      <c r="E798" s="340" t="s">
        <v>462</v>
      </c>
      <c r="F798" s="341" t="s">
        <v>463</v>
      </c>
      <c r="G798" s="340" t="s">
        <v>1575</v>
      </c>
      <c r="H798" s="340" t="s">
        <v>1576</v>
      </c>
      <c r="I798" s="342">
        <v>21.899999618530273</v>
      </c>
      <c r="J798" s="342">
        <v>400</v>
      </c>
      <c r="K798" s="343">
        <v>8760.350341796875</v>
      </c>
    </row>
    <row r="799" spans="1:11" ht="14.45" customHeight="1" x14ac:dyDescent="0.2">
      <c r="A799" s="338" t="s">
        <v>1433</v>
      </c>
      <c r="B799" s="339" t="s">
        <v>1434</v>
      </c>
      <c r="C799" s="340" t="s">
        <v>1435</v>
      </c>
      <c r="D799" s="341" t="s">
        <v>1436</v>
      </c>
      <c r="E799" s="340" t="s">
        <v>462</v>
      </c>
      <c r="F799" s="341" t="s">
        <v>463</v>
      </c>
      <c r="G799" s="340" t="s">
        <v>1577</v>
      </c>
      <c r="H799" s="340" t="s">
        <v>1578</v>
      </c>
      <c r="I799" s="342">
        <v>17.979999542236328</v>
      </c>
      <c r="J799" s="342">
        <v>50</v>
      </c>
      <c r="K799" s="343">
        <v>899</v>
      </c>
    </row>
    <row r="800" spans="1:11" ht="14.45" customHeight="1" x14ac:dyDescent="0.2">
      <c r="A800" s="338" t="s">
        <v>1433</v>
      </c>
      <c r="B800" s="339" t="s">
        <v>1434</v>
      </c>
      <c r="C800" s="340" t="s">
        <v>1435</v>
      </c>
      <c r="D800" s="341" t="s">
        <v>1436</v>
      </c>
      <c r="E800" s="340" t="s">
        <v>462</v>
      </c>
      <c r="F800" s="341" t="s">
        <v>463</v>
      </c>
      <c r="G800" s="340" t="s">
        <v>546</v>
      </c>
      <c r="H800" s="340" t="s">
        <v>547</v>
      </c>
      <c r="I800" s="342">
        <v>13.203333218892416</v>
      </c>
      <c r="J800" s="342">
        <v>50</v>
      </c>
      <c r="K800" s="343">
        <v>660.10000610351563</v>
      </c>
    </row>
    <row r="801" spans="1:11" ht="14.45" customHeight="1" x14ac:dyDescent="0.2">
      <c r="A801" s="338" t="s">
        <v>1433</v>
      </c>
      <c r="B801" s="339" t="s">
        <v>1434</v>
      </c>
      <c r="C801" s="340" t="s">
        <v>1435</v>
      </c>
      <c r="D801" s="341" t="s">
        <v>1436</v>
      </c>
      <c r="E801" s="340" t="s">
        <v>462</v>
      </c>
      <c r="F801" s="341" t="s">
        <v>463</v>
      </c>
      <c r="G801" s="340" t="s">
        <v>548</v>
      </c>
      <c r="H801" s="340" t="s">
        <v>549</v>
      </c>
      <c r="I801" s="342">
        <v>13.203333218892416</v>
      </c>
      <c r="J801" s="342">
        <v>40</v>
      </c>
      <c r="K801" s="343">
        <v>528.10000610351563</v>
      </c>
    </row>
    <row r="802" spans="1:11" ht="14.45" customHeight="1" x14ac:dyDescent="0.2">
      <c r="A802" s="338" t="s">
        <v>1433</v>
      </c>
      <c r="B802" s="339" t="s">
        <v>1434</v>
      </c>
      <c r="C802" s="340" t="s">
        <v>1435</v>
      </c>
      <c r="D802" s="341" t="s">
        <v>1436</v>
      </c>
      <c r="E802" s="340" t="s">
        <v>462</v>
      </c>
      <c r="F802" s="341" t="s">
        <v>463</v>
      </c>
      <c r="G802" s="340" t="s">
        <v>1579</v>
      </c>
      <c r="H802" s="340" t="s">
        <v>1580</v>
      </c>
      <c r="I802" s="342">
        <v>2311.10009765625</v>
      </c>
      <c r="J802" s="342">
        <v>10</v>
      </c>
      <c r="K802" s="343">
        <v>23111</v>
      </c>
    </row>
    <row r="803" spans="1:11" ht="14.45" customHeight="1" x14ac:dyDescent="0.2">
      <c r="A803" s="338" t="s">
        <v>1433</v>
      </c>
      <c r="B803" s="339" t="s">
        <v>1434</v>
      </c>
      <c r="C803" s="340" t="s">
        <v>1435</v>
      </c>
      <c r="D803" s="341" t="s">
        <v>1436</v>
      </c>
      <c r="E803" s="340" t="s">
        <v>462</v>
      </c>
      <c r="F803" s="341" t="s">
        <v>463</v>
      </c>
      <c r="G803" s="340" t="s">
        <v>1581</v>
      </c>
      <c r="H803" s="340" t="s">
        <v>1582</v>
      </c>
      <c r="I803" s="342">
        <v>4.0300002098083496</v>
      </c>
      <c r="J803" s="342">
        <v>600</v>
      </c>
      <c r="K803" s="343">
        <v>2418</v>
      </c>
    </row>
    <row r="804" spans="1:11" ht="14.45" customHeight="1" x14ac:dyDescent="0.2">
      <c r="A804" s="338" t="s">
        <v>1433</v>
      </c>
      <c r="B804" s="339" t="s">
        <v>1434</v>
      </c>
      <c r="C804" s="340" t="s">
        <v>1435</v>
      </c>
      <c r="D804" s="341" t="s">
        <v>1436</v>
      </c>
      <c r="E804" s="340" t="s">
        <v>462</v>
      </c>
      <c r="F804" s="341" t="s">
        <v>463</v>
      </c>
      <c r="G804" s="340" t="s">
        <v>1583</v>
      </c>
      <c r="H804" s="340" t="s">
        <v>1584</v>
      </c>
      <c r="I804" s="342">
        <v>7.8683332602183027</v>
      </c>
      <c r="J804" s="342">
        <v>1300</v>
      </c>
      <c r="K804" s="343">
        <v>10229</v>
      </c>
    </row>
    <row r="805" spans="1:11" ht="14.45" customHeight="1" x14ac:dyDescent="0.2">
      <c r="A805" s="338" t="s">
        <v>1433</v>
      </c>
      <c r="B805" s="339" t="s">
        <v>1434</v>
      </c>
      <c r="C805" s="340" t="s">
        <v>1435</v>
      </c>
      <c r="D805" s="341" t="s">
        <v>1436</v>
      </c>
      <c r="E805" s="340" t="s">
        <v>462</v>
      </c>
      <c r="F805" s="341" t="s">
        <v>463</v>
      </c>
      <c r="G805" s="340" t="s">
        <v>1585</v>
      </c>
      <c r="H805" s="340" t="s">
        <v>1586</v>
      </c>
      <c r="I805" s="342">
        <v>2.2000000476837158</v>
      </c>
      <c r="J805" s="342">
        <v>10</v>
      </c>
      <c r="K805" s="343">
        <v>22</v>
      </c>
    </row>
    <row r="806" spans="1:11" ht="14.45" customHeight="1" x14ac:dyDescent="0.2">
      <c r="A806" s="338" t="s">
        <v>1433</v>
      </c>
      <c r="B806" s="339" t="s">
        <v>1434</v>
      </c>
      <c r="C806" s="340" t="s">
        <v>1435</v>
      </c>
      <c r="D806" s="341" t="s">
        <v>1436</v>
      </c>
      <c r="E806" s="340" t="s">
        <v>462</v>
      </c>
      <c r="F806" s="341" t="s">
        <v>463</v>
      </c>
      <c r="G806" s="340" t="s">
        <v>1587</v>
      </c>
      <c r="H806" s="340" t="s">
        <v>1588</v>
      </c>
      <c r="I806" s="342">
        <v>35.090000152587891</v>
      </c>
      <c r="J806" s="342">
        <v>12</v>
      </c>
      <c r="K806" s="343">
        <v>421.07999420166016</v>
      </c>
    </row>
    <row r="807" spans="1:11" ht="14.45" customHeight="1" x14ac:dyDescent="0.2">
      <c r="A807" s="338" t="s">
        <v>1433</v>
      </c>
      <c r="B807" s="339" t="s">
        <v>1434</v>
      </c>
      <c r="C807" s="340" t="s">
        <v>1435</v>
      </c>
      <c r="D807" s="341" t="s">
        <v>1436</v>
      </c>
      <c r="E807" s="340" t="s">
        <v>462</v>
      </c>
      <c r="F807" s="341" t="s">
        <v>463</v>
      </c>
      <c r="G807" s="340" t="s">
        <v>1589</v>
      </c>
      <c r="H807" s="340" t="s">
        <v>1590</v>
      </c>
      <c r="I807" s="342">
        <v>32.310001373291016</v>
      </c>
      <c r="J807" s="342">
        <v>50</v>
      </c>
      <c r="K807" s="343">
        <v>1615.4499816894531</v>
      </c>
    </row>
    <row r="808" spans="1:11" ht="14.45" customHeight="1" x14ac:dyDescent="0.2">
      <c r="A808" s="338" t="s">
        <v>1433</v>
      </c>
      <c r="B808" s="339" t="s">
        <v>1434</v>
      </c>
      <c r="C808" s="340" t="s">
        <v>1435</v>
      </c>
      <c r="D808" s="341" t="s">
        <v>1436</v>
      </c>
      <c r="E808" s="340" t="s">
        <v>462</v>
      </c>
      <c r="F808" s="341" t="s">
        <v>463</v>
      </c>
      <c r="G808" s="340" t="s">
        <v>1591</v>
      </c>
      <c r="H808" s="340" t="s">
        <v>1592</v>
      </c>
      <c r="I808" s="342">
        <v>480.83999633789063</v>
      </c>
      <c r="J808" s="342">
        <v>1</v>
      </c>
      <c r="K808" s="343">
        <v>480.83999633789063</v>
      </c>
    </row>
    <row r="809" spans="1:11" ht="14.45" customHeight="1" x14ac:dyDescent="0.2">
      <c r="A809" s="338" t="s">
        <v>1433</v>
      </c>
      <c r="B809" s="339" t="s">
        <v>1434</v>
      </c>
      <c r="C809" s="340" t="s">
        <v>1435</v>
      </c>
      <c r="D809" s="341" t="s">
        <v>1436</v>
      </c>
      <c r="E809" s="340" t="s">
        <v>462</v>
      </c>
      <c r="F809" s="341" t="s">
        <v>463</v>
      </c>
      <c r="G809" s="340" t="s">
        <v>1593</v>
      </c>
      <c r="H809" s="340" t="s">
        <v>1594</v>
      </c>
      <c r="I809" s="342">
        <v>61.055000305175781</v>
      </c>
      <c r="J809" s="342">
        <v>100</v>
      </c>
      <c r="K809" s="343">
        <v>6105.489990234375</v>
      </c>
    </row>
    <row r="810" spans="1:11" ht="14.45" customHeight="1" x14ac:dyDescent="0.2">
      <c r="A810" s="338" t="s">
        <v>1433</v>
      </c>
      <c r="B810" s="339" t="s">
        <v>1434</v>
      </c>
      <c r="C810" s="340" t="s">
        <v>1435</v>
      </c>
      <c r="D810" s="341" t="s">
        <v>1436</v>
      </c>
      <c r="E810" s="340" t="s">
        <v>462</v>
      </c>
      <c r="F810" s="341" t="s">
        <v>463</v>
      </c>
      <c r="G810" s="340" t="s">
        <v>572</v>
      </c>
      <c r="H810" s="340" t="s">
        <v>573</v>
      </c>
      <c r="I810" s="342">
        <v>4.9699997901916504</v>
      </c>
      <c r="J810" s="342">
        <v>200</v>
      </c>
      <c r="K810" s="343">
        <v>994</v>
      </c>
    </row>
    <row r="811" spans="1:11" ht="14.45" customHeight="1" x14ac:dyDescent="0.2">
      <c r="A811" s="338" t="s">
        <v>1433</v>
      </c>
      <c r="B811" s="339" t="s">
        <v>1434</v>
      </c>
      <c r="C811" s="340" t="s">
        <v>1435</v>
      </c>
      <c r="D811" s="341" t="s">
        <v>1436</v>
      </c>
      <c r="E811" s="340" t="s">
        <v>462</v>
      </c>
      <c r="F811" s="341" t="s">
        <v>463</v>
      </c>
      <c r="G811" s="340" t="s">
        <v>593</v>
      </c>
      <c r="H811" s="340" t="s">
        <v>594</v>
      </c>
      <c r="I811" s="342">
        <v>11.739999771118164</v>
      </c>
      <c r="J811" s="342">
        <v>20</v>
      </c>
      <c r="K811" s="343">
        <v>234.80000305175781</v>
      </c>
    </row>
    <row r="812" spans="1:11" ht="14.45" customHeight="1" x14ac:dyDescent="0.2">
      <c r="A812" s="338" t="s">
        <v>1433</v>
      </c>
      <c r="B812" s="339" t="s">
        <v>1434</v>
      </c>
      <c r="C812" s="340" t="s">
        <v>1435</v>
      </c>
      <c r="D812" s="341" t="s">
        <v>1436</v>
      </c>
      <c r="E812" s="340" t="s">
        <v>462</v>
      </c>
      <c r="F812" s="341" t="s">
        <v>463</v>
      </c>
      <c r="G812" s="340" t="s">
        <v>593</v>
      </c>
      <c r="H812" s="340" t="s">
        <v>595</v>
      </c>
      <c r="I812" s="342">
        <v>11.739999771118164</v>
      </c>
      <c r="J812" s="342">
        <v>15</v>
      </c>
      <c r="K812" s="343">
        <v>176.10000610351563</v>
      </c>
    </row>
    <row r="813" spans="1:11" ht="14.45" customHeight="1" x14ac:dyDescent="0.2">
      <c r="A813" s="338" t="s">
        <v>1433</v>
      </c>
      <c r="B813" s="339" t="s">
        <v>1434</v>
      </c>
      <c r="C813" s="340" t="s">
        <v>1435</v>
      </c>
      <c r="D813" s="341" t="s">
        <v>1436</v>
      </c>
      <c r="E813" s="340" t="s">
        <v>462</v>
      </c>
      <c r="F813" s="341" t="s">
        <v>463</v>
      </c>
      <c r="G813" s="340" t="s">
        <v>1329</v>
      </c>
      <c r="H813" s="340" t="s">
        <v>1330</v>
      </c>
      <c r="I813" s="342">
        <v>13.310000419616699</v>
      </c>
      <c r="J813" s="342">
        <v>180</v>
      </c>
      <c r="K813" s="343">
        <v>2395.800048828125</v>
      </c>
    </row>
    <row r="814" spans="1:11" ht="14.45" customHeight="1" x14ac:dyDescent="0.2">
      <c r="A814" s="338" t="s">
        <v>1433</v>
      </c>
      <c r="B814" s="339" t="s">
        <v>1434</v>
      </c>
      <c r="C814" s="340" t="s">
        <v>1435</v>
      </c>
      <c r="D814" s="341" t="s">
        <v>1436</v>
      </c>
      <c r="E814" s="340" t="s">
        <v>462</v>
      </c>
      <c r="F814" s="341" t="s">
        <v>463</v>
      </c>
      <c r="G814" s="340" t="s">
        <v>1331</v>
      </c>
      <c r="H814" s="340" t="s">
        <v>1332</v>
      </c>
      <c r="I814" s="342">
        <v>25.533333778381348</v>
      </c>
      <c r="J814" s="342">
        <v>90</v>
      </c>
      <c r="K814" s="343">
        <v>2297.9000244140625</v>
      </c>
    </row>
    <row r="815" spans="1:11" ht="14.45" customHeight="1" x14ac:dyDescent="0.2">
      <c r="A815" s="338" t="s">
        <v>1433</v>
      </c>
      <c r="B815" s="339" t="s">
        <v>1434</v>
      </c>
      <c r="C815" s="340" t="s">
        <v>1435</v>
      </c>
      <c r="D815" s="341" t="s">
        <v>1436</v>
      </c>
      <c r="E815" s="340" t="s">
        <v>462</v>
      </c>
      <c r="F815" s="341" t="s">
        <v>463</v>
      </c>
      <c r="G815" s="340" t="s">
        <v>1595</v>
      </c>
      <c r="H815" s="340" t="s">
        <v>1596</v>
      </c>
      <c r="I815" s="342">
        <v>2.2824999690055847</v>
      </c>
      <c r="J815" s="342">
        <v>850</v>
      </c>
      <c r="K815" s="343">
        <v>1939.5</v>
      </c>
    </row>
    <row r="816" spans="1:11" ht="14.45" customHeight="1" x14ac:dyDescent="0.2">
      <c r="A816" s="338" t="s">
        <v>1433</v>
      </c>
      <c r="B816" s="339" t="s">
        <v>1434</v>
      </c>
      <c r="C816" s="340" t="s">
        <v>1435</v>
      </c>
      <c r="D816" s="341" t="s">
        <v>1436</v>
      </c>
      <c r="E816" s="340" t="s">
        <v>462</v>
      </c>
      <c r="F816" s="341" t="s">
        <v>463</v>
      </c>
      <c r="G816" s="340" t="s">
        <v>1595</v>
      </c>
      <c r="H816" s="340" t="s">
        <v>1597</v>
      </c>
      <c r="I816" s="342">
        <v>2.2899999618530273</v>
      </c>
      <c r="J816" s="342">
        <v>100</v>
      </c>
      <c r="K816" s="343">
        <v>229</v>
      </c>
    </row>
    <row r="817" spans="1:11" ht="14.45" customHeight="1" x14ac:dyDescent="0.2">
      <c r="A817" s="338" t="s">
        <v>1433</v>
      </c>
      <c r="B817" s="339" t="s">
        <v>1434</v>
      </c>
      <c r="C817" s="340" t="s">
        <v>1435</v>
      </c>
      <c r="D817" s="341" t="s">
        <v>1436</v>
      </c>
      <c r="E817" s="340" t="s">
        <v>462</v>
      </c>
      <c r="F817" s="341" t="s">
        <v>463</v>
      </c>
      <c r="G817" s="340" t="s">
        <v>1598</v>
      </c>
      <c r="H817" s="340" t="s">
        <v>1599</v>
      </c>
      <c r="I817" s="342">
        <v>1.5</v>
      </c>
      <c r="J817" s="342">
        <v>1200</v>
      </c>
      <c r="K817" s="343">
        <v>1800</v>
      </c>
    </row>
    <row r="818" spans="1:11" ht="14.45" customHeight="1" x14ac:dyDescent="0.2">
      <c r="A818" s="338" t="s">
        <v>1433</v>
      </c>
      <c r="B818" s="339" t="s">
        <v>1434</v>
      </c>
      <c r="C818" s="340" t="s">
        <v>1435</v>
      </c>
      <c r="D818" s="341" t="s">
        <v>1436</v>
      </c>
      <c r="E818" s="340" t="s">
        <v>462</v>
      </c>
      <c r="F818" s="341" t="s">
        <v>463</v>
      </c>
      <c r="G818" s="340" t="s">
        <v>1600</v>
      </c>
      <c r="H818" s="340" t="s">
        <v>1601</v>
      </c>
      <c r="I818" s="342">
        <v>9.1999998092651367</v>
      </c>
      <c r="J818" s="342">
        <v>5050</v>
      </c>
      <c r="K818" s="343">
        <v>46460</v>
      </c>
    </row>
    <row r="819" spans="1:11" ht="14.45" customHeight="1" x14ac:dyDescent="0.2">
      <c r="A819" s="338" t="s">
        <v>1433</v>
      </c>
      <c r="B819" s="339" t="s">
        <v>1434</v>
      </c>
      <c r="C819" s="340" t="s">
        <v>1435</v>
      </c>
      <c r="D819" s="341" t="s">
        <v>1436</v>
      </c>
      <c r="E819" s="340" t="s">
        <v>462</v>
      </c>
      <c r="F819" s="341" t="s">
        <v>463</v>
      </c>
      <c r="G819" s="340" t="s">
        <v>1602</v>
      </c>
      <c r="H819" s="340" t="s">
        <v>1603</v>
      </c>
      <c r="I819" s="342">
        <v>58.369998931884766</v>
      </c>
      <c r="J819" s="342">
        <v>25</v>
      </c>
      <c r="K819" s="343">
        <v>1459.25</v>
      </c>
    </row>
    <row r="820" spans="1:11" ht="14.45" customHeight="1" x14ac:dyDescent="0.2">
      <c r="A820" s="338" t="s">
        <v>1433</v>
      </c>
      <c r="B820" s="339" t="s">
        <v>1434</v>
      </c>
      <c r="C820" s="340" t="s">
        <v>1435</v>
      </c>
      <c r="D820" s="341" t="s">
        <v>1436</v>
      </c>
      <c r="E820" s="340" t="s">
        <v>462</v>
      </c>
      <c r="F820" s="341" t="s">
        <v>463</v>
      </c>
      <c r="G820" s="340" t="s">
        <v>1604</v>
      </c>
      <c r="H820" s="340" t="s">
        <v>1605</v>
      </c>
      <c r="I820" s="342">
        <v>7.1757143565586636</v>
      </c>
      <c r="J820" s="342">
        <v>490</v>
      </c>
      <c r="K820" s="343">
        <v>3517.8999938964844</v>
      </c>
    </row>
    <row r="821" spans="1:11" ht="14.45" customHeight="1" x14ac:dyDescent="0.2">
      <c r="A821" s="338" t="s">
        <v>1433</v>
      </c>
      <c r="B821" s="339" t="s">
        <v>1434</v>
      </c>
      <c r="C821" s="340" t="s">
        <v>1435</v>
      </c>
      <c r="D821" s="341" t="s">
        <v>1436</v>
      </c>
      <c r="E821" s="340" t="s">
        <v>462</v>
      </c>
      <c r="F821" s="341" t="s">
        <v>463</v>
      </c>
      <c r="G821" s="340" t="s">
        <v>1606</v>
      </c>
      <c r="H821" s="340" t="s">
        <v>1607</v>
      </c>
      <c r="I821" s="342">
        <v>172.5</v>
      </c>
      <c r="J821" s="342">
        <v>2</v>
      </c>
      <c r="K821" s="343">
        <v>345</v>
      </c>
    </row>
    <row r="822" spans="1:11" ht="14.45" customHeight="1" x14ac:dyDescent="0.2">
      <c r="A822" s="338" t="s">
        <v>1433</v>
      </c>
      <c r="B822" s="339" t="s">
        <v>1434</v>
      </c>
      <c r="C822" s="340" t="s">
        <v>1435</v>
      </c>
      <c r="D822" s="341" t="s">
        <v>1436</v>
      </c>
      <c r="E822" s="340" t="s">
        <v>462</v>
      </c>
      <c r="F822" s="341" t="s">
        <v>463</v>
      </c>
      <c r="G822" s="340" t="s">
        <v>1608</v>
      </c>
      <c r="H822" s="340" t="s">
        <v>1609</v>
      </c>
      <c r="I822" s="342">
        <v>284.35000610351563</v>
      </c>
      <c r="J822" s="342">
        <v>8</v>
      </c>
      <c r="K822" s="343">
        <v>2274.800048828125</v>
      </c>
    </row>
    <row r="823" spans="1:11" ht="14.45" customHeight="1" x14ac:dyDescent="0.2">
      <c r="A823" s="338" t="s">
        <v>1433</v>
      </c>
      <c r="B823" s="339" t="s">
        <v>1434</v>
      </c>
      <c r="C823" s="340" t="s">
        <v>1435</v>
      </c>
      <c r="D823" s="341" t="s">
        <v>1436</v>
      </c>
      <c r="E823" s="340" t="s">
        <v>462</v>
      </c>
      <c r="F823" s="341" t="s">
        <v>463</v>
      </c>
      <c r="G823" s="340" t="s">
        <v>1610</v>
      </c>
      <c r="H823" s="340" t="s">
        <v>1611</v>
      </c>
      <c r="I823" s="342">
        <v>150</v>
      </c>
      <c r="J823" s="342">
        <v>80</v>
      </c>
      <c r="K823" s="343">
        <v>12000.06005859375</v>
      </c>
    </row>
    <row r="824" spans="1:11" ht="14.45" customHeight="1" x14ac:dyDescent="0.2">
      <c r="A824" s="338" t="s">
        <v>1433</v>
      </c>
      <c r="B824" s="339" t="s">
        <v>1434</v>
      </c>
      <c r="C824" s="340" t="s">
        <v>1435</v>
      </c>
      <c r="D824" s="341" t="s">
        <v>1436</v>
      </c>
      <c r="E824" s="340" t="s">
        <v>462</v>
      </c>
      <c r="F824" s="341" t="s">
        <v>463</v>
      </c>
      <c r="G824" s="340" t="s">
        <v>670</v>
      </c>
      <c r="H824" s="340" t="s">
        <v>671</v>
      </c>
      <c r="I824" s="342">
        <v>6.4800000190734863</v>
      </c>
      <c r="J824" s="342">
        <v>130</v>
      </c>
      <c r="K824" s="343">
        <v>821.39999389648438</v>
      </c>
    </row>
    <row r="825" spans="1:11" ht="14.45" customHeight="1" x14ac:dyDescent="0.2">
      <c r="A825" s="338" t="s">
        <v>1433</v>
      </c>
      <c r="B825" s="339" t="s">
        <v>1434</v>
      </c>
      <c r="C825" s="340" t="s">
        <v>1435</v>
      </c>
      <c r="D825" s="341" t="s">
        <v>1436</v>
      </c>
      <c r="E825" s="340" t="s">
        <v>462</v>
      </c>
      <c r="F825" s="341" t="s">
        <v>463</v>
      </c>
      <c r="G825" s="340" t="s">
        <v>1612</v>
      </c>
      <c r="H825" s="340" t="s">
        <v>1613</v>
      </c>
      <c r="I825" s="342">
        <v>20.690000534057617</v>
      </c>
      <c r="J825" s="342">
        <v>700</v>
      </c>
      <c r="K825" s="343">
        <v>14483.900146484375</v>
      </c>
    </row>
    <row r="826" spans="1:11" ht="14.45" customHeight="1" x14ac:dyDescent="0.2">
      <c r="A826" s="338" t="s">
        <v>1433</v>
      </c>
      <c r="B826" s="339" t="s">
        <v>1434</v>
      </c>
      <c r="C826" s="340" t="s">
        <v>1435</v>
      </c>
      <c r="D826" s="341" t="s">
        <v>1436</v>
      </c>
      <c r="E826" s="340" t="s">
        <v>462</v>
      </c>
      <c r="F826" s="341" t="s">
        <v>463</v>
      </c>
      <c r="G826" s="340" t="s">
        <v>1614</v>
      </c>
      <c r="H826" s="340" t="s">
        <v>1615</v>
      </c>
      <c r="I826" s="342">
        <v>14.15749979019165</v>
      </c>
      <c r="J826" s="342">
        <v>60</v>
      </c>
      <c r="K826" s="343">
        <v>849.45002746582031</v>
      </c>
    </row>
    <row r="827" spans="1:11" ht="14.45" customHeight="1" x14ac:dyDescent="0.2">
      <c r="A827" s="338" t="s">
        <v>1433</v>
      </c>
      <c r="B827" s="339" t="s">
        <v>1434</v>
      </c>
      <c r="C827" s="340" t="s">
        <v>1435</v>
      </c>
      <c r="D827" s="341" t="s">
        <v>1436</v>
      </c>
      <c r="E827" s="340" t="s">
        <v>462</v>
      </c>
      <c r="F827" s="341" t="s">
        <v>463</v>
      </c>
      <c r="G827" s="340" t="s">
        <v>692</v>
      </c>
      <c r="H827" s="340" t="s">
        <v>693</v>
      </c>
      <c r="I827" s="342">
        <v>198.69000244140625</v>
      </c>
      <c r="J827" s="342">
        <v>12</v>
      </c>
      <c r="K827" s="343">
        <v>2384.280029296875</v>
      </c>
    </row>
    <row r="828" spans="1:11" ht="14.45" customHeight="1" x14ac:dyDescent="0.2">
      <c r="A828" s="338" t="s">
        <v>1433</v>
      </c>
      <c r="B828" s="339" t="s">
        <v>1434</v>
      </c>
      <c r="C828" s="340" t="s">
        <v>1435</v>
      </c>
      <c r="D828" s="341" t="s">
        <v>1436</v>
      </c>
      <c r="E828" s="340" t="s">
        <v>462</v>
      </c>
      <c r="F828" s="341" t="s">
        <v>463</v>
      </c>
      <c r="G828" s="340" t="s">
        <v>694</v>
      </c>
      <c r="H828" s="340" t="s">
        <v>695</v>
      </c>
      <c r="I828" s="342">
        <v>0.82416665554046631</v>
      </c>
      <c r="J828" s="342">
        <v>9800</v>
      </c>
      <c r="K828" s="343">
        <v>8074</v>
      </c>
    </row>
    <row r="829" spans="1:11" ht="14.45" customHeight="1" x14ac:dyDescent="0.2">
      <c r="A829" s="338" t="s">
        <v>1433</v>
      </c>
      <c r="B829" s="339" t="s">
        <v>1434</v>
      </c>
      <c r="C829" s="340" t="s">
        <v>1435</v>
      </c>
      <c r="D829" s="341" t="s">
        <v>1436</v>
      </c>
      <c r="E829" s="340" t="s">
        <v>462</v>
      </c>
      <c r="F829" s="341" t="s">
        <v>463</v>
      </c>
      <c r="G829" s="340" t="s">
        <v>699</v>
      </c>
      <c r="H829" s="340" t="s">
        <v>700</v>
      </c>
      <c r="I829" s="342">
        <v>0.43500000238418579</v>
      </c>
      <c r="J829" s="342">
        <v>2800</v>
      </c>
      <c r="K829" s="343">
        <v>1216</v>
      </c>
    </row>
    <row r="830" spans="1:11" ht="14.45" customHeight="1" x14ac:dyDescent="0.2">
      <c r="A830" s="338" t="s">
        <v>1433</v>
      </c>
      <c r="B830" s="339" t="s">
        <v>1434</v>
      </c>
      <c r="C830" s="340" t="s">
        <v>1435</v>
      </c>
      <c r="D830" s="341" t="s">
        <v>1436</v>
      </c>
      <c r="E830" s="340" t="s">
        <v>462</v>
      </c>
      <c r="F830" s="341" t="s">
        <v>463</v>
      </c>
      <c r="G830" s="340" t="s">
        <v>701</v>
      </c>
      <c r="H830" s="340" t="s">
        <v>702</v>
      </c>
      <c r="I830" s="342">
        <v>1.137999987602234</v>
      </c>
      <c r="J830" s="342">
        <v>6720</v>
      </c>
      <c r="K830" s="343">
        <v>7646.400016784668</v>
      </c>
    </row>
    <row r="831" spans="1:11" ht="14.45" customHeight="1" x14ac:dyDescent="0.2">
      <c r="A831" s="338" t="s">
        <v>1433</v>
      </c>
      <c r="B831" s="339" t="s">
        <v>1434</v>
      </c>
      <c r="C831" s="340" t="s">
        <v>1435</v>
      </c>
      <c r="D831" s="341" t="s">
        <v>1436</v>
      </c>
      <c r="E831" s="340" t="s">
        <v>462</v>
      </c>
      <c r="F831" s="341" t="s">
        <v>463</v>
      </c>
      <c r="G831" s="340" t="s">
        <v>703</v>
      </c>
      <c r="H831" s="340" t="s">
        <v>704</v>
      </c>
      <c r="I831" s="342">
        <v>7.1599998474121094</v>
      </c>
      <c r="J831" s="342">
        <v>700</v>
      </c>
      <c r="K831" s="343">
        <v>5009.919921875</v>
      </c>
    </row>
    <row r="832" spans="1:11" ht="14.45" customHeight="1" x14ac:dyDescent="0.2">
      <c r="A832" s="338" t="s">
        <v>1433</v>
      </c>
      <c r="B832" s="339" t="s">
        <v>1434</v>
      </c>
      <c r="C832" s="340" t="s">
        <v>1435</v>
      </c>
      <c r="D832" s="341" t="s">
        <v>1436</v>
      </c>
      <c r="E832" s="340" t="s">
        <v>462</v>
      </c>
      <c r="F832" s="341" t="s">
        <v>463</v>
      </c>
      <c r="G832" s="340" t="s">
        <v>705</v>
      </c>
      <c r="H832" s="340" t="s">
        <v>706</v>
      </c>
      <c r="I832" s="342">
        <v>0.57999998331069946</v>
      </c>
      <c r="J832" s="342">
        <v>3000</v>
      </c>
      <c r="K832" s="343">
        <v>1740</v>
      </c>
    </row>
    <row r="833" spans="1:11" ht="14.45" customHeight="1" x14ac:dyDescent="0.2">
      <c r="A833" s="338" t="s">
        <v>1433</v>
      </c>
      <c r="B833" s="339" t="s">
        <v>1434</v>
      </c>
      <c r="C833" s="340" t="s">
        <v>1435</v>
      </c>
      <c r="D833" s="341" t="s">
        <v>1436</v>
      </c>
      <c r="E833" s="340" t="s">
        <v>462</v>
      </c>
      <c r="F833" s="341" t="s">
        <v>463</v>
      </c>
      <c r="G833" s="340" t="s">
        <v>1273</v>
      </c>
      <c r="H833" s="340" t="s">
        <v>1274</v>
      </c>
      <c r="I833" s="342">
        <v>9.1449999809265137</v>
      </c>
      <c r="J833" s="342">
        <v>1000</v>
      </c>
      <c r="K833" s="343">
        <v>9146</v>
      </c>
    </row>
    <row r="834" spans="1:11" ht="14.45" customHeight="1" x14ac:dyDescent="0.2">
      <c r="A834" s="338" t="s">
        <v>1433</v>
      </c>
      <c r="B834" s="339" t="s">
        <v>1434</v>
      </c>
      <c r="C834" s="340" t="s">
        <v>1435</v>
      </c>
      <c r="D834" s="341" t="s">
        <v>1436</v>
      </c>
      <c r="E834" s="340" t="s">
        <v>462</v>
      </c>
      <c r="F834" s="341" t="s">
        <v>463</v>
      </c>
      <c r="G834" s="340" t="s">
        <v>1616</v>
      </c>
      <c r="H834" s="340" t="s">
        <v>1617</v>
      </c>
      <c r="I834" s="342">
        <v>18.360000610351563</v>
      </c>
      <c r="J834" s="342">
        <v>300</v>
      </c>
      <c r="K834" s="343">
        <v>5506.7099609375</v>
      </c>
    </row>
    <row r="835" spans="1:11" ht="14.45" customHeight="1" x14ac:dyDescent="0.2">
      <c r="A835" s="338" t="s">
        <v>1433</v>
      </c>
      <c r="B835" s="339" t="s">
        <v>1434</v>
      </c>
      <c r="C835" s="340" t="s">
        <v>1435</v>
      </c>
      <c r="D835" s="341" t="s">
        <v>1436</v>
      </c>
      <c r="E835" s="340" t="s">
        <v>462</v>
      </c>
      <c r="F835" s="341" t="s">
        <v>463</v>
      </c>
      <c r="G835" s="340" t="s">
        <v>1277</v>
      </c>
      <c r="H835" s="340" t="s">
        <v>1278</v>
      </c>
      <c r="I835" s="342">
        <v>14.659999847412109</v>
      </c>
      <c r="J835" s="342">
        <v>300</v>
      </c>
      <c r="K835" s="343">
        <v>4398</v>
      </c>
    </row>
    <row r="836" spans="1:11" ht="14.45" customHeight="1" x14ac:dyDescent="0.2">
      <c r="A836" s="338" t="s">
        <v>1433</v>
      </c>
      <c r="B836" s="339" t="s">
        <v>1434</v>
      </c>
      <c r="C836" s="340" t="s">
        <v>1435</v>
      </c>
      <c r="D836" s="341" t="s">
        <v>1436</v>
      </c>
      <c r="E836" s="340" t="s">
        <v>462</v>
      </c>
      <c r="F836" s="341" t="s">
        <v>463</v>
      </c>
      <c r="G836" s="340" t="s">
        <v>1618</v>
      </c>
      <c r="H836" s="340" t="s">
        <v>1619</v>
      </c>
      <c r="I836" s="342">
        <v>5.4281818649985576</v>
      </c>
      <c r="J836" s="342">
        <v>1405</v>
      </c>
      <c r="K836" s="343">
        <v>7617.6000518798828</v>
      </c>
    </row>
    <row r="837" spans="1:11" ht="14.45" customHeight="1" x14ac:dyDescent="0.2">
      <c r="A837" s="338" t="s">
        <v>1433</v>
      </c>
      <c r="B837" s="339" t="s">
        <v>1434</v>
      </c>
      <c r="C837" s="340" t="s">
        <v>1435</v>
      </c>
      <c r="D837" s="341" t="s">
        <v>1436</v>
      </c>
      <c r="E837" s="340" t="s">
        <v>462</v>
      </c>
      <c r="F837" s="341" t="s">
        <v>463</v>
      </c>
      <c r="G837" s="340" t="s">
        <v>1620</v>
      </c>
      <c r="H837" s="340" t="s">
        <v>1621</v>
      </c>
      <c r="I837" s="342">
        <v>8.8199996948242188</v>
      </c>
      <c r="J837" s="342">
        <v>100</v>
      </c>
      <c r="K837" s="343">
        <v>882</v>
      </c>
    </row>
    <row r="838" spans="1:11" ht="14.45" customHeight="1" x14ac:dyDescent="0.2">
      <c r="A838" s="338" t="s">
        <v>1433</v>
      </c>
      <c r="B838" s="339" t="s">
        <v>1434</v>
      </c>
      <c r="C838" s="340" t="s">
        <v>1435</v>
      </c>
      <c r="D838" s="341" t="s">
        <v>1436</v>
      </c>
      <c r="E838" s="340" t="s">
        <v>462</v>
      </c>
      <c r="F838" s="341" t="s">
        <v>463</v>
      </c>
      <c r="G838" s="340" t="s">
        <v>1622</v>
      </c>
      <c r="H838" s="340" t="s">
        <v>1623</v>
      </c>
      <c r="I838" s="342">
        <v>8.4700002670288086</v>
      </c>
      <c r="J838" s="342">
        <v>2940</v>
      </c>
      <c r="K838" s="343">
        <v>24901.800598144531</v>
      </c>
    </row>
    <row r="839" spans="1:11" ht="14.45" customHeight="1" x14ac:dyDescent="0.2">
      <c r="A839" s="338" t="s">
        <v>1433</v>
      </c>
      <c r="B839" s="339" t="s">
        <v>1434</v>
      </c>
      <c r="C839" s="340" t="s">
        <v>1435</v>
      </c>
      <c r="D839" s="341" t="s">
        <v>1436</v>
      </c>
      <c r="E839" s="340" t="s">
        <v>462</v>
      </c>
      <c r="F839" s="341" t="s">
        <v>463</v>
      </c>
      <c r="G839" s="340" t="s">
        <v>1624</v>
      </c>
      <c r="H839" s="340" t="s">
        <v>1625</v>
      </c>
      <c r="I839" s="342">
        <v>1.5522221724192302</v>
      </c>
      <c r="J839" s="342">
        <v>1000</v>
      </c>
      <c r="K839" s="343">
        <v>1552</v>
      </c>
    </row>
    <row r="840" spans="1:11" ht="14.45" customHeight="1" x14ac:dyDescent="0.2">
      <c r="A840" s="338" t="s">
        <v>1433</v>
      </c>
      <c r="B840" s="339" t="s">
        <v>1434</v>
      </c>
      <c r="C840" s="340" t="s">
        <v>1435</v>
      </c>
      <c r="D840" s="341" t="s">
        <v>1436</v>
      </c>
      <c r="E840" s="340" t="s">
        <v>462</v>
      </c>
      <c r="F840" s="341" t="s">
        <v>463</v>
      </c>
      <c r="G840" s="340" t="s">
        <v>715</v>
      </c>
      <c r="H840" s="340" t="s">
        <v>716</v>
      </c>
      <c r="I840" s="342">
        <v>6.2300000190734863</v>
      </c>
      <c r="J840" s="342">
        <v>250</v>
      </c>
      <c r="K840" s="343">
        <v>1557.5</v>
      </c>
    </row>
    <row r="841" spans="1:11" ht="14.45" customHeight="1" x14ac:dyDescent="0.2">
      <c r="A841" s="338" t="s">
        <v>1433</v>
      </c>
      <c r="B841" s="339" t="s">
        <v>1434</v>
      </c>
      <c r="C841" s="340" t="s">
        <v>1435</v>
      </c>
      <c r="D841" s="341" t="s">
        <v>1436</v>
      </c>
      <c r="E841" s="340" t="s">
        <v>462</v>
      </c>
      <c r="F841" s="341" t="s">
        <v>463</v>
      </c>
      <c r="G841" s="340" t="s">
        <v>1626</v>
      </c>
      <c r="H841" s="340" t="s">
        <v>1627</v>
      </c>
      <c r="I841" s="342">
        <v>769.55999755859375</v>
      </c>
      <c r="J841" s="342">
        <v>6</v>
      </c>
      <c r="K841" s="343">
        <v>4617.35986328125</v>
      </c>
    </row>
    <row r="842" spans="1:11" ht="14.45" customHeight="1" x14ac:dyDescent="0.2">
      <c r="A842" s="338" t="s">
        <v>1433</v>
      </c>
      <c r="B842" s="339" t="s">
        <v>1434</v>
      </c>
      <c r="C842" s="340" t="s">
        <v>1435</v>
      </c>
      <c r="D842" s="341" t="s">
        <v>1436</v>
      </c>
      <c r="E842" s="340" t="s">
        <v>462</v>
      </c>
      <c r="F842" s="341" t="s">
        <v>463</v>
      </c>
      <c r="G842" s="340" t="s">
        <v>731</v>
      </c>
      <c r="H842" s="340" t="s">
        <v>732</v>
      </c>
      <c r="I842" s="342">
        <v>6.1700000762939453</v>
      </c>
      <c r="J842" s="342">
        <v>100</v>
      </c>
      <c r="K842" s="343">
        <v>617</v>
      </c>
    </row>
    <row r="843" spans="1:11" ht="14.45" customHeight="1" x14ac:dyDescent="0.2">
      <c r="A843" s="338" t="s">
        <v>1433</v>
      </c>
      <c r="B843" s="339" t="s">
        <v>1434</v>
      </c>
      <c r="C843" s="340" t="s">
        <v>1435</v>
      </c>
      <c r="D843" s="341" t="s">
        <v>1436</v>
      </c>
      <c r="E843" s="340" t="s">
        <v>462</v>
      </c>
      <c r="F843" s="341" t="s">
        <v>463</v>
      </c>
      <c r="G843" s="340" t="s">
        <v>1628</v>
      </c>
      <c r="H843" s="340" t="s">
        <v>1629</v>
      </c>
      <c r="I843" s="342">
        <v>79.089996337890625</v>
      </c>
      <c r="J843" s="342">
        <v>10</v>
      </c>
      <c r="K843" s="343">
        <v>790.9000244140625</v>
      </c>
    </row>
    <row r="844" spans="1:11" ht="14.45" customHeight="1" x14ac:dyDescent="0.2">
      <c r="A844" s="338" t="s">
        <v>1433</v>
      </c>
      <c r="B844" s="339" t="s">
        <v>1434</v>
      </c>
      <c r="C844" s="340" t="s">
        <v>1435</v>
      </c>
      <c r="D844" s="341" t="s">
        <v>1436</v>
      </c>
      <c r="E844" s="340" t="s">
        <v>462</v>
      </c>
      <c r="F844" s="341" t="s">
        <v>463</v>
      </c>
      <c r="G844" s="340" t="s">
        <v>1630</v>
      </c>
      <c r="H844" s="340" t="s">
        <v>1631</v>
      </c>
      <c r="I844" s="342">
        <v>43.439998626708984</v>
      </c>
      <c r="J844" s="342">
        <v>10</v>
      </c>
      <c r="K844" s="343">
        <v>434.39999389648438</v>
      </c>
    </row>
    <row r="845" spans="1:11" ht="14.45" customHeight="1" x14ac:dyDescent="0.2">
      <c r="A845" s="338" t="s">
        <v>1433</v>
      </c>
      <c r="B845" s="339" t="s">
        <v>1434</v>
      </c>
      <c r="C845" s="340" t="s">
        <v>1435</v>
      </c>
      <c r="D845" s="341" t="s">
        <v>1436</v>
      </c>
      <c r="E845" s="340" t="s">
        <v>462</v>
      </c>
      <c r="F845" s="341" t="s">
        <v>463</v>
      </c>
      <c r="G845" s="340" t="s">
        <v>1632</v>
      </c>
      <c r="H845" s="340" t="s">
        <v>1633</v>
      </c>
      <c r="I845" s="342">
        <v>217.77500152587891</v>
      </c>
      <c r="J845" s="342">
        <v>10</v>
      </c>
      <c r="K845" s="343">
        <v>2177.800048828125</v>
      </c>
    </row>
    <row r="846" spans="1:11" ht="14.45" customHeight="1" x14ac:dyDescent="0.2">
      <c r="A846" s="338" t="s">
        <v>1433</v>
      </c>
      <c r="B846" s="339" t="s">
        <v>1434</v>
      </c>
      <c r="C846" s="340" t="s">
        <v>1435</v>
      </c>
      <c r="D846" s="341" t="s">
        <v>1436</v>
      </c>
      <c r="E846" s="340" t="s">
        <v>462</v>
      </c>
      <c r="F846" s="341" t="s">
        <v>463</v>
      </c>
      <c r="G846" s="340" t="s">
        <v>1634</v>
      </c>
      <c r="H846" s="340" t="s">
        <v>1635</v>
      </c>
      <c r="I846" s="342">
        <v>1.2100000381469727</v>
      </c>
      <c r="J846" s="342">
        <v>300</v>
      </c>
      <c r="K846" s="343">
        <v>363</v>
      </c>
    </row>
    <row r="847" spans="1:11" ht="14.45" customHeight="1" x14ac:dyDescent="0.2">
      <c r="A847" s="338" t="s">
        <v>1433</v>
      </c>
      <c r="B847" s="339" t="s">
        <v>1434</v>
      </c>
      <c r="C847" s="340" t="s">
        <v>1435</v>
      </c>
      <c r="D847" s="341" t="s">
        <v>1436</v>
      </c>
      <c r="E847" s="340" t="s">
        <v>462</v>
      </c>
      <c r="F847" s="341" t="s">
        <v>463</v>
      </c>
      <c r="G847" s="340" t="s">
        <v>1636</v>
      </c>
      <c r="H847" s="340" t="s">
        <v>1637</v>
      </c>
      <c r="I847" s="342">
        <v>5.809999942779541</v>
      </c>
      <c r="J847" s="342">
        <v>1200</v>
      </c>
      <c r="K847" s="343">
        <v>6972</v>
      </c>
    </row>
    <row r="848" spans="1:11" ht="14.45" customHeight="1" x14ac:dyDescent="0.2">
      <c r="A848" s="338" t="s">
        <v>1433</v>
      </c>
      <c r="B848" s="339" t="s">
        <v>1434</v>
      </c>
      <c r="C848" s="340" t="s">
        <v>1435</v>
      </c>
      <c r="D848" s="341" t="s">
        <v>1436</v>
      </c>
      <c r="E848" s="340" t="s">
        <v>462</v>
      </c>
      <c r="F848" s="341" t="s">
        <v>463</v>
      </c>
      <c r="G848" s="340" t="s">
        <v>1638</v>
      </c>
      <c r="H848" s="340" t="s">
        <v>1639</v>
      </c>
      <c r="I848" s="342">
        <v>3.1342858246394565</v>
      </c>
      <c r="J848" s="342">
        <v>2900</v>
      </c>
      <c r="K848" s="343">
        <v>9087</v>
      </c>
    </row>
    <row r="849" spans="1:11" ht="14.45" customHeight="1" x14ac:dyDescent="0.2">
      <c r="A849" s="338" t="s">
        <v>1433</v>
      </c>
      <c r="B849" s="339" t="s">
        <v>1434</v>
      </c>
      <c r="C849" s="340" t="s">
        <v>1435</v>
      </c>
      <c r="D849" s="341" t="s">
        <v>1436</v>
      </c>
      <c r="E849" s="340" t="s">
        <v>462</v>
      </c>
      <c r="F849" s="341" t="s">
        <v>463</v>
      </c>
      <c r="G849" s="340" t="s">
        <v>1640</v>
      </c>
      <c r="H849" s="340" t="s">
        <v>1641</v>
      </c>
      <c r="I849" s="342">
        <v>10.890000343322754</v>
      </c>
      <c r="J849" s="342">
        <v>4</v>
      </c>
      <c r="K849" s="343">
        <v>43.560001373291016</v>
      </c>
    </row>
    <row r="850" spans="1:11" ht="14.45" customHeight="1" x14ac:dyDescent="0.2">
      <c r="A850" s="338" t="s">
        <v>1433</v>
      </c>
      <c r="B850" s="339" t="s">
        <v>1434</v>
      </c>
      <c r="C850" s="340" t="s">
        <v>1435</v>
      </c>
      <c r="D850" s="341" t="s">
        <v>1436</v>
      </c>
      <c r="E850" s="340" t="s">
        <v>462</v>
      </c>
      <c r="F850" s="341" t="s">
        <v>463</v>
      </c>
      <c r="G850" s="340" t="s">
        <v>1287</v>
      </c>
      <c r="H850" s="340" t="s">
        <v>1288</v>
      </c>
      <c r="I850" s="342">
        <v>0.47124999761581421</v>
      </c>
      <c r="J850" s="342">
        <v>5800</v>
      </c>
      <c r="K850" s="343">
        <v>2736</v>
      </c>
    </row>
    <row r="851" spans="1:11" ht="14.45" customHeight="1" x14ac:dyDescent="0.2">
      <c r="A851" s="338" t="s">
        <v>1433</v>
      </c>
      <c r="B851" s="339" t="s">
        <v>1434</v>
      </c>
      <c r="C851" s="340" t="s">
        <v>1435</v>
      </c>
      <c r="D851" s="341" t="s">
        <v>1436</v>
      </c>
      <c r="E851" s="340" t="s">
        <v>462</v>
      </c>
      <c r="F851" s="341" t="s">
        <v>463</v>
      </c>
      <c r="G851" s="340" t="s">
        <v>1642</v>
      </c>
      <c r="H851" s="340" t="s">
        <v>1643</v>
      </c>
      <c r="I851" s="342">
        <v>1.987500011920929</v>
      </c>
      <c r="J851" s="342">
        <v>1400</v>
      </c>
      <c r="K851" s="343">
        <v>2782</v>
      </c>
    </row>
    <row r="852" spans="1:11" ht="14.45" customHeight="1" x14ac:dyDescent="0.2">
      <c r="A852" s="338" t="s">
        <v>1433</v>
      </c>
      <c r="B852" s="339" t="s">
        <v>1434</v>
      </c>
      <c r="C852" s="340" t="s">
        <v>1435</v>
      </c>
      <c r="D852" s="341" t="s">
        <v>1436</v>
      </c>
      <c r="E852" s="340" t="s">
        <v>462</v>
      </c>
      <c r="F852" s="341" t="s">
        <v>463</v>
      </c>
      <c r="G852" s="340" t="s">
        <v>1644</v>
      </c>
      <c r="H852" s="340" t="s">
        <v>1645</v>
      </c>
      <c r="I852" s="342">
        <v>2.0466666221618652</v>
      </c>
      <c r="J852" s="342">
        <v>600</v>
      </c>
      <c r="K852" s="343">
        <v>1228</v>
      </c>
    </row>
    <row r="853" spans="1:11" ht="14.45" customHeight="1" x14ac:dyDescent="0.2">
      <c r="A853" s="338" t="s">
        <v>1433</v>
      </c>
      <c r="B853" s="339" t="s">
        <v>1434</v>
      </c>
      <c r="C853" s="340" t="s">
        <v>1435</v>
      </c>
      <c r="D853" s="341" t="s">
        <v>1436</v>
      </c>
      <c r="E853" s="340" t="s">
        <v>462</v>
      </c>
      <c r="F853" s="341" t="s">
        <v>463</v>
      </c>
      <c r="G853" s="340" t="s">
        <v>1646</v>
      </c>
      <c r="H853" s="340" t="s">
        <v>1647</v>
      </c>
      <c r="I853" s="342">
        <v>1.7999999523162842</v>
      </c>
      <c r="J853" s="342">
        <v>600</v>
      </c>
      <c r="K853" s="343">
        <v>1082.4000244140625</v>
      </c>
    </row>
    <row r="854" spans="1:11" ht="14.45" customHeight="1" x14ac:dyDescent="0.2">
      <c r="A854" s="338" t="s">
        <v>1433</v>
      </c>
      <c r="B854" s="339" t="s">
        <v>1434</v>
      </c>
      <c r="C854" s="340" t="s">
        <v>1435</v>
      </c>
      <c r="D854" s="341" t="s">
        <v>1436</v>
      </c>
      <c r="E854" s="340" t="s">
        <v>462</v>
      </c>
      <c r="F854" s="341" t="s">
        <v>463</v>
      </c>
      <c r="G854" s="340" t="s">
        <v>1648</v>
      </c>
      <c r="H854" s="340" t="s">
        <v>1649</v>
      </c>
      <c r="I854" s="342">
        <v>3.0699999332427979</v>
      </c>
      <c r="J854" s="342">
        <v>1200</v>
      </c>
      <c r="K854" s="343">
        <v>3684</v>
      </c>
    </row>
    <row r="855" spans="1:11" ht="14.45" customHeight="1" x14ac:dyDescent="0.2">
      <c r="A855" s="338" t="s">
        <v>1433</v>
      </c>
      <c r="B855" s="339" t="s">
        <v>1434</v>
      </c>
      <c r="C855" s="340" t="s">
        <v>1435</v>
      </c>
      <c r="D855" s="341" t="s">
        <v>1436</v>
      </c>
      <c r="E855" s="340" t="s">
        <v>462</v>
      </c>
      <c r="F855" s="341" t="s">
        <v>463</v>
      </c>
      <c r="G855" s="340" t="s">
        <v>1650</v>
      </c>
      <c r="H855" s="340" t="s">
        <v>1651</v>
      </c>
      <c r="I855" s="342">
        <v>1.9299999475479126</v>
      </c>
      <c r="J855" s="342">
        <v>300</v>
      </c>
      <c r="K855" s="343">
        <v>579</v>
      </c>
    </row>
    <row r="856" spans="1:11" ht="14.45" customHeight="1" x14ac:dyDescent="0.2">
      <c r="A856" s="338" t="s">
        <v>1433</v>
      </c>
      <c r="B856" s="339" t="s">
        <v>1434</v>
      </c>
      <c r="C856" s="340" t="s">
        <v>1435</v>
      </c>
      <c r="D856" s="341" t="s">
        <v>1436</v>
      </c>
      <c r="E856" s="340" t="s">
        <v>462</v>
      </c>
      <c r="F856" s="341" t="s">
        <v>463</v>
      </c>
      <c r="G856" s="340" t="s">
        <v>1652</v>
      </c>
      <c r="H856" s="340" t="s">
        <v>1653</v>
      </c>
      <c r="I856" s="342">
        <v>3.0999999046325684</v>
      </c>
      <c r="J856" s="342">
        <v>300</v>
      </c>
      <c r="K856" s="343">
        <v>930</v>
      </c>
    </row>
    <row r="857" spans="1:11" ht="14.45" customHeight="1" x14ac:dyDescent="0.2">
      <c r="A857" s="338" t="s">
        <v>1433</v>
      </c>
      <c r="B857" s="339" t="s">
        <v>1434</v>
      </c>
      <c r="C857" s="340" t="s">
        <v>1435</v>
      </c>
      <c r="D857" s="341" t="s">
        <v>1436</v>
      </c>
      <c r="E857" s="340" t="s">
        <v>462</v>
      </c>
      <c r="F857" s="341" t="s">
        <v>463</v>
      </c>
      <c r="G857" s="340" t="s">
        <v>1654</v>
      </c>
      <c r="H857" s="340" t="s">
        <v>1655</v>
      </c>
      <c r="I857" s="342">
        <v>2.1650000810623169</v>
      </c>
      <c r="J857" s="342">
        <v>1250</v>
      </c>
      <c r="K857" s="343">
        <v>2706.5</v>
      </c>
    </row>
    <row r="858" spans="1:11" ht="14.45" customHeight="1" x14ac:dyDescent="0.2">
      <c r="A858" s="338" t="s">
        <v>1433</v>
      </c>
      <c r="B858" s="339" t="s">
        <v>1434</v>
      </c>
      <c r="C858" s="340" t="s">
        <v>1435</v>
      </c>
      <c r="D858" s="341" t="s">
        <v>1436</v>
      </c>
      <c r="E858" s="340" t="s">
        <v>462</v>
      </c>
      <c r="F858" s="341" t="s">
        <v>463</v>
      </c>
      <c r="G858" s="340" t="s">
        <v>1656</v>
      </c>
      <c r="H858" s="340" t="s">
        <v>1657</v>
      </c>
      <c r="I858" s="342">
        <v>22.47499942779541</v>
      </c>
      <c r="J858" s="342">
        <v>195</v>
      </c>
      <c r="K858" s="343">
        <v>4376.550048828125</v>
      </c>
    </row>
    <row r="859" spans="1:11" ht="14.45" customHeight="1" x14ac:dyDescent="0.2">
      <c r="A859" s="338" t="s">
        <v>1433</v>
      </c>
      <c r="B859" s="339" t="s">
        <v>1434</v>
      </c>
      <c r="C859" s="340" t="s">
        <v>1435</v>
      </c>
      <c r="D859" s="341" t="s">
        <v>1436</v>
      </c>
      <c r="E859" s="340" t="s">
        <v>462</v>
      </c>
      <c r="F859" s="341" t="s">
        <v>463</v>
      </c>
      <c r="G859" s="340" t="s">
        <v>1658</v>
      </c>
      <c r="H859" s="340" t="s">
        <v>1659</v>
      </c>
      <c r="I859" s="342">
        <v>2.5166666507720947</v>
      </c>
      <c r="J859" s="342">
        <v>600</v>
      </c>
      <c r="K859" s="343">
        <v>1510</v>
      </c>
    </row>
    <row r="860" spans="1:11" ht="14.45" customHeight="1" x14ac:dyDescent="0.2">
      <c r="A860" s="338" t="s">
        <v>1433</v>
      </c>
      <c r="B860" s="339" t="s">
        <v>1434</v>
      </c>
      <c r="C860" s="340" t="s">
        <v>1435</v>
      </c>
      <c r="D860" s="341" t="s">
        <v>1436</v>
      </c>
      <c r="E860" s="340" t="s">
        <v>462</v>
      </c>
      <c r="F860" s="341" t="s">
        <v>463</v>
      </c>
      <c r="G860" s="340" t="s">
        <v>1660</v>
      </c>
      <c r="H860" s="340" t="s">
        <v>1661</v>
      </c>
      <c r="I860" s="342">
        <v>3.6049998998641968</v>
      </c>
      <c r="J860" s="342">
        <v>300</v>
      </c>
      <c r="K860" s="343">
        <v>1081.3199768066406</v>
      </c>
    </row>
    <row r="861" spans="1:11" ht="14.45" customHeight="1" x14ac:dyDescent="0.2">
      <c r="A861" s="338" t="s">
        <v>1433</v>
      </c>
      <c r="B861" s="339" t="s">
        <v>1434</v>
      </c>
      <c r="C861" s="340" t="s">
        <v>1435</v>
      </c>
      <c r="D861" s="341" t="s">
        <v>1436</v>
      </c>
      <c r="E861" s="340" t="s">
        <v>462</v>
      </c>
      <c r="F861" s="341" t="s">
        <v>463</v>
      </c>
      <c r="G861" s="340" t="s">
        <v>1648</v>
      </c>
      <c r="H861" s="340" t="s">
        <v>1662</v>
      </c>
      <c r="I861" s="342">
        <v>3.0699999332427979</v>
      </c>
      <c r="J861" s="342">
        <v>200</v>
      </c>
      <c r="K861" s="343">
        <v>614</v>
      </c>
    </row>
    <row r="862" spans="1:11" ht="14.45" customHeight="1" x14ac:dyDescent="0.2">
      <c r="A862" s="338" t="s">
        <v>1433</v>
      </c>
      <c r="B862" s="339" t="s">
        <v>1434</v>
      </c>
      <c r="C862" s="340" t="s">
        <v>1435</v>
      </c>
      <c r="D862" s="341" t="s">
        <v>1436</v>
      </c>
      <c r="E862" s="340" t="s">
        <v>462</v>
      </c>
      <c r="F862" s="341" t="s">
        <v>463</v>
      </c>
      <c r="G862" s="340" t="s">
        <v>1642</v>
      </c>
      <c r="H862" s="340" t="s">
        <v>1663</v>
      </c>
      <c r="I862" s="342">
        <v>1.9800000190734863</v>
      </c>
      <c r="J862" s="342">
        <v>300</v>
      </c>
      <c r="K862" s="343">
        <v>594</v>
      </c>
    </row>
    <row r="863" spans="1:11" ht="14.45" customHeight="1" x14ac:dyDescent="0.2">
      <c r="A863" s="338" t="s">
        <v>1433</v>
      </c>
      <c r="B863" s="339" t="s">
        <v>1434</v>
      </c>
      <c r="C863" s="340" t="s">
        <v>1435</v>
      </c>
      <c r="D863" s="341" t="s">
        <v>1436</v>
      </c>
      <c r="E863" s="340" t="s">
        <v>462</v>
      </c>
      <c r="F863" s="341" t="s">
        <v>463</v>
      </c>
      <c r="G863" s="340" t="s">
        <v>1658</v>
      </c>
      <c r="H863" s="340" t="s">
        <v>1664</v>
      </c>
      <c r="I863" s="342">
        <v>2.5099999904632568</v>
      </c>
      <c r="J863" s="342">
        <v>50</v>
      </c>
      <c r="K863" s="343">
        <v>125.5</v>
      </c>
    </row>
    <row r="864" spans="1:11" ht="14.45" customHeight="1" x14ac:dyDescent="0.2">
      <c r="A864" s="338" t="s">
        <v>1433</v>
      </c>
      <c r="B864" s="339" t="s">
        <v>1434</v>
      </c>
      <c r="C864" s="340" t="s">
        <v>1435</v>
      </c>
      <c r="D864" s="341" t="s">
        <v>1436</v>
      </c>
      <c r="E864" s="340" t="s">
        <v>462</v>
      </c>
      <c r="F864" s="341" t="s">
        <v>463</v>
      </c>
      <c r="G864" s="340" t="s">
        <v>744</v>
      </c>
      <c r="H864" s="340" t="s">
        <v>745</v>
      </c>
      <c r="I864" s="342">
        <v>23.716665903727215</v>
      </c>
      <c r="J864" s="342">
        <v>200</v>
      </c>
      <c r="K864" s="343">
        <v>4743.5</v>
      </c>
    </row>
    <row r="865" spans="1:11" ht="14.45" customHeight="1" x14ac:dyDescent="0.2">
      <c r="A865" s="338" t="s">
        <v>1433</v>
      </c>
      <c r="B865" s="339" t="s">
        <v>1434</v>
      </c>
      <c r="C865" s="340" t="s">
        <v>1435</v>
      </c>
      <c r="D865" s="341" t="s">
        <v>1436</v>
      </c>
      <c r="E865" s="340" t="s">
        <v>462</v>
      </c>
      <c r="F865" s="341" t="s">
        <v>463</v>
      </c>
      <c r="G865" s="340" t="s">
        <v>1665</v>
      </c>
      <c r="H865" s="340" t="s">
        <v>1666</v>
      </c>
      <c r="I865" s="342">
        <v>44.080001831054688</v>
      </c>
      <c r="J865" s="342">
        <v>100</v>
      </c>
      <c r="K865" s="343">
        <v>4408</v>
      </c>
    </row>
    <row r="866" spans="1:11" ht="14.45" customHeight="1" x14ac:dyDescent="0.2">
      <c r="A866" s="338" t="s">
        <v>1433</v>
      </c>
      <c r="B866" s="339" t="s">
        <v>1434</v>
      </c>
      <c r="C866" s="340" t="s">
        <v>1435</v>
      </c>
      <c r="D866" s="341" t="s">
        <v>1436</v>
      </c>
      <c r="E866" s="340" t="s">
        <v>462</v>
      </c>
      <c r="F866" s="341" t="s">
        <v>463</v>
      </c>
      <c r="G866" s="340" t="s">
        <v>744</v>
      </c>
      <c r="H866" s="340" t="s">
        <v>746</v>
      </c>
      <c r="I866" s="342">
        <v>23.121999359130861</v>
      </c>
      <c r="J866" s="342">
        <v>250</v>
      </c>
      <c r="K866" s="343">
        <v>5780.5</v>
      </c>
    </row>
    <row r="867" spans="1:11" ht="14.45" customHeight="1" x14ac:dyDescent="0.2">
      <c r="A867" s="338" t="s">
        <v>1433</v>
      </c>
      <c r="B867" s="339" t="s">
        <v>1434</v>
      </c>
      <c r="C867" s="340" t="s">
        <v>1435</v>
      </c>
      <c r="D867" s="341" t="s">
        <v>1436</v>
      </c>
      <c r="E867" s="340" t="s">
        <v>807</v>
      </c>
      <c r="F867" s="341" t="s">
        <v>808</v>
      </c>
      <c r="G867" s="340" t="s">
        <v>811</v>
      </c>
      <c r="H867" s="340" t="s">
        <v>812</v>
      </c>
      <c r="I867" s="342">
        <v>8.7114285060337604</v>
      </c>
      <c r="J867" s="342">
        <v>1800</v>
      </c>
      <c r="K867" s="343">
        <v>18296</v>
      </c>
    </row>
    <row r="868" spans="1:11" ht="14.45" customHeight="1" x14ac:dyDescent="0.2">
      <c r="A868" s="338" t="s">
        <v>1433</v>
      </c>
      <c r="B868" s="339" t="s">
        <v>1434</v>
      </c>
      <c r="C868" s="340" t="s">
        <v>1435</v>
      </c>
      <c r="D868" s="341" t="s">
        <v>1436</v>
      </c>
      <c r="E868" s="340" t="s">
        <v>807</v>
      </c>
      <c r="F868" s="341" t="s">
        <v>808</v>
      </c>
      <c r="G868" s="340" t="s">
        <v>1667</v>
      </c>
      <c r="H868" s="340" t="s">
        <v>1668</v>
      </c>
      <c r="I868" s="342">
        <v>25.569999694824219</v>
      </c>
      <c r="J868" s="342">
        <v>200</v>
      </c>
      <c r="K868" s="343">
        <v>5113.4599609375</v>
      </c>
    </row>
    <row r="869" spans="1:11" ht="14.45" customHeight="1" x14ac:dyDescent="0.2">
      <c r="A869" s="338" t="s">
        <v>1433</v>
      </c>
      <c r="B869" s="339" t="s">
        <v>1434</v>
      </c>
      <c r="C869" s="340" t="s">
        <v>1435</v>
      </c>
      <c r="D869" s="341" t="s">
        <v>1436</v>
      </c>
      <c r="E869" s="340" t="s">
        <v>807</v>
      </c>
      <c r="F869" s="341" t="s">
        <v>808</v>
      </c>
      <c r="G869" s="340" t="s">
        <v>1669</v>
      </c>
      <c r="H869" s="340" t="s">
        <v>1670</v>
      </c>
      <c r="I869" s="342">
        <v>16.700000762939453</v>
      </c>
      <c r="J869" s="342">
        <v>200</v>
      </c>
      <c r="K869" s="343">
        <v>3340</v>
      </c>
    </row>
    <row r="870" spans="1:11" ht="14.45" customHeight="1" x14ac:dyDescent="0.2">
      <c r="A870" s="338" t="s">
        <v>1433</v>
      </c>
      <c r="B870" s="339" t="s">
        <v>1434</v>
      </c>
      <c r="C870" s="340" t="s">
        <v>1435</v>
      </c>
      <c r="D870" s="341" t="s">
        <v>1436</v>
      </c>
      <c r="E870" s="340" t="s">
        <v>1002</v>
      </c>
      <c r="F870" s="341" t="s">
        <v>1003</v>
      </c>
      <c r="G870" s="340" t="s">
        <v>1671</v>
      </c>
      <c r="H870" s="340" t="s">
        <v>1672</v>
      </c>
      <c r="I870" s="342">
        <v>0.30125001072883606</v>
      </c>
      <c r="J870" s="342">
        <v>4500</v>
      </c>
      <c r="K870" s="343">
        <v>1356</v>
      </c>
    </row>
    <row r="871" spans="1:11" ht="14.45" customHeight="1" x14ac:dyDescent="0.2">
      <c r="A871" s="338" t="s">
        <v>1433</v>
      </c>
      <c r="B871" s="339" t="s">
        <v>1434</v>
      </c>
      <c r="C871" s="340" t="s">
        <v>1435</v>
      </c>
      <c r="D871" s="341" t="s">
        <v>1436</v>
      </c>
      <c r="E871" s="340" t="s">
        <v>1002</v>
      </c>
      <c r="F871" s="341" t="s">
        <v>1003</v>
      </c>
      <c r="G871" s="340" t="s">
        <v>1040</v>
      </c>
      <c r="H871" s="340" t="s">
        <v>1041</v>
      </c>
      <c r="I871" s="342">
        <v>0.30000001192092896</v>
      </c>
      <c r="J871" s="342">
        <v>600</v>
      </c>
      <c r="K871" s="343">
        <v>180</v>
      </c>
    </row>
    <row r="872" spans="1:11" ht="14.45" customHeight="1" x14ac:dyDescent="0.2">
      <c r="A872" s="338" t="s">
        <v>1433</v>
      </c>
      <c r="B872" s="339" t="s">
        <v>1434</v>
      </c>
      <c r="C872" s="340" t="s">
        <v>1435</v>
      </c>
      <c r="D872" s="341" t="s">
        <v>1436</v>
      </c>
      <c r="E872" s="340" t="s">
        <v>1002</v>
      </c>
      <c r="F872" s="341" t="s">
        <v>1003</v>
      </c>
      <c r="G872" s="340" t="s">
        <v>1044</v>
      </c>
      <c r="H872" s="340" t="s">
        <v>1045</v>
      </c>
      <c r="I872" s="342">
        <v>0.30000001192092896</v>
      </c>
      <c r="J872" s="342">
        <v>200</v>
      </c>
      <c r="K872" s="343">
        <v>60</v>
      </c>
    </row>
    <row r="873" spans="1:11" ht="14.45" customHeight="1" x14ac:dyDescent="0.2">
      <c r="A873" s="338" t="s">
        <v>1433</v>
      </c>
      <c r="B873" s="339" t="s">
        <v>1434</v>
      </c>
      <c r="C873" s="340" t="s">
        <v>1435</v>
      </c>
      <c r="D873" s="341" t="s">
        <v>1436</v>
      </c>
      <c r="E873" s="340" t="s">
        <v>1002</v>
      </c>
      <c r="F873" s="341" t="s">
        <v>1003</v>
      </c>
      <c r="G873" s="340" t="s">
        <v>1050</v>
      </c>
      <c r="H873" s="340" t="s">
        <v>1051</v>
      </c>
      <c r="I873" s="342">
        <v>0.54583334922790527</v>
      </c>
      <c r="J873" s="342">
        <v>7900</v>
      </c>
      <c r="K873" s="343">
        <v>4311</v>
      </c>
    </row>
    <row r="874" spans="1:11" ht="14.45" customHeight="1" x14ac:dyDescent="0.2">
      <c r="A874" s="338" t="s">
        <v>1433</v>
      </c>
      <c r="B874" s="339" t="s">
        <v>1434</v>
      </c>
      <c r="C874" s="340" t="s">
        <v>1435</v>
      </c>
      <c r="D874" s="341" t="s">
        <v>1436</v>
      </c>
      <c r="E874" s="340" t="s">
        <v>1002</v>
      </c>
      <c r="F874" s="341" t="s">
        <v>1003</v>
      </c>
      <c r="G874" s="340" t="s">
        <v>1673</v>
      </c>
      <c r="H874" s="340" t="s">
        <v>1674</v>
      </c>
      <c r="I874" s="342">
        <v>1.797142812183925</v>
      </c>
      <c r="J874" s="342">
        <v>2079</v>
      </c>
      <c r="K874" s="343">
        <v>3743.4499969482422</v>
      </c>
    </row>
    <row r="875" spans="1:11" ht="14.45" customHeight="1" x14ac:dyDescent="0.2">
      <c r="A875" s="338" t="s">
        <v>1433</v>
      </c>
      <c r="B875" s="339" t="s">
        <v>1434</v>
      </c>
      <c r="C875" s="340" t="s">
        <v>1435</v>
      </c>
      <c r="D875" s="341" t="s">
        <v>1436</v>
      </c>
      <c r="E875" s="340" t="s">
        <v>1002</v>
      </c>
      <c r="F875" s="341" t="s">
        <v>1003</v>
      </c>
      <c r="G875" s="340" t="s">
        <v>1675</v>
      </c>
      <c r="H875" s="340" t="s">
        <v>1676</v>
      </c>
      <c r="I875" s="342">
        <v>1.809999942779541</v>
      </c>
      <c r="J875" s="342">
        <v>100</v>
      </c>
      <c r="K875" s="343">
        <v>181</v>
      </c>
    </row>
    <row r="876" spans="1:11" ht="14.45" customHeight="1" x14ac:dyDescent="0.2">
      <c r="A876" s="338" t="s">
        <v>1433</v>
      </c>
      <c r="B876" s="339" t="s">
        <v>1434</v>
      </c>
      <c r="C876" s="340" t="s">
        <v>1435</v>
      </c>
      <c r="D876" s="341" t="s">
        <v>1436</v>
      </c>
      <c r="E876" s="340" t="s">
        <v>1002</v>
      </c>
      <c r="F876" s="341" t="s">
        <v>1003</v>
      </c>
      <c r="G876" s="340" t="s">
        <v>1673</v>
      </c>
      <c r="H876" s="340" t="s">
        <v>1677</v>
      </c>
      <c r="I876" s="342">
        <v>1.7999999523162842</v>
      </c>
      <c r="J876" s="342">
        <v>200</v>
      </c>
      <c r="K876" s="343">
        <v>360</v>
      </c>
    </row>
    <row r="877" spans="1:11" ht="14.45" customHeight="1" x14ac:dyDescent="0.2">
      <c r="A877" s="338" t="s">
        <v>1433</v>
      </c>
      <c r="B877" s="339" t="s">
        <v>1434</v>
      </c>
      <c r="C877" s="340" t="s">
        <v>1435</v>
      </c>
      <c r="D877" s="341" t="s">
        <v>1436</v>
      </c>
      <c r="E877" s="340" t="s">
        <v>1064</v>
      </c>
      <c r="F877" s="341" t="s">
        <v>1065</v>
      </c>
      <c r="G877" s="340" t="s">
        <v>1096</v>
      </c>
      <c r="H877" s="340" t="s">
        <v>1097</v>
      </c>
      <c r="I877" s="342">
        <v>15.729999542236328</v>
      </c>
      <c r="J877" s="342">
        <v>50</v>
      </c>
      <c r="K877" s="343">
        <v>786.5</v>
      </c>
    </row>
    <row r="878" spans="1:11" ht="14.45" customHeight="1" x14ac:dyDescent="0.2">
      <c r="A878" s="338" t="s">
        <v>1433</v>
      </c>
      <c r="B878" s="339" t="s">
        <v>1434</v>
      </c>
      <c r="C878" s="340" t="s">
        <v>1435</v>
      </c>
      <c r="D878" s="341" t="s">
        <v>1436</v>
      </c>
      <c r="E878" s="340" t="s">
        <v>1064</v>
      </c>
      <c r="F878" s="341" t="s">
        <v>1065</v>
      </c>
      <c r="G878" s="340" t="s">
        <v>1112</v>
      </c>
      <c r="H878" s="340" t="s">
        <v>1113</v>
      </c>
      <c r="I878" s="342">
        <v>0.68249999731779099</v>
      </c>
      <c r="J878" s="342">
        <v>23000</v>
      </c>
      <c r="K878" s="343">
        <v>15880</v>
      </c>
    </row>
    <row r="879" spans="1:11" ht="14.45" customHeight="1" x14ac:dyDescent="0.2">
      <c r="A879" s="338" t="s">
        <v>1433</v>
      </c>
      <c r="B879" s="339" t="s">
        <v>1434</v>
      </c>
      <c r="C879" s="340" t="s">
        <v>1435</v>
      </c>
      <c r="D879" s="341" t="s">
        <v>1436</v>
      </c>
      <c r="E879" s="340" t="s">
        <v>1064</v>
      </c>
      <c r="F879" s="341" t="s">
        <v>1065</v>
      </c>
      <c r="G879" s="340" t="s">
        <v>1114</v>
      </c>
      <c r="H879" s="340" t="s">
        <v>1115</v>
      </c>
      <c r="I879" s="342">
        <v>0.70999999841054284</v>
      </c>
      <c r="J879" s="342">
        <v>24600</v>
      </c>
      <c r="K879" s="343">
        <v>17584</v>
      </c>
    </row>
    <row r="880" spans="1:11" ht="14.45" customHeight="1" x14ac:dyDescent="0.2">
      <c r="A880" s="338" t="s">
        <v>1433</v>
      </c>
      <c r="B880" s="339" t="s">
        <v>1434</v>
      </c>
      <c r="C880" s="340" t="s">
        <v>1435</v>
      </c>
      <c r="D880" s="341" t="s">
        <v>1436</v>
      </c>
      <c r="E880" s="340" t="s">
        <v>1064</v>
      </c>
      <c r="F880" s="341" t="s">
        <v>1065</v>
      </c>
      <c r="G880" s="340" t="s">
        <v>1226</v>
      </c>
      <c r="H880" s="340" t="s">
        <v>1227</v>
      </c>
      <c r="I880" s="342">
        <v>0.71799999475479126</v>
      </c>
      <c r="J880" s="342">
        <v>9000</v>
      </c>
      <c r="K880" s="343">
        <v>6480</v>
      </c>
    </row>
    <row r="881" spans="1:11" ht="14.45" customHeight="1" x14ac:dyDescent="0.2">
      <c r="A881" s="338" t="s">
        <v>1433</v>
      </c>
      <c r="B881" s="339" t="s">
        <v>1434</v>
      </c>
      <c r="C881" s="340" t="s">
        <v>1435</v>
      </c>
      <c r="D881" s="341" t="s">
        <v>1436</v>
      </c>
      <c r="E881" s="340" t="s">
        <v>1064</v>
      </c>
      <c r="F881" s="341" t="s">
        <v>1065</v>
      </c>
      <c r="G881" s="340" t="s">
        <v>1112</v>
      </c>
      <c r="H881" s="340" t="s">
        <v>1122</v>
      </c>
      <c r="I881" s="342">
        <v>1.0650000125169754</v>
      </c>
      <c r="J881" s="342">
        <v>9000</v>
      </c>
      <c r="K881" s="343">
        <v>9520</v>
      </c>
    </row>
    <row r="882" spans="1:11" ht="14.45" customHeight="1" x14ac:dyDescent="0.2">
      <c r="A882" s="338" t="s">
        <v>1433</v>
      </c>
      <c r="B882" s="339" t="s">
        <v>1434</v>
      </c>
      <c r="C882" s="340" t="s">
        <v>1435</v>
      </c>
      <c r="D882" s="341" t="s">
        <v>1436</v>
      </c>
      <c r="E882" s="340" t="s">
        <v>1064</v>
      </c>
      <c r="F882" s="341" t="s">
        <v>1065</v>
      </c>
      <c r="G882" s="340" t="s">
        <v>1114</v>
      </c>
      <c r="H882" s="340" t="s">
        <v>1123</v>
      </c>
      <c r="I882" s="342">
        <v>1.2183333436648052</v>
      </c>
      <c r="J882" s="342">
        <v>19800</v>
      </c>
      <c r="K882" s="343">
        <v>23744</v>
      </c>
    </row>
    <row r="883" spans="1:11" ht="14.45" customHeight="1" x14ac:dyDescent="0.2">
      <c r="A883" s="338" t="s">
        <v>1433</v>
      </c>
      <c r="B883" s="339" t="s">
        <v>1434</v>
      </c>
      <c r="C883" s="340" t="s">
        <v>1435</v>
      </c>
      <c r="D883" s="341" t="s">
        <v>1436</v>
      </c>
      <c r="E883" s="340" t="s">
        <v>1064</v>
      </c>
      <c r="F883" s="341" t="s">
        <v>1065</v>
      </c>
      <c r="G883" s="340" t="s">
        <v>1226</v>
      </c>
      <c r="H883" s="340" t="s">
        <v>1232</v>
      </c>
      <c r="I883" s="342">
        <v>1.0250000357627869</v>
      </c>
      <c r="J883" s="342">
        <v>4000</v>
      </c>
      <c r="K883" s="343">
        <v>4100</v>
      </c>
    </row>
    <row r="884" spans="1:11" ht="14.45" customHeight="1" x14ac:dyDescent="0.2">
      <c r="A884" s="338" t="s">
        <v>1433</v>
      </c>
      <c r="B884" s="339" t="s">
        <v>1434</v>
      </c>
      <c r="C884" s="340" t="s">
        <v>1435</v>
      </c>
      <c r="D884" s="341" t="s">
        <v>1436</v>
      </c>
      <c r="E884" s="340" t="s">
        <v>1064</v>
      </c>
      <c r="F884" s="341" t="s">
        <v>1065</v>
      </c>
      <c r="G884" s="340" t="s">
        <v>1128</v>
      </c>
      <c r="H884" s="340" t="s">
        <v>1129</v>
      </c>
      <c r="I884" s="342">
        <v>3.630000114440918</v>
      </c>
      <c r="J884" s="342">
        <v>4000</v>
      </c>
      <c r="K884" s="343">
        <v>14520</v>
      </c>
    </row>
    <row r="885" spans="1:11" ht="14.45" customHeight="1" x14ac:dyDescent="0.2">
      <c r="A885" s="338" t="s">
        <v>1433</v>
      </c>
      <c r="B885" s="339" t="s">
        <v>1434</v>
      </c>
      <c r="C885" s="340" t="s">
        <v>1435</v>
      </c>
      <c r="D885" s="341" t="s">
        <v>1436</v>
      </c>
      <c r="E885" s="340" t="s">
        <v>1678</v>
      </c>
      <c r="F885" s="341" t="s">
        <v>1679</v>
      </c>
      <c r="G885" s="340" t="s">
        <v>1680</v>
      </c>
      <c r="H885" s="340" t="s">
        <v>1681</v>
      </c>
      <c r="I885" s="342">
        <v>289.83999633789063</v>
      </c>
      <c r="J885" s="342">
        <v>10</v>
      </c>
      <c r="K885" s="343">
        <v>2898.429931640625</v>
      </c>
    </row>
    <row r="886" spans="1:11" ht="14.45" customHeight="1" x14ac:dyDescent="0.2">
      <c r="A886" s="338" t="s">
        <v>1433</v>
      </c>
      <c r="B886" s="339" t="s">
        <v>1434</v>
      </c>
      <c r="C886" s="340" t="s">
        <v>1435</v>
      </c>
      <c r="D886" s="341" t="s">
        <v>1436</v>
      </c>
      <c r="E886" s="340" t="s">
        <v>1130</v>
      </c>
      <c r="F886" s="341" t="s">
        <v>1131</v>
      </c>
      <c r="G886" s="340" t="s">
        <v>1682</v>
      </c>
      <c r="H886" s="340" t="s">
        <v>1683</v>
      </c>
      <c r="I886" s="342">
        <v>13.189999580383301</v>
      </c>
      <c r="J886" s="342">
        <v>90</v>
      </c>
      <c r="K886" s="343">
        <v>1187.1000366210938</v>
      </c>
    </row>
    <row r="887" spans="1:11" ht="14.45" customHeight="1" x14ac:dyDescent="0.2">
      <c r="A887" s="338" t="s">
        <v>1433</v>
      </c>
      <c r="B887" s="339" t="s">
        <v>1434</v>
      </c>
      <c r="C887" s="340" t="s">
        <v>1435</v>
      </c>
      <c r="D887" s="341" t="s">
        <v>1436</v>
      </c>
      <c r="E887" s="340" t="s">
        <v>1130</v>
      </c>
      <c r="F887" s="341" t="s">
        <v>1131</v>
      </c>
      <c r="G887" s="340" t="s">
        <v>1684</v>
      </c>
      <c r="H887" s="340" t="s">
        <v>1685</v>
      </c>
      <c r="I887" s="342">
        <v>41.770000457763672</v>
      </c>
      <c r="J887" s="342">
        <v>50</v>
      </c>
      <c r="K887" s="343">
        <v>2088.4599609375</v>
      </c>
    </row>
    <row r="888" spans="1:11" ht="14.45" customHeight="1" x14ac:dyDescent="0.2">
      <c r="A888" s="338" t="s">
        <v>1433</v>
      </c>
      <c r="B888" s="339" t="s">
        <v>1434</v>
      </c>
      <c r="C888" s="340" t="s">
        <v>1686</v>
      </c>
      <c r="D888" s="341" t="s">
        <v>1687</v>
      </c>
      <c r="E888" s="340" t="s">
        <v>462</v>
      </c>
      <c r="F888" s="341" t="s">
        <v>463</v>
      </c>
      <c r="G888" s="340" t="s">
        <v>1688</v>
      </c>
      <c r="H888" s="340" t="s">
        <v>1689</v>
      </c>
      <c r="I888" s="342">
        <v>11380.990234375</v>
      </c>
      <c r="J888" s="342">
        <v>5</v>
      </c>
      <c r="K888" s="343">
        <v>56904.951171875</v>
      </c>
    </row>
    <row r="889" spans="1:11" ht="14.45" customHeight="1" x14ac:dyDescent="0.2">
      <c r="A889" s="338" t="s">
        <v>1433</v>
      </c>
      <c r="B889" s="339" t="s">
        <v>1434</v>
      </c>
      <c r="C889" s="340" t="s">
        <v>1686</v>
      </c>
      <c r="D889" s="341" t="s">
        <v>1687</v>
      </c>
      <c r="E889" s="340" t="s">
        <v>462</v>
      </c>
      <c r="F889" s="341" t="s">
        <v>463</v>
      </c>
      <c r="G889" s="340" t="s">
        <v>1690</v>
      </c>
      <c r="H889" s="340" t="s">
        <v>1691</v>
      </c>
      <c r="I889" s="342">
        <v>11380.9921875</v>
      </c>
      <c r="J889" s="342">
        <v>14</v>
      </c>
      <c r="K889" s="343">
        <v>159333.892578125</v>
      </c>
    </row>
    <row r="890" spans="1:11" ht="14.45" customHeight="1" x14ac:dyDescent="0.2">
      <c r="A890" s="338" t="s">
        <v>1433</v>
      </c>
      <c r="B890" s="339" t="s">
        <v>1434</v>
      </c>
      <c r="C890" s="340" t="s">
        <v>1686</v>
      </c>
      <c r="D890" s="341" t="s">
        <v>1687</v>
      </c>
      <c r="E890" s="340" t="s">
        <v>462</v>
      </c>
      <c r="F890" s="341" t="s">
        <v>463</v>
      </c>
      <c r="G890" s="340" t="s">
        <v>1692</v>
      </c>
      <c r="H890" s="340" t="s">
        <v>1693</v>
      </c>
      <c r="I890" s="342">
        <v>11380.9951171875</v>
      </c>
      <c r="J890" s="342">
        <v>3</v>
      </c>
      <c r="K890" s="343">
        <v>34142.98046875</v>
      </c>
    </row>
    <row r="891" spans="1:11" ht="14.45" customHeight="1" x14ac:dyDescent="0.2">
      <c r="A891" s="338" t="s">
        <v>1433</v>
      </c>
      <c r="B891" s="339" t="s">
        <v>1434</v>
      </c>
      <c r="C891" s="340" t="s">
        <v>1686</v>
      </c>
      <c r="D891" s="341" t="s">
        <v>1687</v>
      </c>
      <c r="E891" s="340" t="s">
        <v>462</v>
      </c>
      <c r="F891" s="341" t="s">
        <v>463</v>
      </c>
      <c r="G891" s="340" t="s">
        <v>1694</v>
      </c>
      <c r="H891" s="340" t="s">
        <v>1695</v>
      </c>
      <c r="I891" s="342">
        <v>13850.993489583334</v>
      </c>
      <c r="J891" s="342">
        <v>4</v>
      </c>
      <c r="K891" s="343">
        <v>55403.970703125</v>
      </c>
    </row>
    <row r="892" spans="1:11" ht="14.45" customHeight="1" x14ac:dyDescent="0.2">
      <c r="A892" s="338" t="s">
        <v>1433</v>
      </c>
      <c r="B892" s="339" t="s">
        <v>1434</v>
      </c>
      <c r="C892" s="340" t="s">
        <v>1686</v>
      </c>
      <c r="D892" s="341" t="s">
        <v>1687</v>
      </c>
      <c r="E892" s="340" t="s">
        <v>462</v>
      </c>
      <c r="F892" s="341" t="s">
        <v>463</v>
      </c>
      <c r="G892" s="340" t="s">
        <v>1696</v>
      </c>
      <c r="H892" s="340" t="s">
        <v>1697</v>
      </c>
      <c r="I892" s="342">
        <v>13850.990234375</v>
      </c>
      <c r="J892" s="342">
        <v>5</v>
      </c>
      <c r="K892" s="343">
        <v>69254.951171875</v>
      </c>
    </row>
    <row r="893" spans="1:11" ht="14.45" customHeight="1" x14ac:dyDescent="0.2">
      <c r="A893" s="338" t="s">
        <v>1433</v>
      </c>
      <c r="B893" s="339" t="s">
        <v>1434</v>
      </c>
      <c r="C893" s="340" t="s">
        <v>1686</v>
      </c>
      <c r="D893" s="341" t="s">
        <v>1687</v>
      </c>
      <c r="E893" s="340" t="s">
        <v>462</v>
      </c>
      <c r="F893" s="341" t="s">
        <v>463</v>
      </c>
      <c r="G893" s="340" t="s">
        <v>1698</v>
      </c>
      <c r="H893" s="340" t="s">
        <v>1699</v>
      </c>
      <c r="I893" s="342">
        <v>13850.990234375</v>
      </c>
      <c r="J893" s="342">
        <v>7</v>
      </c>
      <c r="K893" s="343">
        <v>96956.931640625</v>
      </c>
    </row>
    <row r="894" spans="1:11" ht="14.45" customHeight="1" x14ac:dyDescent="0.2">
      <c r="A894" s="338" t="s">
        <v>1433</v>
      </c>
      <c r="B894" s="339" t="s">
        <v>1434</v>
      </c>
      <c r="C894" s="340" t="s">
        <v>1686</v>
      </c>
      <c r="D894" s="341" t="s">
        <v>1687</v>
      </c>
      <c r="E894" s="340" t="s">
        <v>462</v>
      </c>
      <c r="F894" s="341" t="s">
        <v>463</v>
      </c>
      <c r="G894" s="340" t="s">
        <v>1700</v>
      </c>
      <c r="H894" s="340" t="s">
        <v>1701</v>
      </c>
      <c r="I894" s="342">
        <v>66799.8984375</v>
      </c>
      <c r="J894" s="342">
        <v>10</v>
      </c>
      <c r="K894" s="343">
        <v>667998.984375</v>
      </c>
    </row>
    <row r="895" spans="1:11" ht="14.45" customHeight="1" x14ac:dyDescent="0.2">
      <c r="A895" s="338" t="s">
        <v>1433</v>
      </c>
      <c r="B895" s="339" t="s">
        <v>1434</v>
      </c>
      <c r="C895" s="340" t="s">
        <v>1686</v>
      </c>
      <c r="D895" s="341" t="s">
        <v>1687</v>
      </c>
      <c r="E895" s="340" t="s">
        <v>462</v>
      </c>
      <c r="F895" s="341" t="s">
        <v>463</v>
      </c>
      <c r="G895" s="340" t="s">
        <v>1702</v>
      </c>
      <c r="H895" s="340" t="s">
        <v>1703</v>
      </c>
      <c r="I895" s="342">
        <v>66799.8984375</v>
      </c>
      <c r="J895" s="342">
        <v>1</v>
      </c>
      <c r="K895" s="343">
        <v>66799.8984375</v>
      </c>
    </row>
    <row r="896" spans="1:11" ht="14.45" customHeight="1" x14ac:dyDescent="0.2">
      <c r="A896" s="338" t="s">
        <v>1433</v>
      </c>
      <c r="B896" s="339" t="s">
        <v>1434</v>
      </c>
      <c r="C896" s="340" t="s">
        <v>1686</v>
      </c>
      <c r="D896" s="341" t="s">
        <v>1687</v>
      </c>
      <c r="E896" s="340" t="s">
        <v>462</v>
      </c>
      <c r="F896" s="341" t="s">
        <v>463</v>
      </c>
      <c r="G896" s="340" t="s">
        <v>1704</v>
      </c>
      <c r="H896" s="340" t="s">
        <v>1705</v>
      </c>
      <c r="I896" s="342">
        <v>66799.8984375</v>
      </c>
      <c r="J896" s="342">
        <v>15</v>
      </c>
      <c r="K896" s="343">
        <v>1001998.4765625</v>
      </c>
    </row>
    <row r="897" spans="1:11" ht="14.45" customHeight="1" x14ac:dyDescent="0.2">
      <c r="A897" s="338" t="s">
        <v>1433</v>
      </c>
      <c r="B897" s="339" t="s">
        <v>1434</v>
      </c>
      <c r="C897" s="340" t="s">
        <v>1686</v>
      </c>
      <c r="D897" s="341" t="s">
        <v>1687</v>
      </c>
      <c r="E897" s="340" t="s">
        <v>462</v>
      </c>
      <c r="F897" s="341" t="s">
        <v>463</v>
      </c>
      <c r="G897" s="340" t="s">
        <v>1706</v>
      </c>
      <c r="H897" s="340" t="s">
        <v>1707</v>
      </c>
      <c r="I897" s="342">
        <v>122562.43619791667</v>
      </c>
      <c r="J897" s="342">
        <v>6</v>
      </c>
      <c r="K897" s="343">
        <v>735374.6171875</v>
      </c>
    </row>
    <row r="898" spans="1:11" ht="14.45" customHeight="1" x14ac:dyDescent="0.2">
      <c r="A898" s="338" t="s">
        <v>1433</v>
      </c>
      <c r="B898" s="339" t="s">
        <v>1434</v>
      </c>
      <c r="C898" s="340" t="s">
        <v>1686</v>
      </c>
      <c r="D898" s="341" t="s">
        <v>1687</v>
      </c>
      <c r="E898" s="340" t="s">
        <v>807</v>
      </c>
      <c r="F898" s="341" t="s">
        <v>808</v>
      </c>
      <c r="G898" s="340" t="s">
        <v>1708</v>
      </c>
      <c r="H898" s="340" t="s">
        <v>1709</v>
      </c>
      <c r="I898" s="342">
        <v>1652.8599853515625</v>
      </c>
      <c r="J898" s="342">
        <v>36</v>
      </c>
      <c r="K898" s="343">
        <v>59502.960327148438</v>
      </c>
    </row>
    <row r="899" spans="1:11" ht="14.45" customHeight="1" x14ac:dyDescent="0.2">
      <c r="A899" s="338" t="s">
        <v>1433</v>
      </c>
      <c r="B899" s="339" t="s">
        <v>1434</v>
      </c>
      <c r="C899" s="340" t="s">
        <v>1710</v>
      </c>
      <c r="D899" s="341" t="s">
        <v>1711</v>
      </c>
      <c r="E899" s="340" t="s">
        <v>316</v>
      </c>
      <c r="F899" s="341" t="s">
        <v>317</v>
      </c>
      <c r="G899" s="340" t="s">
        <v>1712</v>
      </c>
      <c r="H899" s="340" t="s">
        <v>1713</v>
      </c>
      <c r="I899" s="342">
        <v>4.0999999046325684</v>
      </c>
      <c r="J899" s="342">
        <v>20</v>
      </c>
      <c r="K899" s="343">
        <v>82</v>
      </c>
    </row>
    <row r="900" spans="1:11" ht="14.45" customHeight="1" x14ac:dyDescent="0.2">
      <c r="A900" s="338" t="s">
        <v>1433</v>
      </c>
      <c r="B900" s="339" t="s">
        <v>1434</v>
      </c>
      <c r="C900" s="340" t="s">
        <v>1710</v>
      </c>
      <c r="D900" s="341" t="s">
        <v>1711</v>
      </c>
      <c r="E900" s="340" t="s">
        <v>316</v>
      </c>
      <c r="F900" s="341" t="s">
        <v>317</v>
      </c>
      <c r="G900" s="340" t="s">
        <v>327</v>
      </c>
      <c r="H900" s="340" t="s">
        <v>1171</v>
      </c>
      <c r="I900" s="342">
        <v>6.3399999141693115</v>
      </c>
      <c r="J900" s="342">
        <v>30</v>
      </c>
      <c r="K900" s="343">
        <v>189.30000305175781</v>
      </c>
    </row>
    <row r="901" spans="1:11" ht="14.45" customHeight="1" x14ac:dyDescent="0.2">
      <c r="A901" s="338" t="s">
        <v>1433</v>
      </c>
      <c r="B901" s="339" t="s">
        <v>1434</v>
      </c>
      <c r="C901" s="340" t="s">
        <v>1710</v>
      </c>
      <c r="D901" s="341" t="s">
        <v>1711</v>
      </c>
      <c r="E901" s="340" t="s">
        <v>316</v>
      </c>
      <c r="F901" s="341" t="s">
        <v>317</v>
      </c>
      <c r="G901" s="340" t="s">
        <v>1455</v>
      </c>
      <c r="H901" s="340" t="s">
        <v>1456</v>
      </c>
      <c r="I901" s="342">
        <v>0.98500001430511475</v>
      </c>
      <c r="J901" s="342">
        <v>200</v>
      </c>
      <c r="K901" s="343">
        <v>197</v>
      </c>
    </row>
    <row r="902" spans="1:11" ht="14.45" customHeight="1" x14ac:dyDescent="0.2">
      <c r="A902" s="338" t="s">
        <v>1433</v>
      </c>
      <c r="B902" s="339" t="s">
        <v>1434</v>
      </c>
      <c r="C902" s="340" t="s">
        <v>1710</v>
      </c>
      <c r="D902" s="341" t="s">
        <v>1711</v>
      </c>
      <c r="E902" s="340" t="s">
        <v>316</v>
      </c>
      <c r="F902" s="341" t="s">
        <v>317</v>
      </c>
      <c r="G902" s="340" t="s">
        <v>1457</v>
      </c>
      <c r="H902" s="340" t="s">
        <v>1458</v>
      </c>
      <c r="I902" s="342">
        <v>1.4800000190734863</v>
      </c>
      <c r="J902" s="342">
        <v>140</v>
      </c>
      <c r="K902" s="343">
        <v>207.20000076293945</v>
      </c>
    </row>
    <row r="903" spans="1:11" ht="14.45" customHeight="1" x14ac:dyDescent="0.2">
      <c r="A903" s="338" t="s">
        <v>1433</v>
      </c>
      <c r="B903" s="339" t="s">
        <v>1434</v>
      </c>
      <c r="C903" s="340" t="s">
        <v>1710</v>
      </c>
      <c r="D903" s="341" t="s">
        <v>1711</v>
      </c>
      <c r="E903" s="340" t="s">
        <v>316</v>
      </c>
      <c r="F903" s="341" t="s">
        <v>317</v>
      </c>
      <c r="G903" s="340" t="s">
        <v>1459</v>
      </c>
      <c r="H903" s="340" t="s">
        <v>1460</v>
      </c>
      <c r="I903" s="342">
        <v>0.4699999988079071</v>
      </c>
      <c r="J903" s="342">
        <v>100</v>
      </c>
      <c r="K903" s="343">
        <v>47</v>
      </c>
    </row>
    <row r="904" spans="1:11" ht="14.45" customHeight="1" x14ac:dyDescent="0.2">
      <c r="A904" s="338" t="s">
        <v>1433</v>
      </c>
      <c r="B904" s="339" t="s">
        <v>1434</v>
      </c>
      <c r="C904" s="340" t="s">
        <v>1710</v>
      </c>
      <c r="D904" s="341" t="s">
        <v>1711</v>
      </c>
      <c r="E904" s="340" t="s">
        <v>316</v>
      </c>
      <c r="F904" s="341" t="s">
        <v>317</v>
      </c>
      <c r="G904" s="340" t="s">
        <v>1237</v>
      </c>
      <c r="H904" s="340" t="s">
        <v>1238</v>
      </c>
      <c r="I904" s="342">
        <v>1.1699999570846558</v>
      </c>
      <c r="J904" s="342">
        <v>50</v>
      </c>
      <c r="K904" s="343">
        <v>58.5</v>
      </c>
    </row>
    <row r="905" spans="1:11" ht="14.45" customHeight="1" x14ac:dyDescent="0.2">
      <c r="A905" s="338" t="s">
        <v>1433</v>
      </c>
      <c r="B905" s="339" t="s">
        <v>1434</v>
      </c>
      <c r="C905" s="340" t="s">
        <v>1710</v>
      </c>
      <c r="D905" s="341" t="s">
        <v>1711</v>
      </c>
      <c r="E905" s="340" t="s">
        <v>316</v>
      </c>
      <c r="F905" s="341" t="s">
        <v>317</v>
      </c>
      <c r="G905" s="340" t="s">
        <v>1463</v>
      </c>
      <c r="H905" s="340" t="s">
        <v>1464</v>
      </c>
      <c r="I905" s="342">
        <v>428.48001098632813</v>
      </c>
      <c r="J905" s="342">
        <v>1</v>
      </c>
      <c r="K905" s="343">
        <v>428.48001098632813</v>
      </c>
    </row>
    <row r="906" spans="1:11" ht="14.45" customHeight="1" x14ac:dyDescent="0.2">
      <c r="A906" s="338" t="s">
        <v>1433</v>
      </c>
      <c r="B906" s="339" t="s">
        <v>1434</v>
      </c>
      <c r="C906" s="340" t="s">
        <v>1710</v>
      </c>
      <c r="D906" s="341" t="s">
        <v>1711</v>
      </c>
      <c r="E906" s="340" t="s">
        <v>316</v>
      </c>
      <c r="F906" s="341" t="s">
        <v>317</v>
      </c>
      <c r="G906" s="340" t="s">
        <v>1469</v>
      </c>
      <c r="H906" s="340" t="s">
        <v>1470</v>
      </c>
      <c r="I906" s="342">
        <v>34.040000915527344</v>
      </c>
      <c r="J906" s="342">
        <v>10</v>
      </c>
      <c r="K906" s="343">
        <v>340.39999389648438</v>
      </c>
    </row>
    <row r="907" spans="1:11" ht="14.45" customHeight="1" x14ac:dyDescent="0.2">
      <c r="A907" s="338" t="s">
        <v>1433</v>
      </c>
      <c r="B907" s="339" t="s">
        <v>1434</v>
      </c>
      <c r="C907" s="340" t="s">
        <v>1710</v>
      </c>
      <c r="D907" s="341" t="s">
        <v>1711</v>
      </c>
      <c r="E907" s="340" t="s">
        <v>316</v>
      </c>
      <c r="F907" s="341" t="s">
        <v>317</v>
      </c>
      <c r="G907" s="340" t="s">
        <v>1473</v>
      </c>
      <c r="H907" s="340" t="s">
        <v>1474</v>
      </c>
      <c r="I907" s="342">
        <v>766.6400146484375</v>
      </c>
      <c r="J907" s="342">
        <v>1</v>
      </c>
      <c r="K907" s="343">
        <v>766.6400146484375</v>
      </c>
    </row>
    <row r="908" spans="1:11" ht="14.45" customHeight="1" x14ac:dyDescent="0.2">
      <c r="A908" s="338" t="s">
        <v>1433</v>
      </c>
      <c r="B908" s="339" t="s">
        <v>1434</v>
      </c>
      <c r="C908" s="340" t="s">
        <v>1710</v>
      </c>
      <c r="D908" s="341" t="s">
        <v>1711</v>
      </c>
      <c r="E908" s="340" t="s">
        <v>316</v>
      </c>
      <c r="F908" s="341" t="s">
        <v>317</v>
      </c>
      <c r="G908" s="340" t="s">
        <v>1477</v>
      </c>
      <c r="H908" s="340" t="s">
        <v>1478</v>
      </c>
      <c r="I908" s="342">
        <v>22.149999618530273</v>
      </c>
      <c r="J908" s="342">
        <v>25</v>
      </c>
      <c r="K908" s="343">
        <v>553.75</v>
      </c>
    </row>
    <row r="909" spans="1:11" ht="14.45" customHeight="1" x14ac:dyDescent="0.2">
      <c r="A909" s="338" t="s">
        <v>1433</v>
      </c>
      <c r="B909" s="339" t="s">
        <v>1434</v>
      </c>
      <c r="C909" s="340" t="s">
        <v>1710</v>
      </c>
      <c r="D909" s="341" t="s">
        <v>1711</v>
      </c>
      <c r="E909" s="340" t="s">
        <v>316</v>
      </c>
      <c r="F909" s="341" t="s">
        <v>317</v>
      </c>
      <c r="G909" s="340" t="s">
        <v>358</v>
      </c>
      <c r="H909" s="340" t="s">
        <v>359</v>
      </c>
      <c r="I909" s="342">
        <v>30.176666895548504</v>
      </c>
      <c r="J909" s="342">
        <v>75</v>
      </c>
      <c r="K909" s="343">
        <v>2263.25</v>
      </c>
    </row>
    <row r="910" spans="1:11" ht="14.45" customHeight="1" x14ac:dyDescent="0.2">
      <c r="A910" s="338" t="s">
        <v>1433</v>
      </c>
      <c r="B910" s="339" t="s">
        <v>1434</v>
      </c>
      <c r="C910" s="340" t="s">
        <v>1710</v>
      </c>
      <c r="D910" s="341" t="s">
        <v>1711</v>
      </c>
      <c r="E910" s="340" t="s">
        <v>316</v>
      </c>
      <c r="F910" s="341" t="s">
        <v>317</v>
      </c>
      <c r="G910" s="340" t="s">
        <v>360</v>
      </c>
      <c r="H910" s="340" t="s">
        <v>361</v>
      </c>
      <c r="I910" s="342">
        <v>2.880000114440918</v>
      </c>
      <c r="J910" s="342">
        <v>100</v>
      </c>
      <c r="K910" s="343">
        <v>288</v>
      </c>
    </row>
    <row r="911" spans="1:11" ht="14.45" customHeight="1" x14ac:dyDescent="0.2">
      <c r="A911" s="338" t="s">
        <v>1433</v>
      </c>
      <c r="B911" s="339" t="s">
        <v>1434</v>
      </c>
      <c r="C911" s="340" t="s">
        <v>1710</v>
      </c>
      <c r="D911" s="341" t="s">
        <v>1711</v>
      </c>
      <c r="E911" s="340" t="s">
        <v>316</v>
      </c>
      <c r="F911" s="341" t="s">
        <v>317</v>
      </c>
      <c r="G911" s="340" t="s">
        <v>374</v>
      </c>
      <c r="H911" s="340" t="s">
        <v>375</v>
      </c>
      <c r="I911" s="342">
        <v>214.58000183105469</v>
      </c>
      <c r="J911" s="342">
        <v>5</v>
      </c>
      <c r="K911" s="343">
        <v>1072.9000091552734</v>
      </c>
    </row>
    <row r="912" spans="1:11" ht="14.45" customHeight="1" x14ac:dyDescent="0.2">
      <c r="A912" s="338" t="s">
        <v>1433</v>
      </c>
      <c r="B912" s="339" t="s">
        <v>1434</v>
      </c>
      <c r="C912" s="340" t="s">
        <v>1710</v>
      </c>
      <c r="D912" s="341" t="s">
        <v>1711</v>
      </c>
      <c r="E912" s="340" t="s">
        <v>316</v>
      </c>
      <c r="F912" s="341" t="s">
        <v>317</v>
      </c>
      <c r="G912" s="340" t="s">
        <v>1495</v>
      </c>
      <c r="H912" s="340" t="s">
        <v>1496</v>
      </c>
      <c r="I912" s="342">
        <v>124.19999694824219</v>
      </c>
      <c r="J912" s="342">
        <v>20</v>
      </c>
      <c r="K912" s="343">
        <v>2484</v>
      </c>
    </row>
    <row r="913" spans="1:11" ht="14.45" customHeight="1" x14ac:dyDescent="0.2">
      <c r="A913" s="338" t="s">
        <v>1433</v>
      </c>
      <c r="B913" s="339" t="s">
        <v>1434</v>
      </c>
      <c r="C913" s="340" t="s">
        <v>1710</v>
      </c>
      <c r="D913" s="341" t="s">
        <v>1711</v>
      </c>
      <c r="E913" s="340" t="s">
        <v>316</v>
      </c>
      <c r="F913" s="341" t="s">
        <v>317</v>
      </c>
      <c r="G913" s="340" t="s">
        <v>1714</v>
      </c>
      <c r="H913" s="340" t="s">
        <v>1715</v>
      </c>
      <c r="I913" s="342">
        <v>26.020000457763672</v>
      </c>
      <c r="J913" s="342">
        <v>100</v>
      </c>
      <c r="K913" s="343">
        <v>2601.510009765625</v>
      </c>
    </row>
    <row r="914" spans="1:11" ht="14.45" customHeight="1" x14ac:dyDescent="0.2">
      <c r="A914" s="338" t="s">
        <v>1433</v>
      </c>
      <c r="B914" s="339" t="s">
        <v>1434</v>
      </c>
      <c r="C914" s="340" t="s">
        <v>1710</v>
      </c>
      <c r="D914" s="341" t="s">
        <v>1711</v>
      </c>
      <c r="E914" s="340" t="s">
        <v>316</v>
      </c>
      <c r="F914" s="341" t="s">
        <v>317</v>
      </c>
      <c r="G914" s="340" t="s">
        <v>1501</v>
      </c>
      <c r="H914" s="340" t="s">
        <v>1502</v>
      </c>
      <c r="I914" s="342">
        <v>21.204999923706055</v>
      </c>
      <c r="J914" s="342">
        <v>70</v>
      </c>
      <c r="K914" s="343">
        <v>1484.3399963378906</v>
      </c>
    </row>
    <row r="915" spans="1:11" ht="14.45" customHeight="1" x14ac:dyDescent="0.2">
      <c r="A915" s="338" t="s">
        <v>1433</v>
      </c>
      <c r="B915" s="339" t="s">
        <v>1434</v>
      </c>
      <c r="C915" s="340" t="s">
        <v>1710</v>
      </c>
      <c r="D915" s="341" t="s">
        <v>1711</v>
      </c>
      <c r="E915" s="340" t="s">
        <v>316</v>
      </c>
      <c r="F915" s="341" t="s">
        <v>317</v>
      </c>
      <c r="G915" s="340" t="s">
        <v>1716</v>
      </c>
      <c r="H915" s="340" t="s">
        <v>1717</v>
      </c>
      <c r="I915" s="342">
        <v>61.560001373291016</v>
      </c>
      <c r="J915" s="342">
        <v>5</v>
      </c>
      <c r="K915" s="343">
        <v>307.79998779296875</v>
      </c>
    </row>
    <row r="916" spans="1:11" ht="14.45" customHeight="1" x14ac:dyDescent="0.2">
      <c r="A916" s="338" t="s">
        <v>1433</v>
      </c>
      <c r="B916" s="339" t="s">
        <v>1434</v>
      </c>
      <c r="C916" s="340" t="s">
        <v>1710</v>
      </c>
      <c r="D916" s="341" t="s">
        <v>1711</v>
      </c>
      <c r="E916" s="340" t="s">
        <v>316</v>
      </c>
      <c r="F916" s="341" t="s">
        <v>317</v>
      </c>
      <c r="G916" s="340" t="s">
        <v>384</v>
      </c>
      <c r="H916" s="340" t="s">
        <v>385</v>
      </c>
      <c r="I916" s="342">
        <v>0.86000001430511475</v>
      </c>
      <c r="J916" s="342">
        <v>100</v>
      </c>
      <c r="K916" s="343">
        <v>86</v>
      </c>
    </row>
    <row r="917" spans="1:11" ht="14.45" customHeight="1" x14ac:dyDescent="0.2">
      <c r="A917" s="338" t="s">
        <v>1433</v>
      </c>
      <c r="B917" s="339" t="s">
        <v>1434</v>
      </c>
      <c r="C917" s="340" t="s">
        <v>1710</v>
      </c>
      <c r="D917" s="341" t="s">
        <v>1711</v>
      </c>
      <c r="E917" s="340" t="s">
        <v>316</v>
      </c>
      <c r="F917" s="341" t="s">
        <v>317</v>
      </c>
      <c r="G917" s="340" t="s">
        <v>386</v>
      </c>
      <c r="H917" s="340" t="s">
        <v>387</v>
      </c>
      <c r="I917" s="342">
        <v>1.5199999809265137</v>
      </c>
      <c r="J917" s="342">
        <v>50</v>
      </c>
      <c r="K917" s="343">
        <v>76</v>
      </c>
    </row>
    <row r="918" spans="1:11" ht="14.45" customHeight="1" x14ac:dyDescent="0.2">
      <c r="A918" s="338" t="s">
        <v>1433</v>
      </c>
      <c r="B918" s="339" t="s">
        <v>1434</v>
      </c>
      <c r="C918" s="340" t="s">
        <v>1710</v>
      </c>
      <c r="D918" s="341" t="s">
        <v>1711</v>
      </c>
      <c r="E918" s="340" t="s">
        <v>316</v>
      </c>
      <c r="F918" s="341" t="s">
        <v>317</v>
      </c>
      <c r="G918" s="340" t="s">
        <v>388</v>
      </c>
      <c r="H918" s="340" t="s">
        <v>389</v>
      </c>
      <c r="I918" s="342">
        <v>2.059999942779541</v>
      </c>
      <c r="J918" s="342">
        <v>100</v>
      </c>
      <c r="K918" s="343">
        <v>206</v>
      </c>
    </row>
    <row r="919" spans="1:11" ht="14.45" customHeight="1" x14ac:dyDescent="0.2">
      <c r="A919" s="338" t="s">
        <v>1433</v>
      </c>
      <c r="B919" s="339" t="s">
        <v>1434</v>
      </c>
      <c r="C919" s="340" t="s">
        <v>1710</v>
      </c>
      <c r="D919" s="341" t="s">
        <v>1711</v>
      </c>
      <c r="E919" s="340" t="s">
        <v>316</v>
      </c>
      <c r="F919" s="341" t="s">
        <v>317</v>
      </c>
      <c r="G919" s="340" t="s">
        <v>390</v>
      </c>
      <c r="H919" s="340" t="s">
        <v>391</v>
      </c>
      <c r="I919" s="342">
        <v>3.3599998950958252</v>
      </c>
      <c r="J919" s="342">
        <v>100</v>
      </c>
      <c r="K919" s="343">
        <v>336</v>
      </c>
    </row>
    <row r="920" spans="1:11" ht="14.45" customHeight="1" x14ac:dyDescent="0.2">
      <c r="A920" s="338" t="s">
        <v>1433</v>
      </c>
      <c r="B920" s="339" t="s">
        <v>1434</v>
      </c>
      <c r="C920" s="340" t="s">
        <v>1710</v>
      </c>
      <c r="D920" s="341" t="s">
        <v>1711</v>
      </c>
      <c r="E920" s="340" t="s">
        <v>316</v>
      </c>
      <c r="F920" s="341" t="s">
        <v>317</v>
      </c>
      <c r="G920" s="340" t="s">
        <v>392</v>
      </c>
      <c r="H920" s="340" t="s">
        <v>393</v>
      </c>
      <c r="I920" s="342">
        <v>5.8733332951863604</v>
      </c>
      <c r="J920" s="342">
        <v>150</v>
      </c>
      <c r="K920" s="343">
        <v>881</v>
      </c>
    </row>
    <row r="921" spans="1:11" ht="14.45" customHeight="1" x14ac:dyDescent="0.2">
      <c r="A921" s="338" t="s">
        <v>1433</v>
      </c>
      <c r="B921" s="339" t="s">
        <v>1434</v>
      </c>
      <c r="C921" s="340" t="s">
        <v>1710</v>
      </c>
      <c r="D921" s="341" t="s">
        <v>1711</v>
      </c>
      <c r="E921" s="340" t="s">
        <v>316</v>
      </c>
      <c r="F921" s="341" t="s">
        <v>317</v>
      </c>
      <c r="G921" s="340" t="s">
        <v>404</v>
      </c>
      <c r="H921" s="340" t="s">
        <v>405</v>
      </c>
      <c r="I921" s="342">
        <v>19.319999694824219</v>
      </c>
      <c r="J921" s="342">
        <v>24</v>
      </c>
      <c r="K921" s="343">
        <v>463.67999267578125</v>
      </c>
    </row>
    <row r="922" spans="1:11" ht="14.45" customHeight="1" x14ac:dyDescent="0.2">
      <c r="A922" s="338" t="s">
        <v>1433</v>
      </c>
      <c r="B922" s="339" t="s">
        <v>1434</v>
      </c>
      <c r="C922" s="340" t="s">
        <v>1710</v>
      </c>
      <c r="D922" s="341" t="s">
        <v>1711</v>
      </c>
      <c r="E922" s="340" t="s">
        <v>316</v>
      </c>
      <c r="F922" s="341" t="s">
        <v>317</v>
      </c>
      <c r="G922" s="340" t="s">
        <v>1536</v>
      </c>
      <c r="H922" s="340" t="s">
        <v>1537</v>
      </c>
      <c r="I922" s="342">
        <v>0.73000000281767408</v>
      </c>
      <c r="J922" s="342">
        <v>880</v>
      </c>
      <c r="K922" s="343">
        <v>651.10000038146973</v>
      </c>
    </row>
    <row r="923" spans="1:11" ht="14.45" customHeight="1" x14ac:dyDescent="0.2">
      <c r="A923" s="338" t="s">
        <v>1433</v>
      </c>
      <c r="B923" s="339" t="s">
        <v>1434</v>
      </c>
      <c r="C923" s="340" t="s">
        <v>1710</v>
      </c>
      <c r="D923" s="341" t="s">
        <v>1711</v>
      </c>
      <c r="E923" s="340" t="s">
        <v>316</v>
      </c>
      <c r="F923" s="341" t="s">
        <v>317</v>
      </c>
      <c r="G923" s="340" t="s">
        <v>1251</v>
      </c>
      <c r="H923" s="340" t="s">
        <v>1252</v>
      </c>
      <c r="I923" s="342">
        <v>31.12000020345052</v>
      </c>
      <c r="J923" s="342">
        <v>3</v>
      </c>
      <c r="K923" s="343">
        <v>93.360000610351563</v>
      </c>
    </row>
    <row r="924" spans="1:11" ht="14.45" customHeight="1" x14ac:dyDescent="0.2">
      <c r="A924" s="338" t="s">
        <v>1433</v>
      </c>
      <c r="B924" s="339" t="s">
        <v>1434</v>
      </c>
      <c r="C924" s="340" t="s">
        <v>1710</v>
      </c>
      <c r="D924" s="341" t="s">
        <v>1711</v>
      </c>
      <c r="E924" s="340" t="s">
        <v>316</v>
      </c>
      <c r="F924" s="341" t="s">
        <v>317</v>
      </c>
      <c r="G924" s="340" t="s">
        <v>458</v>
      </c>
      <c r="H924" s="340" t="s">
        <v>459</v>
      </c>
      <c r="I924" s="342">
        <v>30.554166952768963</v>
      </c>
      <c r="J924" s="342">
        <v>86</v>
      </c>
      <c r="K924" s="343">
        <v>2627.1999816894531</v>
      </c>
    </row>
    <row r="925" spans="1:11" ht="14.45" customHeight="1" x14ac:dyDescent="0.2">
      <c r="A925" s="338" t="s">
        <v>1433</v>
      </c>
      <c r="B925" s="339" t="s">
        <v>1434</v>
      </c>
      <c r="C925" s="340" t="s">
        <v>1710</v>
      </c>
      <c r="D925" s="341" t="s">
        <v>1711</v>
      </c>
      <c r="E925" s="340" t="s">
        <v>462</v>
      </c>
      <c r="F925" s="341" t="s">
        <v>463</v>
      </c>
      <c r="G925" s="340" t="s">
        <v>1547</v>
      </c>
      <c r="H925" s="340" t="s">
        <v>1718</v>
      </c>
      <c r="I925" s="342">
        <v>9.9999997764825821E-3</v>
      </c>
      <c r="J925" s="342">
        <v>50</v>
      </c>
      <c r="K925" s="343">
        <v>0.5</v>
      </c>
    </row>
    <row r="926" spans="1:11" ht="14.45" customHeight="1" x14ac:dyDescent="0.2">
      <c r="A926" s="338" t="s">
        <v>1433</v>
      </c>
      <c r="B926" s="339" t="s">
        <v>1434</v>
      </c>
      <c r="C926" s="340" t="s">
        <v>1710</v>
      </c>
      <c r="D926" s="341" t="s">
        <v>1711</v>
      </c>
      <c r="E926" s="340" t="s">
        <v>462</v>
      </c>
      <c r="F926" s="341" t="s">
        <v>463</v>
      </c>
      <c r="G926" s="340" t="s">
        <v>1547</v>
      </c>
      <c r="H926" s="340" t="s">
        <v>1548</v>
      </c>
      <c r="I926" s="342">
        <v>1.0909090665253725E-2</v>
      </c>
      <c r="J926" s="342">
        <v>750</v>
      </c>
      <c r="K926" s="343">
        <v>7.7000000178813934</v>
      </c>
    </row>
    <row r="927" spans="1:11" ht="14.45" customHeight="1" x14ac:dyDescent="0.2">
      <c r="A927" s="338" t="s">
        <v>1433</v>
      </c>
      <c r="B927" s="339" t="s">
        <v>1434</v>
      </c>
      <c r="C927" s="340" t="s">
        <v>1710</v>
      </c>
      <c r="D927" s="341" t="s">
        <v>1711</v>
      </c>
      <c r="E927" s="340" t="s">
        <v>462</v>
      </c>
      <c r="F927" s="341" t="s">
        <v>463</v>
      </c>
      <c r="G927" s="340" t="s">
        <v>1553</v>
      </c>
      <c r="H927" s="340" t="s">
        <v>1554</v>
      </c>
      <c r="I927" s="342">
        <v>4.3600001335144043</v>
      </c>
      <c r="J927" s="342">
        <v>600</v>
      </c>
      <c r="K927" s="343">
        <v>2613.60009765625</v>
      </c>
    </row>
    <row r="928" spans="1:11" ht="14.45" customHeight="1" x14ac:dyDescent="0.2">
      <c r="A928" s="338" t="s">
        <v>1433</v>
      </c>
      <c r="B928" s="339" t="s">
        <v>1434</v>
      </c>
      <c r="C928" s="340" t="s">
        <v>1710</v>
      </c>
      <c r="D928" s="341" t="s">
        <v>1711</v>
      </c>
      <c r="E928" s="340" t="s">
        <v>462</v>
      </c>
      <c r="F928" s="341" t="s">
        <v>463</v>
      </c>
      <c r="G928" s="340" t="s">
        <v>1719</v>
      </c>
      <c r="H928" s="340" t="s">
        <v>1720</v>
      </c>
      <c r="I928" s="342">
        <v>17.979999542236328</v>
      </c>
      <c r="J928" s="342">
        <v>50</v>
      </c>
      <c r="K928" s="343">
        <v>899.00001525878906</v>
      </c>
    </row>
    <row r="929" spans="1:11" ht="14.45" customHeight="1" x14ac:dyDescent="0.2">
      <c r="A929" s="338" t="s">
        <v>1433</v>
      </c>
      <c r="B929" s="339" t="s">
        <v>1434</v>
      </c>
      <c r="C929" s="340" t="s">
        <v>1710</v>
      </c>
      <c r="D929" s="341" t="s">
        <v>1711</v>
      </c>
      <c r="E929" s="340" t="s">
        <v>462</v>
      </c>
      <c r="F929" s="341" t="s">
        <v>463</v>
      </c>
      <c r="G929" s="340" t="s">
        <v>1721</v>
      </c>
      <c r="H929" s="340" t="s">
        <v>1722</v>
      </c>
      <c r="I929" s="342">
        <v>3.1475000977516174</v>
      </c>
      <c r="J929" s="342">
        <v>24</v>
      </c>
      <c r="K929" s="343">
        <v>75.550000190734863</v>
      </c>
    </row>
    <row r="930" spans="1:11" ht="14.45" customHeight="1" x14ac:dyDescent="0.2">
      <c r="A930" s="338" t="s">
        <v>1433</v>
      </c>
      <c r="B930" s="339" t="s">
        <v>1434</v>
      </c>
      <c r="C930" s="340" t="s">
        <v>1710</v>
      </c>
      <c r="D930" s="341" t="s">
        <v>1711</v>
      </c>
      <c r="E930" s="340" t="s">
        <v>462</v>
      </c>
      <c r="F930" s="341" t="s">
        <v>463</v>
      </c>
      <c r="G930" s="340" t="s">
        <v>593</v>
      </c>
      <c r="H930" s="340" t="s">
        <v>594</v>
      </c>
      <c r="I930" s="342">
        <v>11.736666361490885</v>
      </c>
      <c r="J930" s="342">
        <v>9</v>
      </c>
      <c r="K930" s="343">
        <v>105.63000106811523</v>
      </c>
    </row>
    <row r="931" spans="1:11" ht="14.45" customHeight="1" x14ac:dyDescent="0.2">
      <c r="A931" s="338" t="s">
        <v>1433</v>
      </c>
      <c r="B931" s="339" t="s">
        <v>1434</v>
      </c>
      <c r="C931" s="340" t="s">
        <v>1710</v>
      </c>
      <c r="D931" s="341" t="s">
        <v>1711</v>
      </c>
      <c r="E931" s="340" t="s">
        <v>462</v>
      </c>
      <c r="F931" s="341" t="s">
        <v>463</v>
      </c>
      <c r="G931" s="340" t="s">
        <v>593</v>
      </c>
      <c r="H931" s="340" t="s">
        <v>595</v>
      </c>
      <c r="I931" s="342">
        <v>11.729999542236328</v>
      </c>
      <c r="J931" s="342">
        <v>12</v>
      </c>
      <c r="K931" s="343">
        <v>140.7599983215332</v>
      </c>
    </row>
    <row r="932" spans="1:11" ht="14.45" customHeight="1" x14ac:dyDescent="0.2">
      <c r="A932" s="338" t="s">
        <v>1433</v>
      </c>
      <c r="B932" s="339" t="s">
        <v>1434</v>
      </c>
      <c r="C932" s="340" t="s">
        <v>1710</v>
      </c>
      <c r="D932" s="341" t="s">
        <v>1711</v>
      </c>
      <c r="E932" s="340" t="s">
        <v>462</v>
      </c>
      <c r="F932" s="341" t="s">
        <v>463</v>
      </c>
      <c r="G932" s="340" t="s">
        <v>1329</v>
      </c>
      <c r="H932" s="340" t="s">
        <v>1330</v>
      </c>
      <c r="I932" s="342">
        <v>13.310000419616699</v>
      </c>
      <c r="J932" s="342">
        <v>3</v>
      </c>
      <c r="K932" s="343">
        <v>39.930000305175781</v>
      </c>
    </row>
    <row r="933" spans="1:11" ht="14.45" customHeight="1" x14ac:dyDescent="0.2">
      <c r="A933" s="338" t="s">
        <v>1433</v>
      </c>
      <c r="B933" s="339" t="s">
        <v>1434</v>
      </c>
      <c r="C933" s="340" t="s">
        <v>1710</v>
      </c>
      <c r="D933" s="341" t="s">
        <v>1711</v>
      </c>
      <c r="E933" s="340" t="s">
        <v>462</v>
      </c>
      <c r="F933" s="341" t="s">
        <v>463</v>
      </c>
      <c r="G933" s="340" t="s">
        <v>1598</v>
      </c>
      <c r="H933" s="340" t="s">
        <v>1599</v>
      </c>
      <c r="I933" s="342">
        <v>1.5</v>
      </c>
      <c r="J933" s="342">
        <v>160</v>
      </c>
      <c r="K933" s="343">
        <v>240</v>
      </c>
    </row>
    <row r="934" spans="1:11" ht="14.45" customHeight="1" x14ac:dyDescent="0.2">
      <c r="A934" s="338" t="s">
        <v>1433</v>
      </c>
      <c r="B934" s="339" t="s">
        <v>1434</v>
      </c>
      <c r="C934" s="340" t="s">
        <v>1710</v>
      </c>
      <c r="D934" s="341" t="s">
        <v>1711</v>
      </c>
      <c r="E934" s="340" t="s">
        <v>462</v>
      </c>
      <c r="F934" s="341" t="s">
        <v>463</v>
      </c>
      <c r="G934" s="340" t="s">
        <v>1600</v>
      </c>
      <c r="H934" s="340" t="s">
        <v>1601</v>
      </c>
      <c r="I934" s="342">
        <v>9.1999998092651367</v>
      </c>
      <c r="J934" s="342">
        <v>300</v>
      </c>
      <c r="K934" s="343">
        <v>2760</v>
      </c>
    </row>
    <row r="935" spans="1:11" ht="14.45" customHeight="1" x14ac:dyDescent="0.2">
      <c r="A935" s="338" t="s">
        <v>1433</v>
      </c>
      <c r="B935" s="339" t="s">
        <v>1434</v>
      </c>
      <c r="C935" s="340" t="s">
        <v>1710</v>
      </c>
      <c r="D935" s="341" t="s">
        <v>1711</v>
      </c>
      <c r="E935" s="340" t="s">
        <v>462</v>
      </c>
      <c r="F935" s="341" t="s">
        <v>463</v>
      </c>
      <c r="G935" s="340" t="s">
        <v>1606</v>
      </c>
      <c r="H935" s="340" t="s">
        <v>1607</v>
      </c>
      <c r="I935" s="342">
        <v>172.5</v>
      </c>
      <c r="J935" s="342">
        <v>2</v>
      </c>
      <c r="K935" s="343">
        <v>345</v>
      </c>
    </row>
    <row r="936" spans="1:11" ht="14.45" customHeight="1" x14ac:dyDescent="0.2">
      <c r="A936" s="338" t="s">
        <v>1433</v>
      </c>
      <c r="B936" s="339" t="s">
        <v>1434</v>
      </c>
      <c r="C936" s="340" t="s">
        <v>1710</v>
      </c>
      <c r="D936" s="341" t="s">
        <v>1711</v>
      </c>
      <c r="E936" s="340" t="s">
        <v>462</v>
      </c>
      <c r="F936" s="341" t="s">
        <v>463</v>
      </c>
      <c r="G936" s="340" t="s">
        <v>694</v>
      </c>
      <c r="H936" s="340" t="s">
        <v>695</v>
      </c>
      <c r="I936" s="342">
        <v>0.81999999284744263</v>
      </c>
      <c r="J936" s="342">
        <v>100</v>
      </c>
      <c r="K936" s="343">
        <v>82</v>
      </c>
    </row>
    <row r="937" spans="1:11" ht="14.45" customHeight="1" x14ac:dyDescent="0.2">
      <c r="A937" s="338" t="s">
        <v>1433</v>
      </c>
      <c r="B937" s="339" t="s">
        <v>1434</v>
      </c>
      <c r="C937" s="340" t="s">
        <v>1710</v>
      </c>
      <c r="D937" s="341" t="s">
        <v>1711</v>
      </c>
      <c r="E937" s="340" t="s">
        <v>462</v>
      </c>
      <c r="F937" s="341" t="s">
        <v>463</v>
      </c>
      <c r="G937" s="340" t="s">
        <v>705</v>
      </c>
      <c r="H937" s="340" t="s">
        <v>706</v>
      </c>
      <c r="I937" s="342">
        <v>0.5899999737739563</v>
      </c>
      <c r="J937" s="342">
        <v>100</v>
      </c>
      <c r="K937" s="343">
        <v>59</v>
      </c>
    </row>
    <row r="938" spans="1:11" ht="14.45" customHeight="1" x14ac:dyDescent="0.2">
      <c r="A938" s="338" t="s">
        <v>1433</v>
      </c>
      <c r="B938" s="339" t="s">
        <v>1434</v>
      </c>
      <c r="C938" s="340" t="s">
        <v>1710</v>
      </c>
      <c r="D938" s="341" t="s">
        <v>1711</v>
      </c>
      <c r="E938" s="340" t="s">
        <v>462</v>
      </c>
      <c r="F938" s="341" t="s">
        <v>463</v>
      </c>
      <c r="G938" s="340" t="s">
        <v>1640</v>
      </c>
      <c r="H938" s="340" t="s">
        <v>1641</v>
      </c>
      <c r="I938" s="342">
        <v>10.890000343322754</v>
      </c>
      <c r="J938" s="342">
        <v>1</v>
      </c>
      <c r="K938" s="343">
        <v>10.890000343322754</v>
      </c>
    </row>
    <row r="939" spans="1:11" ht="14.45" customHeight="1" x14ac:dyDescent="0.2">
      <c r="A939" s="338" t="s">
        <v>1433</v>
      </c>
      <c r="B939" s="339" t="s">
        <v>1434</v>
      </c>
      <c r="C939" s="340" t="s">
        <v>1710</v>
      </c>
      <c r="D939" s="341" t="s">
        <v>1711</v>
      </c>
      <c r="E939" s="340" t="s">
        <v>462</v>
      </c>
      <c r="F939" s="341" t="s">
        <v>463</v>
      </c>
      <c r="G939" s="340" t="s">
        <v>1642</v>
      </c>
      <c r="H939" s="340" t="s">
        <v>1643</v>
      </c>
      <c r="I939" s="342">
        <v>1.9840000152587891</v>
      </c>
      <c r="J939" s="342">
        <v>750</v>
      </c>
      <c r="K939" s="343">
        <v>1488</v>
      </c>
    </row>
    <row r="940" spans="1:11" ht="14.45" customHeight="1" x14ac:dyDescent="0.2">
      <c r="A940" s="338" t="s">
        <v>1433</v>
      </c>
      <c r="B940" s="339" t="s">
        <v>1434</v>
      </c>
      <c r="C940" s="340" t="s">
        <v>1710</v>
      </c>
      <c r="D940" s="341" t="s">
        <v>1711</v>
      </c>
      <c r="E940" s="340" t="s">
        <v>462</v>
      </c>
      <c r="F940" s="341" t="s">
        <v>463</v>
      </c>
      <c r="G940" s="340" t="s">
        <v>1644</v>
      </c>
      <c r="H940" s="340" t="s">
        <v>1645</v>
      </c>
      <c r="I940" s="342">
        <v>2.0439999580383299</v>
      </c>
      <c r="J940" s="342">
        <v>650</v>
      </c>
      <c r="K940" s="343">
        <v>1328.5</v>
      </c>
    </row>
    <row r="941" spans="1:11" ht="14.45" customHeight="1" x14ac:dyDescent="0.2">
      <c r="A941" s="338" t="s">
        <v>1433</v>
      </c>
      <c r="B941" s="339" t="s">
        <v>1434</v>
      </c>
      <c r="C941" s="340" t="s">
        <v>1710</v>
      </c>
      <c r="D941" s="341" t="s">
        <v>1711</v>
      </c>
      <c r="E941" s="340" t="s">
        <v>462</v>
      </c>
      <c r="F941" s="341" t="s">
        <v>463</v>
      </c>
      <c r="G941" s="340" t="s">
        <v>1650</v>
      </c>
      <c r="H941" s="340" t="s">
        <v>1651</v>
      </c>
      <c r="I941" s="342">
        <v>1.9249999523162842</v>
      </c>
      <c r="J941" s="342">
        <v>500</v>
      </c>
      <c r="K941" s="343">
        <v>962</v>
      </c>
    </row>
    <row r="942" spans="1:11" ht="14.45" customHeight="1" x14ac:dyDescent="0.2">
      <c r="A942" s="338" t="s">
        <v>1433</v>
      </c>
      <c r="B942" s="339" t="s">
        <v>1434</v>
      </c>
      <c r="C942" s="340" t="s">
        <v>1710</v>
      </c>
      <c r="D942" s="341" t="s">
        <v>1711</v>
      </c>
      <c r="E942" s="340" t="s">
        <v>462</v>
      </c>
      <c r="F942" s="341" t="s">
        <v>463</v>
      </c>
      <c r="G942" s="340" t="s">
        <v>1652</v>
      </c>
      <c r="H942" s="340" t="s">
        <v>1653</v>
      </c>
      <c r="I942" s="342">
        <v>2.8391665816307068</v>
      </c>
      <c r="J942" s="342">
        <v>750</v>
      </c>
      <c r="K942" s="343">
        <v>2323.0099999997765</v>
      </c>
    </row>
    <row r="943" spans="1:11" ht="14.45" customHeight="1" x14ac:dyDescent="0.2">
      <c r="A943" s="338" t="s">
        <v>1433</v>
      </c>
      <c r="B943" s="339" t="s">
        <v>1434</v>
      </c>
      <c r="C943" s="340" t="s">
        <v>1710</v>
      </c>
      <c r="D943" s="341" t="s">
        <v>1711</v>
      </c>
      <c r="E943" s="340" t="s">
        <v>462</v>
      </c>
      <c r="F943" s="341" t="s">
        <v>463</v>
      </c>
      <c r="G943" s="340" t="s">
        <v>1654</v>
      </c>
      <c r="H943" s="340" t="s">
        <v>1655</v>
      </c>
      <c r="I943" s="342">
        <v>2.1677778561909995</v>
      </c>
      <c r="J943" s="342">
        <v>600</v>
      </c>
      <c r="K943" s="343">
        <v>1301</v>
      </c>
    </row>
    <row r="944" spans="1:11" ht="14.45" customHeight="1" x14ac:dyDescent="0.2">
      <c r="A944" s="338" t="s">
        <v>1433</v>
      </c>
      <c r="B944" s="339" t="s">
        <v>1434</v>
      </c>
      <c r="C944" s="340" t="s">
        <v>1710</v>
      </c>
      <c r="D944" s="341" t="s">
        <v>1711</v>
      </c>
      <c r="E944" s="340" t="s">
        <v>462</v>
      </c>
      <c r="F944" s="341" t="s">
        <v>463</v>
      </c>
      <c r="G944" s="340" t="s">
        <v>1652</v>
      </c>
      <c r="H944" s="340" t="s">
        <v>1723</v>
      </c>
      <c r="I944" s="342">
        <v>3.0999999046325684</v>
      </c>
      <c r="J944" s="342">
        <v>50</v>
      </c>
      <c r="K944" s="343">
        <v>155</v>
      </c>
    </row>
    <row r="945" spans="1:11" ht="14.45" customHeight="1" x14ac:dyDescent="0.2">
      <c r="A945" s="338" t="s">
        <v>1433</v>
      </c>
      <c r="B945" s="339" t="s">
        <v>1434</v>
      </c>
      <c r="C945" s="340" t="s">
        <v>1710</v>
      </c>
      <c r="D945" s="341" t="s">
        <v>1711</v>
      </c>
      <c r="E945" s="340" t="s">
        <v>462</v>
      </c>
      <c r="F945" s="341" t="s">
        <v>463</v>
      </c>
      <c r="G945" s="340" t="s">
        <v>1642</v>
      </c>
      <c r="H945" s="340" t="s">
        <v>1663</v>
      </c>
      <c r="I945" s="342">
        <v>1.9800000190734863</v>
      </c>
      <c r="J945" s="342">
        <v>50</v>
      </c>
      <c r="K945" s="343">
        <v>99</v>
      </c>
    </row>
    <row r="946" spans="1:11" ht="14.45" customHeight="1" x14ac:dyDescent="0.2">
      <c r="A946" s="338" t="s">
        <v>1433</v>
      </c>
      <c r="B946" s="339" t="s">
        <v>1434</v>
      </c>
      <c r="C946" s="340" t="s">
        <v>1710</v>
      </c>
      <c r="D946" s="341" t="s">
        <v>1711</v>
      </c>
      <c r="E946" s="340" t="s">
        <v>462</v>
      </c>
      <c r="F946" s="341" t="s">
        <v>463</v>
      </c>
      <c r="G946" s="340" t="s">
        <v>1644</v>
      </c>
      <c r="H946" s="340" t="s">
        <v>1724</v>
      </c>
      <c r="I946" s="342">
        <v>2.0399999618530273</v>
      </c>
      <c r="J946" s="342">
        <v>50</v>
      </c>
      <c r="K946" s="343">
        <v>102</v>
      </c>
    </row>
    <row r="947" spans="1:11" ht="14.45" customHeight="1" x14ac:dyDescent="0.2">
      <c r="A947" s="338" t="s">
        <v>1433</v>
      </c>
      <c r="B947" s="339" t="s">
        <v>1434</v>
      </c>
      <c r="C947" s="340" t="s">
        <v>1710</v>
      </c>
      <c r="D947" s="341" t="s">
        <v>1711</v>
      </c>
      <c r="E947" s="340" t="s">
        <v>462</v>
      </c>
      <c r="F947" s="341" t="s">
        <v>463</v>
      </c>
      <c r="G947" s="340" t="s">
        <v>1654</v>
      </c>
      <c r="H947" s="340" t="s">
        <v>1725</v>
      </c>
      <c r="I947" s="342">
        <v>2.1600000858306885</v>
      </c>
      <c r="J947" s="342">
        <v>50</v>
      </c>
      <c r="K947" s="343">
        <v>108</v>
      </c>
    </row>
    <row r="948" spans="1:11" ht="14.45" customHeight="1" x14ac:dyDescent="0.2">
      <c r="A948" s="338" t="s">
        <v>1433</v>
      </c>
      <c r="B948" s="339" t="s">
        <v>1434</v>
      </c>
      <c r="C948" s="340" t="s">
        <v>1710</v>
      </c>
      <c r="D948" s="341" t="s">
        <v>1711</v>
      </c>
      <c r="E948" s="340" t="s">
        <v>462</v>
      </c>
      <c r="F948" s="341" t="s">
        <v>463</v>
      </c>
      <c r="G948" s="340" t="s">
        <v>744</v>
      </c>
      <c r="H948" s="340" t="s">
        <v>745</v>
      </c>
      <c r="I948" s="342">
        <v>23.714999198913574</v>
      </c>
      <c r="J948" s="342">
        <v>24</v>
      </c>
      <c r="K948" s="343">
        <v>569.13999938964844</v>
      </c>
    </row>
    <row r="949" spans="1:11" ht="14.45" customHeight="1" x14ac:dyDescent="0.2">
      <c r="A949" s="338" t="s">
        <v>1433</v>
      </c>
      <c r="B949" s="339" t="s">
        <v>1434</v>
      </c>
      <c r="C949" s="340" t="s">
        <v>1710</v>
      </c>
      <c r="D949" s="341" t="s">
        <v>1711</v>
      </c>
      <c r="E949" s="340" t="s">
        <v>462</v>
      </c>
      <c r="F949" s="341" t="s">
        <v>463</v>
      </c>
      <c r="G949" s="340" t="s">
        <v>744</v>
      </c>
      <c r="H949" s="340" t="s">
        <v>746</v>
      </c>
      <c r="I949" s="342">
        <v>23.469999313354492</v>
      </c>
      <c r="J949" s="342">
        <v>36</v>
      </c>
      <c r="K949" s="343">
        <v>844.91998291015625</v>
      </c>
    </row>
    <row r="950" spans="1:11" ht="14.45" customHeight="1" x14ac:dyDescent="0.2">
      <c r="A950" s="338" t="s">
        <v>1433</v>
      </c>
      <c r="B950" s="339" t="s">
        <v>1434</v>
      </c>
      <c r="C950" s="340" t="s">
        <v>1710</v>
      </c>
      <c r="D950" s="341" t="s">
        <v>1711</v>
      </c>
      <c r="E950" s="340" t="s">
        <v>1002</v>
      </c>
      <c r="F950" s="341" t="s">
        <v>1003</v>
      </c>
      <c r="G950" s="340" t="s">
        <v>1673</v>
      </c>
      <c r="H950" s="340" t="s">
        <v>1674</v>
      </c>
      <c r="I950" s="342">
        <v>1.7999999523162842</v>
      </c>
      <c r="J950" s="342">
        <v>100</v>
      </c>
      <c r="K950" s="343">
        <v>180</v>
      </c>
    </row>
    <row r="951" spans="1:11" ht="14.45" customHeight="1" x14ac:dyDescent="0.2">
      <c r="A951" s="338" t="s">
        <v>1433</v>
      </c>
      <c r="B951" s="339" t="s">
        <v>1434</v>
      </c>
      <c r="C951" s="340" t="s">
        <v>1710</v>
      </c>
      <c r="D951" s="341" t="s">
        <v>1711</v>
      </c>
      <c r="E951" s="340" t="s">
        <v>1064</v>
      </c>
      <c r="F951" s="341" t="s">
        <v>1065</v>
      </c>
      <c r="G951" s="340" t="s">
        <v>1726</v>
      </c>
      <c r="H951" s="340" t="s">
        <v>1727</v>
      </c>
      <c r="I951" s="342">
        <v>7.0199999809265137</v>
      </c>
      <c r="J951" s="342">
        <v>3</v>
      </c>
      <c r="K951" s="343">
        <v>21.059999465942383</v>
      </c>
    </row>
    <row r="952" spans="1:11" ht="14.45" customHeight="1" x14ac:dyDescent="0.2">
      <c r="A952" s="338" t="s">
        <v>1433</v>
      </c>
      <c r="B952" s="339" t="s">
        <v>1434</v>
      </c>
      <c r="C952" s="340" t="s">
        <v>1710</v>
      </c>
      <c r="D952" s="341" t="s">
        <v>1711</v>
      </c>
      <c r="E952" s="340" t="s">
        <v>1064</v>
      </c>
      <c r="F952" s="341" t="s">
        <v>1065</v>
      </c>
      <c r="G952" s="340" t="s">
        <v>1112</v>
      </c>
      <c r="H952" s="340" t="s">
        <v>1113</v>
      </c>
      <c r="I952" s="342">
        <v>0.69750000536441803</v>
      </c>
      <c r="J952" s="342">
        <v>800</v>
      </c>
      <c r="K952" s="343">
        <v>558</v>
      </c>
    </row>
    <row r="953" spans="1:11" ht="14.45" customHeight="1" x14ac:dyDescent="0.2">
      <c r="A953" s="338" t="s">
        <v>1433</v>
      </c>
      <c r="B953" s="339" t="s">
        <v>1434</v>
      </c>
      <c r="C953" s="340" t="s">
        <v>1710</v>
      </c>
      <c r="D953" s="341" t="s">
        <v>1711</v>
      </c>
      <c r="E953" s="340" t="s">
        <v>1064</v>
      </c>
      <c r="F953" s="341" t="s">
        <v>1065</v>
      </c>
      <c r="G953" s="340" t="s">
        <v>1226</v>
      </c>
      <c r="H953" s="340" t="s">
        <v>1227</v>
      </c>
      <c r="I953" s="342">
        <v>0.7199999988079071</v>
      </c>
      <c r="J953" s="342">
        <v>800</v>
      </c>
      <c r="K953" s="343">
        <v>576</v>
      </c>
    </row>
    <row r="954" spans="1:11" ht="14.45" customHeight="1" x14ac:dyDescent="0.2">
      <c r="A954" s="338" t="s">
        <v>1433</v>
      </c>
      <c r="B954" s="339" t="s">
        <v>1434</v>
      </c>
      <c r="C954" s="340" t="s">
        <v>1710</v>
      </c>
      <c r="D954" s="341" t="s">
        <v>1711</v>
      </c>
      <c r="E954" s="340" t="s">
        <v>1064</v>
      </c>
      <c r="F954" s="341" t="s">
        <v>1065</v>
      </c>
      <c r="G954" s="340" t="s">
        <v>1112</v>
      </c>
      <c r="H954" s="340" t="s">
        <v>1122</v>
      </c>
      <c r="I954" s="342">
        <v>1.2100000381469727</v>
      </c>
      <c r="J954" s="342">
        <v>200</v>
      </c>
      <c r="K954" s="343">
        <v>242</v>
      </c>
    </row>
    <row r="955" spans="1:11" ht="14.45" customHeight="1" x14ac:dyDescent="0.2">
      <c r="A955" s="338" t="s">
        <v>1433</v>
      </c>
      <c r="B955" s="339" t="s">
        <v>1434</v>
      </c>
      <c r="C955" s="340" t="s">
        <v>1710</v>
      </c>
      <c r="D955" s="341" t="s">
        <v>1711</v>
      </c>
      <c r="E955" s="340" t="s">
        <v>1064</v>
      </c>
      <c r="F955" s="341" t="s">
        <v>1065</v>
      </c>
      <c r="G955" s="340" t="s">
        <v>1226</v>
      </c>
      <c r="H955" s="340" t="s">
        <v>1232</v>
      </c>
      <c r="I955" s="342">
        <v>1.0399999618530273</v>
      </c>
      <c r="J955" s="342">
        <v>200</v>
      </c>
      <c r="K955" s="343">
        <v>208</v>
      </c>
    </row>
    <row r="956" spans="1:11" ht="14.45" customHeight="1" x14ac:dyDescent="0.2">
      <c r="A956" s="338" t="s">
        <v>1433</v>
      </c>
      <c r="B956" s="339" t="s">
        <v>1434</v>
      </c>
      <c r="C956" s="340" t="s">
        <v>1710</v>
      </c>
      <c r="D956" s="341" t="s">
        <v>1711</v>
      </c>
      <c r="E956" s="340" t="s">
        <v>1064</v>
      </c>
      <c r="F956" s="341" t="s">
        <v>1065</v>
      </c>
      <c r="G956" s="340" t="s">
        <v>1128</v>
      </c>
      <c r="H956" s="340" t="s">
        <v>1129</v>
      </c>
      <c r="I956" s="342">
        <v>3.630000114440918</v>
      </c>
      <c r="J956" s="342">
        <v>200</v>
      </c>
      <c r="K956" s="343">
        <v>726</v>
      </c>
    </row>
    <row r="957" spans="1:11" ht="14.45" customHeight="1" x14ac:dyDescent="0.2">
      <c r="A957" s="338" t="s">
        <v>1433</v>
      </c>
      <c r="B957" s="339" t="s">
        <v>1434</v>
      </c>
      <c r="C957" s="340" t="s">
        <v>1728</v>
      </c>
      <c r="D957" s="341" t="s">
        <v>1729</v>
      </c>
      <c r="E957" s="340" t="s">
        <v>1363</v>
      </c>
      <c r="F957" s="341" t="s">
        <v>1364</v>
      </c>
      <c r="G957" s="340" t="s">
        <v>1730</v>
      </c>
      <c r="H957" s="340" t="s">
        <v>1731</v>
      </c>
      <c r="I957" s="342">
        <v>2210.719970703125</v>
      </c>
      <c r="J957" s="342">
        <v>1</v>
      </c>
      <c r="K957" s="343">
        <v>2210.719970703125</v>
      </c>
    </row>
    <row r="958" spans="1:11" ht="14.45" customHeight="1" x14ac:dyDescent="0.2">
      <c r="A958" s="338" t="s">
        <v>1433</v>
      </c>
      <c r="B958" s="339" t="s">
        <v>1434</v>
      </c>
      <c r="C958" s="340" t="s">
        <v>1728</v>
      </c>
      <c r="D958" s="341" t="s">
        <v>1729</v>
      </c>
      <c r="E958" s="340" t="s">
        <v>1363</v>
      </c>
      <c r="F958" s="341" t="s">
        <v>1364</v>
      </c>
      <c r="G958" s="340" t="s">
        <v>1732</v>
      </c>
      <c r="H958" s="340" t="s">
        <v>1733</v>
      </c>
      <c r="I958" s="342">
        <v>5445</v>
      </c>
      <c r="J958" s="342">
        <v>5</v>
      </c>
      <c r="K958" s="343">
        <v>27225</v>
      </c>
    </row>
    <row r="959" spans="1:11" ht="14.45" customHeight="1" x14ac:dyDescent="0.2">
      <c r="A959" s="338" t="s">
        <v>1433</v>
      </c>
      <c r="B959" s="339" t="s">
        <v>1434</v>
      </c>
      <c r="C959" s="340" t="s">
        <v>1728</v>
      </c>
      <c r="D959" s="341" t="s">
        <v>1729</v>
      </c>
      <c r="E959" s="340" t="s">
        <v>1363</v>
      </c>
      <c r="F959" s="341" t="s">
        <v>1364</v>
      </c>
      <c r="G959" s="340" t="s">
        <v>1734</v>
      </c>
      <c r="H959" s="340" t="s">
        <v>1735</v>
      </c>
      <c r="I959" s="342">
        <v>5445</v>
      </c>
      <c r="J959" s="342">
        <v>5</v>
      </c>
      <c r="K959" s="343">
        <v>27225</v>
      </c>
    </row>
    <row r="960" spans="1:11" ht="14.45" customHeight="1" x14ac:dyDescent="0.2">
      <c r="A960" s="338" t="s">
        <v>1433</v>
      </c>
      <c r="B960" s="339" t="s">
        <v>1434</v>
      </c>
      <c r="C960" s="340" t="s">
        <v>1728</v>
      </c>
      <c r="D960" s="341" t="s">
        <v>1729</v>
      </c>
      <c r="E960" s="340" t="s">
        <v>1363</v>
      </c>
      <c r="F960" s="341" t="s">
        <v>1364</v>
      </c>
      <c r="G960" s="340" t="s">
        <v>1736</v>
      </c>
      <c r="H960" s="340" t="s">
        <v>1737</v>
      </c>
      <c r="I960" s="342">
        <v>5445</v>
      </c>
      <c r="J960" s="342">
        <v>5</v>
      </c>
      <c r="K960" s="343">
        <v>27225</v>
      </c>
    </row>
    <row r="961" spans="1:11" ht="14.45" customHeight="1" x14ac:dyDescent="0.2">
      <c r="A961" s="338" t="s">
        <v>1433</v>
      </c>
      <c r="B961" s="339" t="s">
        <v>1434</v>
      </c>
      <c r="C961" s="340" t="s">
        <v>1728</v>
      </c>
      <c r="D961" s="341" t="s">
        <v>1729</v>
      </c>
      <c r="E961" s="340" t="s">
        <v>1363</v>
      </c>
      <c r="F961" s="341" t="s">
        <v>1364</v>
      </c>
      <c r="G961" s="340" t="s">
        <v>1738</v>
      </c>
      <c r="H961" s="340" t="s">
        <v>1739</v>
      </c>
      <c r="I961" s="342">
        <v>5445</v>
      </c>
      <c r="J961" s="342">
        <v>3</v>
      </c>
      <c r="K961" s="343">
        <v>16335</v>
      </c>
    </row>
    <row r="962" spans="1:11" ht="14.45" customHeight="1" x14ac:dyDescent="0.2">
      <c r="A962" s="338" t="s">
        <v>1433</v>
      </c>
      <c r="B962" s="339" t="s">
        <v>1434</v>
      </c>
      <c r="C962" s="340" t="s">
        <v>1728</v>
      </c>
      <c r="D962" s="341" t="s">
        <v>1729</v>
      </c>
      <c r="E962" s="340" t="s">
        <v>1363</v>
      </c>
      <c r="F962" s="341" t="s">
        <v>1364</v>
      </c>
      <c r="G962" s="340" t="s">
        <v>1437</v>
      </c>
      <c r="H962" s="340" t="s">
        <v>1438</v>
      </c>
      <c r="I962" s="342">
        <v>147.17999267578125</v>
      </c>
      <c r="J962" s="342">
        <v>105</v>
      </c>
      <c r="K962" s="343">
        <v>15454.140014648438</v>
      </c>
    </row>
    <row r="963" spans="1:11" ht="14.45" customHeight="1" x14ac:dyDescent="0.2">
      <c r="A963" s="338" t="s">
        <v>1433</v>
      </c>
      <c r="B963" s="339" t="s">
        <v>1434</v>
      </c>
      <c r="C963" s="340" t="s">
        <v>1728</v>
      </c>
      <c r="D963" s="341" t="s">
        <v>1729</v>
      </c>
      <c r="E963" s="340" t="s">
        <v>1363</v>
      </c>
      <c r="F963" s="341" t="s">
        <v>1364</v>
      </c>
      <c r="G963" s="340" t="s">
        <v>1439</v>
      </c>
      <c r="H963" s="340" t="s">
        <v>1440</v>
      </c>
      <c r="I963" s="342">
        <v>147.17999267578125</v>
      </c>
      <c r="J963" s="342">
        <v>105</v>
      </c>
      <c r="K963" s="343">
        <v>15454.070007324219</v>
      </c>
    </row>
    <row r="964" spans="1:11" ht="14.45" customHeight="1" x14ac:dyDescent="0.2">
      <c r="A964" s="338" t="s">
        <v>1433</v>
      </c>
      <c r="B964" s="339" t="s">
        <v>1434</v>
      </c>
      <c r="C964" s="340" t="s">
        <v>1728</v>
      </c>
      <c r="D964" s="341" t="s">
        <v>1729</v>
      </c>
      <c r="E964" s="340" t="s">
        <v>1363</v>
      </c>
      <c r="F964" s="341" t="s">
        <v>1364</v>
      </c>
      <c r="G964" s="340" t="s">
        <v>1441</v>
      </c>
      <c r="H964" s="340" t="s">
        <v>1442</v>
      </c>
      <c r="I964" s="342">
        <v>167.76294035070083</v>
      </c>
      <c r="J964" s="342">
        <v>55</v>
      </c>
      <c r="K964" s="343">
        <v>9195.9999084472656</v>
      </c>
    </row>
    <row r="965" spans="1:11" ht="14.45" customHeight="1" x14ac:dyDescent="0.2">
      <c r="A965" s="338" t="s">
        <v>1433</v>
      </c>
      <c r="B965" s="339" t="s">
        <v>1434</v>
      </c>
      <c r="C965" s="340" t="s">
        <v>1728</v>
      </c>
      <c r="D965" s="341" t="s">
        <v>1729</v>
      </c>
      <c r="E965" s="340" t="s">
        <v>1363</v>
      </c>
      <c r="F965" s="341" t="s">
        <v>1364</v>
      </c>
      <c r="G965" s="340" t="s">
        <v>1367</v>
      </c>
      <c r="H965" s="340" t="s">
        <v>1368</v>
      </c>
      <c r="I965" s="342">
        <v>150</v>
      </c>
      <c r="J965" s="342">
        <v>2</v>
      </c>
      <c r="K965" s="343">
        <v>300</v>
      </c>
    </row>
    <row r="966" spans="1:11" ht="14.45" customHeight="1" x14ac:dyDescent="0.2">
      <c r="A966" s="338" t="s">
        <v>1433</v>
      </c>
      <c r="B966" s="339" t="s">
        <v>1434</v>
      </c>
      <c r="C966" s="340" t="s">
        <v>1728</v>
      </c>
      <c r="D966" s="341" t="s">
        <v>1729</v>
      </c>
      <c r="E966" s="340" t="s">
        <v>1363</v>
      </c>
      <c r="F966" s="341" t="s">
        <v>1364</v>
      </c>
      <c r="G966" s="340" t="s">
        <v>1740</v>
      </c>
      <c r="H966" s="340" t="s">
        <v>1741</v>
      </c>
      <c r="I966" s="342">
        <v>9228.18505859375</v>
      </c>
      <c r="J966" s="342">
        <v>2</v>
      </c>
      <c r="K966" s="343">
        <v>18456.3701171875</v>
      </c>
    </row>
    <row r="967" spans="1:11" ht="14.45" customHeight="1" x14ac:dyDescent="0.2">
      <c r="A967" s="338" t="s">
        <v>1433</v>
      </c>
      <c r="B967" s="339" t="s">
        <v>1434</v>
      </c>
      <c r="C967" s="340" t="s">
        <v>1728</v>
      </c>
      <c r="D967" s="341" t="s">
        <v>1729</v>
      </c>
      <c r="E967" s="340" t="s">
        <v>1363</v>
      </c>
      <c r="F967" s="341" t="s">
        <v>1364</v>
      </c>
      <c r="G967" s="340" t="s">
        <v>1425</v>
      </c>
      <c r="H967" s="340" t="s">
        <v>1426</v>
      </c>
      <c r="I967" s="342">
        <v>12.65588238660027</v>
      </c>
      <c r="J967" s="342">
        <v>170</v>
      </c>
      <c r="K967" s="343">
        <v>2150.9000473022461</v>
      </c>
    </row>
    <row r="968" spans="1:11" ht="14.45" customHeight="1" x14ac:dyDescent="0.2">
      <c r="A968" s="338" t="s">
        <v>1433</v>
      </c>
      <c r="B968" s="339" t="s">
        <v>1434</v>
      </c>
      <c r="C968" s="340" t="s">
        <v>1728</v>
      </c>
      <c r="D968" s="341" t="s">
        <v>1729</v>
      </c>
      <c r="E968" s="340" t="s">
        <v>1363</v>
      </c>
      <c r="F968" s="341" t="s">
        <v>1364</v>
      </c>
      <c r="G968" s="340" t="s">
        <v>1742</v>
      </c>
      <c r="H968" s="340" t="s">
        <v>1743</v>
      </c>
      <c r="I968" s="342">
        <v>3035.31005859375</v>
      </c>
      <c r="J968" s="342">
        <v>17</v>
      </c>
      <c r="K968" s="343">
        <v>51600.27099609375</v>
      </c>
    </row>
    <row r="969" spans="1:11" ht="14.45" customHeight="1" x14ac:dyDescent="0.2">
      <c r="A969" s="338" t="s">
        <v>1433</v>
      </c>
      <c r="B969" s="339" t="s">
        <v>1434</v>
      </c>
      <c r="C969" s="340" t="s">
        <v>1728</v>
      </c>
      <c r="D969" s="341" t="s">
        <v>1729</v>
      </c>
      <c r="E969" s="340" t="s">
        <v>1363</v>
      </c>
      <c r="F969" s="341" t="s">
        <v>1364</v>
      </c>
      <c r="G969" s="340" t="s">
        <v>1744</v>
      </c>
      <c r="H969" s="340" t="s">
        <v>1745</v>
      </c>
      <c r="I969" s="342">
        <v>3035.31005859375</v>
      </c>
      <c r="J969" s="342">
        <v>10</v>
      </c>
      <c r="K969" s="343">
        <v>30353.1005859375</v>
      </c>
    </row>
    <row r="970" spans="1:11" ht="14.45" customHeight="1" x14ac:dyDescent="0.2">
      <c r="A970" s="338" t="s">
        <v>1433</v>
      </c>
      <c r="B970" s="339" t="s">
        <v>1434</v>
      </c>
      <c r="C970" s="340" t="s">
        <v>1728</v>
      </c>
      <c r="D970" s="341" t="s">
        <v>1729</v>
      </c>
      <c r="E970" s="340" t="s">
        <v>1363</v>
      </c>
      <c r="F970" s="341" t="s">
        <v>1364</v>
      </c>
      <c r="G970" s="340" t="s">
        <v>1746</v>
      </c>
      <c r="H970" s="340" t="s">
        <v>1747</v>
      </c>
      <c r="I970" s="342">
        <v>2277.85009765625</v>
      </c>
      <c r="J970" s="342">
        <v>9</v>
      </c>
      <c r="K970" s="343">
        <v>20500.65087890625</v>
      </c>
    </row>
    <row r="971" spans="1:11" ht="14.45" customHeight="1" x14ac:dyDescent="0.2">
      <c r="A971" s="338" t="s">
        <v>1433</v>
      </c>
      <c r="B971" s="339" t="s">
        <v>1434</v>
      </c>
      <c r="C971" s="340" t="s">
        <v>1728</v>
      </c>
      <c r="D971" s="341" t="s">
        <v>1729</v>
      </c>
      <c r="E971" s="340" t="s">
        <v>1363</v>
      </c>
      <c r="F971" s="341" t="s">
        <v>1364</v>
      </c>
      <c r="G971" s="340" t="s">
        <v>1748</v>
      </c>
      <c r="H971" s="340" t="s">
        <v>1749</v>
      </c>
      <c r="I971" s="342">
        <v>2277.848429361979</v>
      </c>
      <c r="J971" s="342">
        <v>6</v>
      </c>
      <c r="K971" s="343">
        <v>13667.090576171875</v>
      </c>
    </row>
    <row r="972" spans="1:11" ht="14.45" customHeight="1" x14ac:dyDescent="0.2">
      <c r="A972" s="338" t="s">
        <v>1433</v>
      </c>
      <c r="B972" s="339" t="s">
        <v>1434</v>
      </c>
      <c r="C972" s="340" t="s">
        <v>1728</v>
      </c>
      <c r="D972" s="341" t="s">
        <v>1729</v>
      </c>
      <c r="E972" s="340" t="s">
        <v>1363</v>
      </c>
      <c r="F972" s="341" t="s">
        <v>1364</v>
      </c>
      <c r="G972" s="340" t="s">
        <v>1427</v>
      </c>
      <c r="H972" s="340" t="s">
        <v>1428</v>
      </c>
      <c r="I972" s="342">
        <v>9228.1904296875</v>
      </c>
      <c r="J972" s="342">
        <v>3</v>
      </c>
      <c r="K972" s="343">
        <v>27684.5712890625</v>
      </c>
    </row>
    <row r="973" spans="1:11" ht="14.45" customHeight="1" x14ac:dyDescent="0.2">
      <c r="A973" s="338" t="s">
        <v>1433</v>
      </c>
      <c r="B973" s="339" t="s">
        <v>1434</v>
      </c>
      <c r="C973" s="340" t="s">
        <v>1728</v>
      </c>
      <c r="D973" s="341" t="s">
        <v>1729</v>
      </c>
      <c r="E973" s="340" t="s">
        <v>1363</v>
      </c>
      <c r="F973" s="341" t="s">
        <v>1364</v>
      </c>
      <c r="G973" s="340" t="s">
        <v>1750</v>
      </c>
      <c r="H973" s="340" t="s">
        <v>1751</v>
      </c>
      <c r="I973" s="342">
        <v>22994.599609375</v>
      </c>
      <c r="J973" s="342">
        <v>1</v>
      </c>
      <c r="K973" s="343">
        <v>22994.599609375</v>
      </c>
    </row>
    <row r="974" spans="1:11" ht="14.45" customHeight="1" x14ac:dyDescent="0.2">
      <c r="A974" s="338" t="s">
        <v>1433</v>
      </c>
      <c r="B974" s="339" t="s">
        <v>1434</v>
      </c>
      <c r="C974" s="340" t="s">
        <v>1728</v>
      </c>
      <c r="D974" s="341" t="s">
        <v>1729</v>
      </c>
      <c r="E974" s="340" t="s">
        <v>1363</v>
      </c>
      <c r="F974" s="341" t="s">
        <v>1364</v>
      </c>
      <c r="G974" s="340" t="s">
        <v>1752</v>
      </c>
      <c r="H974" s="340" t="s">
        <v>1753</v>
      </c>
      <c r="I974" s="342">
        <v>22994.58984375</v>
      </c>
      <c r="J974" s="342">
        <v>1</v>
      </c>
      <c r="K974" s="343">
        <v>22994.58984375</v>
      </c>
    </row>
    <row r="975" spans="1:11" ht="14.45" customHeight="1" x14ac:dyDescent="0.2">
      <c r="A975" s="338" t="s">
        <v>1433</v>
      </c>
      <c r="B975" s="339" t="s">
        <v>1434</v>
      </c>
      <c r="C975" s="340" t="s">
        <v>1728</v>
      </c>
      <c r="D975" s="341" t="s">
        <v>1729</v>
      </c>
      <c r="E975" s="340" t="s">
        <v>1363</v>
      </c>
      <c r="F975" s="341" t="s">
        <v>1364</v>
      </c>
      <c r="G975" s="340" t="s">
        <v>1754</v>
      </c>
      <c r="H975" s="340" t="s">
        <v>1755</v>
      </c>
      <c r="I975" s="342">
        <v>22994.599609375</v>
      </c>
      <c r="J975" s="342">
        <v>2.5</v>
      </c>
      <c r="K975" s="343">
        <v>57486.4990234375</v>
      </c>
    </row>
    <row r="976" spans="1:11" ht="14.45" customHeight="1" x14ac:dyDescent="0.2">
      <c r="A976" s="338" t="s">
        <v>1433</v>
      </c>
      <c r="B976" s="339" t="s">
        <v>1434</v>
      </c>
      <c r="C976" s="340" t="s">
        <v>1728</v>
      </c>
      <c r="D976" s="341" t="s">
        <v>1729</v>
      </c>
      <c r="E976" s="340" t="s">
        <v>1363</v>
      </c>
      <c r="F976" s="341" t="s">
        <v>1364</v>
      </c>
      <c r="G976" s="340" t="s">
        <v>1756</v>
      </c>
      <c r="H976" s="340" t="s">
        <v>1757</v>
      </c>
      <c r="I976" s="342">
        <v>22994.599609375</v>
      </c>
      <c r="J976" s="342">
        <v>2</v>
      </c>
      <c r="K976" s="343">
        <v>45989.19921875</v>
      </c>
    </row>
    <row r="977" spans="1:11" ht="14.45" customHeight="1" x14ac:dyDescent="0.2">
      <c r="A977" s="338" t="s">
        <v>1433</v>
      </c>
      <c r="B977" s="339" t="s">
        <v>1434</v>
      </c>
      <c r="C977" s="340" t="s">
        <v>1728</v>
      </c>
      <c r="D977" s="341" t="s">
        <v>1729</v>
      </c>
      <c r="E977" s="340" t="s">
        <v>1363</v>
      </c>
      <c r="F977" s="341" t="s">
        <v>1364</v>
      </c>
      <c r="G977" s="340" t="s">
        <v>1758</v>
      </c>
      <c r="H977" s="340" t="s">
        <v>1759</v>
      </c>
      <c r="I977" s="342">
        <v>16187.7099609375</v>
      </c>
      <c r="J977" s="342">
        <v>1</v>
      </c>
      <c r="K977" s="343">
        <v>16187.7099609375</v>
      </c>
    </row>
    <row r="978" spans="1:11" ht="14.45" customHeight="1" x14ac:dyDescent="0.2">
      <c r="A978" s="338" t="s">
        <v>1433</v>
      </c>
      <c r="B978" s="339" t="s">
        <v>1434</v>
      </c>
      <c r="C978" s="340" t="s">
        <v>1728</v>
      </c>
      <c r="D978" s="341" t="s">
        <v>1729</v>
      </c>
      <c r="E978" s="340" t="s">
        <v>1363</v>
      </c>
      <c r="F978" s="341" t="s">
        <v>1364</v>
      </c>
      <c r="G978" s="340" t="s">
        <v>1760</v>
      </c>
      <c r="H978" s="340" t="s">
        <v>1761</v>
      </c>
      <c r="I978" s="342">
        <v>16187.7099609375</v>
      </c>
      <c r="J978" s="342">
        <v>1</v>
      </c>
      <c r="K978" s="343">
        <v>16187.7099609375</v>
      </c>
    </row>
    <row r="979" spans="1:11" ht="14.45" customHeight="1" x14ac:dyDescent="0.2">
      <c r="A979" s="338" t="s">
        <v>1433</v>
      </c>
      <c r="B979" s="339" t="s">
        <v>1434</v>
      </c>
      <c r="C979" s="340" t="s">
        <v>1728</v>
      </c>
      <c r="D979" s="341" t="s">
        <v>1729</v>
      </c>
      <c r="E979" s="340" t="s">
        <v>1363</v>
      </c>
      <c r="F979" s="341" t="s">
        <v>1364</v>
      </c>
      <c r="G979" s="340" t="s">
        <v>1762</v>
      </c>
      <c r="H979" s="340" t="s">
        <v>1763</v>
      </c>
      <c r="I979" s="342">
        <v>3709.6724243164063</v>
      </c>
      <c r="J979" s="342">
        <v>2.75</v>
      </c>
      <c r="K979" s="343">
        <v>10201.589782714844</v>
      </c>
    </row>
    <row r="980" spans="1:11" ht="14.45" customHeight="1" x14ac:dyDescent="0.2">
      <c r="A980" s="338" t="s">
        <v>1433</v>
      </c>
      <c r="B980" s="339" t="s">
        <v>1434</v>
      </c>
      <c r="C980" s="340" t="s">
        <v>1728</v>
      </c>
      <c r="D980" s="341" t="s">
        <v>1729</v>
      </c>
      <c r="E980" s="340" t="s">
        <v>1363</v>
      </c>
      <c r="F980" s="341" t="s">
        <v>1364</v>
      </c>
      <c r="G980" s="340" t="s">
        <v>1764</v>
      </c>
      <c r="H980" s="340" t="s">
        <v>1765</v>
      </c>
      <c r="I980" s="342">
        <v>3130.7511121961807</v>
      </c>
      <c r="J980" s="342">
        <v>10</v>
      </c>
      <c r="K980" s="343">
        <v>31307.509765625</v>
      </c>
    </row>
    <row r="981" spans="1:11" ht="14.45" customHeight="1" x14ac:dyDescent="0.2">
      <c r="A981" s="338" t="s">
        <v>1433</v>
      </c>
      <c r="B981" s="339" t="s">
        <v>1434</v>
      </c>
      <c r="C981" s="340" t="s">
        <v>1728</v>
      </c>
      <c r="D981" s="341" t="s">
        <v>1729</v>
      </c>
      <c r="E981" s="340" t="s">
        <v>1363</v>
      </c>
      <c r="F981" s="341" t="s">
        <v>1364</v>
      </c>
      <c r="G981" s="340" t="s">
        <v>1766</v>
      </c>
      <c r="H981" s="340" t="s">
        <v>1767</v>
      </c>
      <c r="I981" s="342">
        <v>213.35000610351563</v>
      </c>
      <c r="J981" s="342">
        <v>38</v>
      </c>
      <c r="K981" s="343">
        <v>8107.199951171875</v>
      </c>
    </row>
    <row r="982" spans="1:11" ht="14.45" customHeight="1" x14ac:dyDescent="0.2">
      <c r="A982" s="338" t="s">
        <v>1433</v>
      </c>
      <c r="B982" s="339" t="s">
        <v>1434</v>
      </c>
      <c r="C982" s="340" t="s">
        <v>1728</v>
      </c>
      <c r="D982" s="341" t="s">
        <v>1729</v>
      </c>
      <c r="E982" s="340" t="s">
        <v>1363</v>
      </c>
      <c r="F982" s="341" t="s">
        <v>1364</v>
      </c>
      <c r="G982" s="340" t="s">
        <v>1429</v>
      </c>
      <c r="H982" s="340" t="s">
        <v>1430</v>
      </c>
      <c r="I982" s="342">
        <v>3781.25</v>
      </c>
      <c r="J982" s="342">
        <v>1</v>
      </c>
      <c r="K982" s="343">
        <v>3781.25</v>
      </c>
    </row>
    <row r="983" spans="1:11" ht="14.45" customHeight="1" x14ac:dyDescent="0.2">
      <c r="A983" s="338" t="s">
        <v>1433</v>
      </c>
      <c r="B983" s="339" t="s">
        <v>1434</v>
      </c>
      <c r="C983" s="340" t="s">
        <v>1728</v>
      </c>
      <c r="D983" s="341" t="s">
        <v>1729</v>
      </c>
      <c r="E983" s="340" t="s">
        <v>1363</v>
      </c>
      <c r="F983" s="341" t="s">
        <v>1364</v>
      </c>
      <c r="G983" s="340" t="s">
        <v>1768</v>
      </c>
      <c r="H983" s="340" t="s">
        <v>1769</v>
      </c>
      <c r="I983" s="342">
        <v>2722.4994913736978</v>
      </c>
      <c r="J983" s="342">
        <v>73</v>
      </c>
      <c r="K983" s="343">
        <v>198742.48046875</v>
      </c>
    </row>
    <row r="984" spans="1:11" ht="14.45" customHeight="1" x14ac:dyDescent="0.2">
      <c r="A984" s="338" t="s">
        <v>1433</v>
      </c>
      <c r="B984" s="339" t="s">
        <v>1434</v>
      </c>
      <c r="C984" s="340" t="s">
        <v>1728</v>
      </c>
      <c r="D984" s="341" t="s">
        <v>1729</v>
      </c>
      <c r="E984" s="340" t="s">
        <v>1363</v>
      </c>
      <c r="F984" s="341" t="s">
        <v>1364</v>
      </c>
      <c r="G984" s="340" t="s">
        <v>1770</v>
      </c>
      <c r="H984" s="340" t="s">
        <v>1771</v>
      </c>
      <c r="I984" s="342">
        <v>125.83999633789063</v>
      </c>
      <c r="J984" s="342">
        <v>2</v>
      </c>
      <c r="K984" s="343">
        <v>251.67999267578125</v>
      </c>
    </row>
    <row r="985" spans="1:11" ht="14.45" customHeight="1" x14ac:dyDescent="0.2">
      <c r="A985" s="338" t="s">
        <v>1433</v>
      </c>
      <c r="B985" s="339" t="s">
        <v>1434</v>
      </c>
      <c r="C985" s="340" t="s">
        <v>1728</v>
      </c>
      <c r="D985" s="341" t="s">
        <v>1729</v>
      </c>
      <c r="E985" s="340" t="s">
        <v>1363</v>
      </c>
      <c r="F985" s="341" t="s">
        <v>1364</v>
      </c>
      <c r="G985" s="340" t="s">
        <v>1772</v>
      </c>
      <c r="H985" s="340" t="s">
        <v>1773</v>
      </c>
      <c r="I985" s="342">
        <v>3881.8349609375</v>
      </c>
      <c r="J985" s="342">
        <v>2</v>
      </c>
      <c r="K985" s="343">
        <v>7763.669921875</v>
      </c>
    </row>
    <row r="986" spans="1:11" ht="14.45" customHeight="1" x14ac:dyDescent="0.2">
      <c r="A986" s="338" t="s">
        <v>1433</v>
      </c>
      <c r="B986" s="339" t="s">
        <v>1434</v>
      </c>
      <c r="C986" s="340" t="s">
        <v>1728</v>
      </c>
      <c r="D986" s="341" t="s">
        <v>1729</v>
      </c>
      <c r="E986" s="340" t="s">
        <v>1363</v>
      </c>
      <c r="F986" s="341" t="s">
        <v>1364</v>
      </c>
      <c r="G986" s="340" t="s">
        <v>1774</v>
      </c>
      <c r="H986" s="340" t="s">
        <v>1775</v>
      </c>
      <c r="I986" s="342">
        <v>2624.5400390625</v>
      </c>
      <c r="J986" s="342">
        <v>2</v>
      </c>
      <c r="K986" s="343">
        <v>5249.080078125</v>
      </c>
    </row>
    <row r="987" spans="1:11" ht="14.45" customHeight="1" x14ac:dyDescent="0.2">
      <c r="A987" s="338" t="s">
        <v>1433</v>
      </c>
      <c r="B987" s="339" t="s">
        <v>1434</v>
      </c>
      <c r="C987" s="340" t="s">
        <v>1728</v>
      </c>
      <c r="D987" s="341" t="s">
        <v>1729</v>
      </c>
      <c r="E987" s="340" t="s">
        <v>1363</v>
      </c>
      <c r="F987" s="341" t="s">
        <v>1364</v>
      </c>
      <c r="G987" s="340" t="s">
        <v>1776</v>
      </c>
      <c r="H987" s="340" t="s">
        <v>1777</v>
      </c>
      <c r="I987" s="342">
        <v>11883.1650390625</v>
      </c>
      <c r="J987" s="342">
        <v>2</v>
      </c>
      <c r="K987" s="343">
        <v>23766.330078125</v>
      </c>
    </row>
    <row r="988" spans="1:11" ht="14.45" customHeight="1" x14ac:dyDescent="0.2">
      <c r="A988" s="338" t="s">
        <v>1433</v>
      </c>
      <c r="B988" s="339" t="s">
        <v>1434</v>
      </c>
      <c r="C988" s="340" t="s">
        <v>1728</v>
      </c>
      <c r="D988" s="341" t="s">
        <v>1729</v>
      </c>
      <c r="E988" s="340" t="s">
        <v>308</v>
      </c>
      <c r="F988" s="341" t="s">
        <v>309</v>
      </c>
      <c r="G988" s="340" t="s">
        <v>310</v>
      </c>
      <c r="H988" s="340" t="s">
        <v>311</v>
      </c>
      <c r="I988" s="342">
        <v>21.239999771118164</v>
      </c>
      <c r="J988" s="342">
        <v>28</v>
      </c>
      <c r="K988" s="343">
        <v>594.719970703125</v>
      </c>
    </row>
    <row r="989" spans="1:11" ht="14.45" customHeight="1" x14ac:dyDescent="0.2">
      <c r="A989" s="338" t="s">
        <v>1433</v>
      </c>
      <c r="B989" s="339" t="s">
        <v>1434</v>
      </c>
      <c r="C989" s="340" t="s">
        <v>1728</v>
      </c>
      <c r="D989" s="341" t="s">
        <v>1729</v>
      </c>
      <c r="E989" s="340" t="s">
        <v>312</v>
      </c>
      <c r="F989" s="341" t="s">
        <v>313</v>
      </c>
      <c r="G989" s="340" t="s">
        <v>1778</v>
      </c>
      <c r="H989" s="340" t="s">
        <v>1779</v>
      </c>
      <c r="I989" s="342">
        <v>38.720001220703125</v>
      </c>
      <c r="J989" s="342">
        <v>6</v>
      </c>
      <c r="K989" s="343">
        <v>232.32000732421875</v>
      </c>
    </row>
    <row r="990" spans="1:11" ht="14.45" customHeight="1" x14ac:dyDescent="0.2">
      <c r="A990" s="338" t="s">
        <v>1433</v>
      </c>
      <c r="B990" s="339" t="s">
        <v>1434</v>
      </c>
      <c r="C990" s="340" t="s">
        <v>1728</v>
      </c>
      <c r="D990" s="341" t="s">
        <v>1729</v>
      </c>
      <c r="E990" s="340" t="s">
        <v>312</v>
      </c>
      <c r="F990" s="341" t="s">
        <v>313</v>
      </c>
      <c r="G990" s="340" t="s">
        <v>1397</v>
      </c>
      <c r="H990" s="340" t="s">
        <v>1398</v>
      </c>
      <c r="I990" s="342">
        <v>50.580001831054688</v>
      </c>
      <c r="J990" s="342">
        <v>3</v>
      </c>
      <c r="K990" s="343">
        <v>151.72999572753906</v>
      </c>
    </row>
    <row r="991" spans="1:11" ht="14.45" customHeight="1" x14ac:dyDescent="0.2">
      <c r="A991" s="338" t="s">
        <v>1433</v>
      </c>
      <c r="B991" s="339" t="s">
        <v>1434</v>
      </c>
      <c r="C991" s="340" t="s">
        <v>1728</v>
      </c>
      <c r="D991" s="341" t="s">
        <v>1729</v>
      </c>
      <c r="E991" s="340" t="s">
        <v>312</v>
      </c>
      <c r="F991" s="341" t="s">
        <v>313</v>
      </c>
      <c r="G991" s="340" t="s">
        <v>1399</v>
      </c>
      <c r="H991" s="340" t="s">
        <v>1400</v>
      </c>
      <c r="I991" s="342">
        <v>40.900001525878906</v>
      </c>
      <c r="J991" s="342">
        <v>3</v>
      </c>
      <c r="K991" s="343">
        <v>122.69000244140625</v>
      </c>
    </row>
    <row r="992" spans="1:11" ht="14.45" customHeight="1" x14ac:dyDescent="0.2">
      <c r="A992" s="338" t="s">
        <v>1433</v>
      </c>
      <c r="B992" s="339" t="s">
        <v>1434</v>
      </c>
      <c r="C992" s="340" t="s">
        <v>1728</v>
      </c>
      <c r="D992" s="341" t="s">
        <v>1729</v>
      </c>
      <c r="E992" s="340" t="s">
        <v>316</v>
      </c>
      <c r="F992" s="341" t="s">
        <v>317</v>
      </c>
      <c r="G992" s="340" t="s">
        <v>1453</v>
      </c>
      <c r="H992" s="340" t="s">
        <v>1454</v>
      </c>
      <c r="I992" s="342">
        <v>1568</v>
      </c>
      <c r="J992" s="342">
        <v>4</v>
      </c>
      <c r="K992" s="343">
        <v>6272</v>
      </c>
    </row>
    <row r="993" spans="1:11" ht="14.45" customHeight="1" x14ac:dyDescent="0.2">
      <c r="A993" s="338" t="s">
        <v>1433</v>
      </c>
      <c r="B993" s="339" t="s">
        <v>1434</v>
      </c>
      <c r="C993" s="340" t="s">
        <v>1728</v>
      </c>
      <c r="D993" s="341" t="s">
        <v>1729</v>
      </c>
      <c r="E993" s="340" t="s">
        <v>316</v>
      </c>
      <c r="F993" s="341" t="s">
        <v>317</v>
      </c>
      <c r="G993" s="340" t="s">
        <v>1712</v>
      </c>
      <c r="H993" s="340" t="s">
        <v>1713</v>
      </c>
      <c r="I993" s="342">
        <v>4.2300000190734863</v>
      </c>
      <c r="J993" s="342">
        <v>60</v>
      </c>
      <c r="K993" s="343">
        <v>253.80000305175781</v>
      </c>
    </row>
    <row r="994" spans="1:11" ht="14.45" customHeight="1" x14ac:dyDescent="0.2">
      <c r="A994" s="338" t="s">
        <v>1433</v>
      </c>
      <c r="B994" s="339" t="s">
        <v>1434</v>
      </c>
      <c r="C994" s="340" t="s">
        <v>1728</v>
      </c>
      <c r="D994" s="341" t="s">
        <v>1729</v>
      </c>
      <c r="E994" s="340" t="s">
        <v>316</v>
      </c>
      <c r="F994" s="341" t="s">
        <v>317</v>
      </c>
      <c r="G994" s="340" t="s">
        <v>327</v>
      </c>
      <c r="H994" s="340" t="s">
        <v>1171</v>
      </c>
      <c r="I994" s="342">
        <v>6.3324999809265137</v>
      </c>
      <c r="J994" s="342">
        <v>120</v>
      </c>
      <c r="K994" s="343">
        <v>759.90000915527344</v>
      </c>
    </row>
    <row r="995" spans="1:11" ht="14.45" customHeight="1" x14ac:dyDescent="0.2">
      <c r="A995" s="338" t="s">
        <v>1433</v>
      </c>
      <c r="B995" s="339" t="s">
        <v>1434</v>
      </c>
      <c r="C995" s="340" t="s">
        <v>1728</v>
      </c>
      <c r="D995" s="341" t="s">
        <v>1729</v>
      </c>
      <c r="E995" s="340" t="s">
        <v>316</v>
      </c>
      <c r="F995" s="341" t="s">
        <v>317</v>
      </c>
      <c r="G995" s="340" t="s">
        <v>327</v>
      </c>
      <c r="H995" s="340" t="s">
        <v>328</v>
      </c>
      <c r="I995" s="342">
        <v>6.429999828338623</v>
      </c>
      <c r="J995" s="342">
        <v>60</v>
      </c>
      <c r="K995" s="343">
        <v>385.79998779296875</v>
      </c>
    </row>
    <row r="996" spans="1:11" ht="14.45" customHeight="1" x14ac:dyDescent="0.2">
      <c r="A996" s="338" t="s">
        <v>1433</v>
      </c>
      <c r="B996" s="339" t="s">
        <v>1434</v>
      </c>
      <c r="C996" s="340" t="s">
        <v>1728</v>
      </c>
      <c r="D996" s="341" t="s">
        <v>1729</v>
      </c>
      <c r="E996" s="340" t="s">
        <v>316</v>
      </c>
      <c r="F996" s="341" t="s">
        <v>317</v>
      </c>
      <c r="G996" s="340" t="s">
        <v>1780</v>
      </c>
      <c r="H996" s="340" t="s">
        <v>1781</v>
      </c>
      <c r="I996" s="342">
        <v>8.8155557844373913</v>
      </c>
      <c r="J996" s="342">
        <v>230</v>
      </c>
      <c r="K996" s="343">
        <v>2026.3500556945801</v>
      </c>
    </row>
    <row r="997" spans="1:11" ht="14.45" customHeight="1" x14ac:dyDescent="0.2">
      <c r="A997" s="338" t="s">
        <v>1433</v>
      </c>
      <c r="B997" s="339" t="s">
        <v>1434</v>
      </c>
      <c r="C997" s="340" t="s">
        <v>1728</v>
      </c>
      <c r="D997" s="341" t="s">
        <v>1729</v>
      </c>
      <c r="E997" s="340" t="s">
        <v>316</v>
      </c>
      <c r="F997" s="341" t="s">
        <v>317</v>
      </c>
      <c r="G997" s="340" t="s">
        <v>329</v>
      </c>
      <c r="H997" s="340" t="s">
        <v>330</v>
      </c>
      <c r="I997" s="342">
        <v>13.430000305175781</v>
      </c>
      <c r="J997" s="342">
        <v>190</v>
      </c>
      <c r="K997" s="343">
        <v>2551.6999816894531</v>
      </c>
    </row>
    <row r="998" spans="1:11" ht="14.45" customHeight="1" x14ac:dyDescent="0.2">
      <c r="A998" s="338" t="s">
        <v>1433</v>
      </c>
      <c r="B998" s="339" t="s">
        <v>1434</v>
      </c>
      <c r="C998" s="340" t="s">
        <v>1728</v>
      </c>
      <c r="D998" s="341" t="s">
        <v>1729</v>
      </c>
      <c r="E998" s="340" t="s">
        <v>316</v>
      </c>
      <c r="F998" s="341" t="s">
        <v>317</v>
      </c>
      <c r="G998" s="340" t="s">
        <v>331</v>
      </c>
      <c r="H998" s="340" t="s">
        <v>332</v>
      </c>
      <c r="I998" s="342">
        <v>0.46833333373069763</v>
      </c>
      <c r="J998" s="342">
        <v>4500</v>
      </c>
      <c r="K998" s="343">
        <v>2155</v>
      </c>
    </row>
    <row r="999" spans="1:11" ht="14.45" customHeight="1" x14ac:dyDescent="0.2">
      <c r="A999" s="338" t="s">
        <v>1433</v>
      </c>
      <c r="B999" s="339" t="s">
        <v>1434</v>
      </c>
      <c r="C999" s="340" t="s">
        <v>1728</v>
      </c>
      <c r="D999" s="341" t="s">
        <v>1729</v>
      </c>
      <c r="E999" s="340" t="s">
        <v>316</v>
      </c>
      <c r="F999" s="341" t="s">
        <v>317</v>
      </c>
      <c r="G999" s="340" t="s">
        <v>333</v>
      </c>
      <c r="H999" s="340" t="s">
        <v>334</v>
      </c>
      <c r="I999" s="342">
        <v>0.639090895652771</v>
      </c>
      <c r="J999" s="342">
        <v>9000</v>
      </c>
      <c r="K999" s="343">
        <v>5765</v>
      </c>
    </row>
    <row r="1000" spans="1:11" ht="14.45" customHeight="1" x14ac:dyDescent="0.2">
      <c r="A1000" s="338" t="s">
        <v>1433</v>
      </c>
      <c r="B1000" s="339" t="s">
        <v>1434</v>
      </c>
      <c r="C1000" s="340" t="s">
        <v>1728</v>
      </c>
      <c r="D1000" s="341" t="s">
        <v>1729</v>
      </c>
      <c r="E1000" s="340" t="s">
        <v>316</v>
      </c>
      <c r="F1000" s="341" t="s">
        <v>317</v>
      </c>
      <c r="G1000" s="340" t="s">
        <v>1457</v>
      </c>
      <c r="H1000" s="340" t="s">
        <v>1458</v>
      </c>
      <c r="I1000" s="342">
        <v>1.4099999904632567</v>
      </c>
      <c r="J1000" s="342">
        <v>11700</v>
      </c>
      <c r="K1000" s="343">
        <v>16468</v>
      </c>
    </row>
    <row r="1001" spans="1:11" ht="14.45" customHeight="1" x14ac:dyDescent="0.2">
      <c r="A1001" s="338" t="s">
        <v>1433</v>
      </c>
      <c r="B1001" s="339" t="s">
        <v>1434</v>
      </c>
      <c r="C1001" s="340" t="s">
        <v>1728</v>
      </c>
      <c r="D1001" s="341" t="s">
        <v>1729</v>
      </c>
      <c r="E1001" s="340" t="s">
        <v>316</v>
      </c>
      <c r="F1001" s="341" t="s">
        <v>317</v>
      </c>
      <c r="G1001" s="340" t="s">
        <v>1782</v>
      </c>
      <c r="H1001" s="340" t="s">
        <v>1783</v>
      </c>
      <c r="I1001" s="342">
        <v>0.16750000417232513</v>
      </c>
      <c r="J1001" s="342">
        <v>1100</v>
      </c>
      <c r="K1001" s="343">
        <v>182</v>
      </c>
    </row>
    <row r="1002" spans="1:11" ht="14.45" customHeight="1" x14ac:dyDescent="0.2">
      <c r="A1002" s="338" t="s">
        <v>1433</v>
      </c>
      <c r="B1002" s="339" t="s">
        <v>1434</v>
      </c>
      <c r="C1002" s="340" t="s">
        <v>1728</v>
      </c>
      <c r="D1002" s="341" t="s">
        <v>1729</v>
      </c>
      <c r="E1002" s="340" t="s">
        <v>316</v>
      </c>
      <c r="F1002" s="341" t="s">
        <v>317</v>
      </c>
      <c r="G1002" s="340" t="s">
        <v>1459</v>
      </c>
      <c r="H1002" s="340" t="s">
        <v>1460</v>
      </c>
      <c r="I1002" s="342">
        <v>0.49090908061374317</v>
      </c>
      <c r="J1002" s="342">
        <v>3606</v>
      </c>
      <c r="K1002" s="343">
        <v>1773.8199999332428</v>
      </c>
    </row>
    <row r="1003" spans="1:11" ht="14.45" customHeight="1" x14ac:dyDescent="0.2">
      <c r="A1003" s="338" t="s">
        <v>1433</v>
      </c>
      <c r="B1003" s="339" t="s">
        <v>1434</v>
      </c>
      <c r="C1003" s="340" t="s">
        <v>1728</v>
      </c>
      <c r="D1003" s="341" t="s">
        <v>1729</v>
      </c>
      <c r="E1003" s="340" t="s">
        <v>316</v>
      </c>
      <c r="F1003" s="341" t="s">
        <v>317</v>
      </c>
      <c r="G1003" s="340" t="s">
        <v>1784</v>
      </c>
      <c r="H1003" s="340" t="s">
        <v>1785</v>
      </c>
      <c r="I1003" s="342">
        <v>0.27800000309944151</v>
      </c>
      <c r="J1003" s="342">
        <v>1500</v>
      </c>
      <c r="K1003" s="343">
        <v>417</v>
      </c>
    </row>
    <row r="1004" spans="1:11" ht="14.45" customHeight="1" x14ac:dyDescent="0.2">
      <c r="A1004" s="338" t="s">
        <v>1433</v>
      </c>
      <c r="B1004" s="339" t="s">
        <v>1434</v>
      </c>
      <c r="C1004" s="340" t="s">
        <v>1728</v>
      </c>
      <c r="D1004" s="341" t="s">
        <v>1729</v>
      </c>
      <c r="E1004" s="340" t="s">
        <v>316</v>
      </c>
      <c r="F1004" s="341" t="s">
        <v>317</v>
      </c>
      <c r="G1004" s="340" t="s">
        <v>1237</v>
      </c>
      <c r="H1004" s="340" t="s">
        <v>1238</v>
      </c>
      <c r="I1004" s="342">
        <v>1.2871428557804652</v>
      </c>
      <c r="J1004" s="342">
        <v>2100</v>
      </c>
      <c r="K1004" s="343">
        <v>2703</v>
      </c>
    </row>
    <row r="1005" spans="1:11" ht="14.45" customHeight="1" x14ac:dyDescent="0.2">
      <c r="A1005" s="338" t="s">
        <v>1433</v>
      </c>
      <c r="B1005" s="339" t="s">
        <v>1434</v>
      </c>
      <c r="C1005" s="340" t="s">
        <v>1728</v>
      </c>
      <c r="D1005" s="341" t="s">
        <v>1729</v>
      </c>
      <c r="E1005" s="340" t="s">
        <v>316</v>
      </c>
      <c r="F1005" s="341" t="s">
        <v>317</v>
      </c>
      <c r="G1005" s="340" t="s">
        <v>1786</v>
      </c>
      <c r="H1005" s="340" t="s">
        <v>1787</v>
      </c>
      <c r="I1005" s="342">
        <v>0.43999999761581421</v>
      </c>
      <c r="J1005" s="342">
        <v>10500</v>
      </c>
      <c r="K1005" s="343">
        <v>4620</v>
      </c>
    </row>
    <row r="1006" spans="1:11" ht="14.45" customHeight="1" x14ac:dyDescent="0.2">
      <c r="A1006" s="338" t="s">
        <v>1433</v>
      </c>
      <c r="B1006" s="339" t="s">
        <v>1434</v>
      </c>
      <c r="C1006" s="340" t="s">
        <v>1728</v>
      </c>
      <c r="D1006" s="341" t="s">
        <v>1729</v>
      </c>
      <c r="E1006" s="340" t="s">
        <v>316</v>
      </c>
      <c r="F1006" s="341" t="s">
        <v>317</v>
      </c>
      <c r="G1006" s="340" t="s">
        <v>1461</v>
      </c>
      <c r="H1006" s="340" t="s">
        <v>1462</v>
      </c>
      <c r="I1006" s="342">
        <v>157.84889051649304</v>
      </c>
      <c r="J1006" s="342">
        <v>26</v>
      </c>
      <c r="K1006" s="343">
        <v>4103.4200744628906</v>
      </c>
    </row>
    <row r="1007" spans="1:11" ht="14.45" customHeight="1" x14ac:dyDescent="0.2">
      <c r="A1007" s="338" t="s">
        <v>1433</v>
      </c>
      <c r="B1007" s="339" t="s">
        <v>1434</v>
      </c>
      <c r="C1007" s="340" t="s">
        <v>1728</v>
      </c>
      <c r="D1007" s="341" t="s">
        <v>1729</v>
      </c>
      <c r="E1007" s="340" t="s">
        <v>316</v>
      </c>
      <c r="F1007" s="341" t="s">
        <v>317</v>
      </c>
      <c r="G1007" s="340" t="s">
        <v>1788</v>
      </c>
      <c r="H1007" s="340" t="s">
        <v>1789</v>
      </c>
      <c r="I1007" s="342">
        <v>314.8900146484375</v>
      </c>
      <c r="J1007" s="342">
        <v>4</v>
      </c>
      <c r="K1007" s="343">
        <v>1259.56005859375</v>
      </c>
    </row>
    <row r="1008" spans="1:11" ht="14.45" customHeight="1" x14ac:dyDescent="0.2">
      <c r="A1008" s="338" t="s">
        <v>1433</v>
      </c>
      <c r="B1008" s="339" t="s">
        <v>1434</v>
      </c>
      <c r="C1008" s="340" t="s">
        <v>1728</v>
      </c>
      <c r="D1008" s="341" t="s">
        <v>1729</v>
      </c>
      <c r="E1008" s="340" t="s">
        <v>316</v>
      </c>
      <c r="F1008" s="341" t="s">
        <v>317</v>
      </c>
      <c r="G1008" s="340" t="s">
        <v>1790</v>
      </c>
      <c r="H1008" s="340" t="s">
        <v>1791</v>
      </c>
      <c r="I1008" s="342">
        <v>86.379997253417969</v>
      </c>
      <c r="J1008" s="342">
        <v>20</v>
      </c>
      <c r="K1008" s="343">
        <v>1727.5700073242188</v>
      </c>
    </row>
    <row r="1009" spans="1:11" ht="14.45" customHeight="1" x14ac:dyDescent="0.2">
      <c r="A1009" s="338" t="s">
        <v>1433</v>
      </c>
      <c r="B1009" s="339" t="s">
        <v>1434</v>
      </c>
      <c r="C1009" s="340" t="s">
        <v>1728</v>
      </c>
      <c r="D1009" s="341" t="s">
        <v>1729</v>
      </c>
      <c r="E1009" s="340" t="s">
        <v>316</v>
      </c>
      <c r="F1009" s="341" t="s">
        <v>317</v>
      </c>
      <c r="G1009" s="340" t="s">
        <v>1792</v>
      </c>
      <c r="H1009" s="340" t="s">
        <v>1793</v>
      </c>
      <c r="I1009" s="342">
        <v>2.5399999618530273</v>
      </c>
      <c r="J1009" s="342">
        <v>350</v>
      </c>
      <c r="K1009" s="343">
        <v>889.00001525878906</v>
      </c>
    </row>
    <row r="1010" spans="1:11" ht="14.45" customHeight="1" x14ac:dyDescent="0.2">
      <c r="A1010" s="338" t="s">
        <v>1433</v>
      </c>
      <c r="B1010" s="339" t="s">
        <v>1434</v>
      </c>
      <c r="C1010" s="340" t="s">
        <v>1728</v>
      </c>
      <c r="D1010" s="341" t="s">
        <v>1729</v>
      </c>
      <c r="E1010" s="340" t="s">
        <v>316</v>
      </c>
      <c r="F1010" s="341" t="s">
        <v>317</v>
      </c>
      <c r="G1010" s="340" t="s">
        <v>1794</v>
      </c>
      <c r="H1010" s="340" t="s">
        <v>1795</v>
      </c>
      <c r="I1010" s="342">
        <v>109.875</v>
      </c>
      <c r="J1010" s="342">
        <v>3</v>
      </c>
      <c r="K1010" s="343">
        <v>329.41000366210938</v>
      </c>
    </row>
    <row r="1011" spans="1:11" ht="14.45" customHeight="1" x14ac:dyDescent="0.2">
      <c r="A1011" s="338" t="s">
        <v>1433</v>
      </c>
      <c r="B1011" s="339" t="s">
        <v>1434</v>
      </c>
      <c r="C1011" s="340" t="s">
        <v>1728</v>
      </c>
      <c r="D1011" s="341" t="s">
        <v>1729</v>
      </c>
      <c r="E1011" s="340" t="s">
        <v>316</v>
      </c>
      <c r="F1011" s="341" t="s">
        <v>317</v>
      </c>
      <c r="G1011" s="340" t="s">
        <v>1471</v>
      </c>
      <c r="H1011" s="340" t="s">
        <v>1472</v>
      </c>
      <c r="I1011" s="342">
        <v>790.8800048828125</v>
      </c>
      <c r="J1011" s="342">
        <v>1</v>
      </c>
      <c r="K1011" s="343">
        <v>790.8800048828125</v>
      </c>
    </row>
    <row r="1012" spans="1:11" ht="14.45" customHeight="1" x14ac:dyDescent="0.2">
      <c r="A1012" s="338" t="s">
        <v>1433</v>
      </c>
      <c r="B1012" s="339" t="s">
        <v>1434</v>
      </c>
      <c r="C1012" s="340" t="s">
        <v>1728</v>
      </c>
      <c r="D1012" s="341" t="s">
        <v>1729</v>
      </c>
      <c r="E1012" s="340" t="s">
        <v>316</v>
      </c>
      <c r="F1012" s="341" t="s">
        <v>317</v>
      </c>
      <c r="G1012" s="340" t="s">
        <v>1796</v>
      </c>
      <c r="H1012" s="340" t="s">
        <v>1797</v>
      </c>
      <c r="I1012" s="342">
        <v>355.35000610351563</v>
      </c>
      <c r="J1012" s="342">
        <v>10</v>
      </c>
      <c r="K1012" s="343">
        <v>3553.5000610351563</v>
      </c>
    </row>
    <row r="1013" spans="1:11" ht="14.45" customHeight="1" x14ac:dyDescent="0.2">
      <c r="A1013" s="338" t="s">
        <v>1433</v>
      </c>
      <c r="B1013" s="339" t="s">
        <v>1434</v>
      </c>
      <c r="C1013" s="340" t="s">
        <v>1728</v>
      </c>
      <c r="D1013" s="341" t="s">
        <v>1729</v>
      </c>
      <c r="E1013" s="340" t="s">
        <v>316</v>
      </c>
      <c r="F1013" s="341" t="s">
        <v>317</v>
      </c>
      <c r="G1013" s="340" t="s">
        <v>342</v>
      </c>
      <c r="H1013" s="340" t="s">
        <v>343</v>
      </c>
      <c r="I1013" s="342">
        <v>65.341999053955078</v>
      </c>
      <c r="J1013" s="342">
        <v>60</v>
      </c>
      <c r="K1013" s="343">
        <v>3941.2200927734375</v>
      </c>
    </row>
    <row r="1014" spans="1:11" ht="14.45" customHeight="1" x14ac:dyDescent="0.2">
      <c r="A1014" s="338" t="s">
        <v>1433</v>
      </c>
      <c r="B1014" s="339" t="s">
        <v>1434</v>
      </c>
      <c r="C1014" s="340" t="s">
        <v>1728</v>
      </c>
      <c r="D1014" s="341" t="s">
        <v>1729</v>
      </c>
      <c r="E1014" s="340" t="s">
        <v>316</v>
      </c>
      <c r="F1014" s="341" t="s">
        <v>317</v>
      </c>
      <c r="G1014" s="340" t="s">
        <v>1798</v>
      </c>
      <c r="H1014" s="340" t="s">
        <v>1799</v>
      </c>
      <c r="I1014" s="342">
        <v>123.27999877929688</v>
      </c>
      <c r="J1014" s="342">
        <v>30</v>
      </c>
      <c r="K1014" s="343">
        <v>3698.400146484375</v>
      </c>
    </row>
    <row r="1015" spans="1:11" ht="14.45" customHeight="1" x14ac:dyDescent="0.2">
      <c r="A1015" s="338" t="s">
        <v>1433</v>
      </c>
      <c r="B1015" s="339" t="s">
        <v>1434</v>
      </c>
      <c r="C1015" s="340" t="s">
        <v>1728</v>
      </c>
      <c r="D1015" s="341" t="s">
        <v>1729</v>
      </c>
      <c r="E1015" s="340" t="s">
        <v>316</v>
      </c>
      <c r="F1015" s="341" t="s">
        <v>317</v>
      </c>
      <c r="G1015" s="340" t="s">
        <v>1475</v>
      </c>
      <c r="H1015" s="340" t="s">
        <v>1476</v>
      </c>
      <c r="I1015" s="342">
        <v>272.44000244140625</v>
      </c>
      <c r="J1015" s="342">
        <v>18</v>
      </c>
      <c r="K1015" s="343">
        <v>4903.8599853515625</v>
      </c>
    </row>
    <row r="1016" spans="1:11" ht="14.45" customHeight="1" x14ac:dyDescent="0.2">
      <c r="A1016" s="338" t="s">
        <v>1433</v>
      </c>
      <c r="B1016" s="339" t="s">
        <v>1434</v>
      </c>
      <c r="C1016" s="340" t="s">
        <v>1728</v>
      </c>
      <c r="D1016" s="341" t="s">
        <v>1729</v>
      </c>
      <c r="E1016" s="340" t="s">
        <v>316</v>
      </c>
      <c r="F1016" s="341" t="s">
        <v>317</v>
      </c>
      <c r="G1016" s="340" t="s">
        <v>1477</v>
      </c>
      <c r="H1016" s="340" t="s">
        <v>1478</v>
      </c>
      <c r="I1016" s="342">
        <v>22.149999618530273</v>
      </c>
      <c r="J1016" s="342">
        <v>300</v>
      </c>
      <c r="K1016" s="343">
        <v>6645</v>
      </c>
    </row>
    <row r="1017" spans="1:11" ht="14.45" customHeight="1" x14ac:dyDescent="0.2">
      <c r="A1017" s="338" t="s">
        <v>1433</v>
      </c>
      <c r="B1017" s="339" t="s">
        <v>1434</v>
      </c>
      <c r="C1017" s="340" t="s">
        <v>1728</v>
      </c>
      <c r="D1017" s="341" t="s">
        <v>1729</v>
      </c>
      <c r="E1017" s="340" t="s">
        <v>316</v>
      </c>
      <c r="F1017" s="341" t="s">
        <v>317</v>
      </c>
      <c r="G1017" s="340" t="s">
        <v>358</v>
      </c>
      <c r="H1017" s="340" t="s">
        <v>359</v>
      </c>
      <c r="I1017" s="342">
        <v>30.172000122070312</v>
      </c>
      <c r="J1017" s="342">
        <v>175</v>
      </c>
      <c r="K1017" s="343">
        <v>5280.25</v>
      </c>
    </row>
    <row r="1018" spans="1:11" ht="14.45" customHeight="1" x14ac:dyDescent="0.2">
      <c r="A1018" s="338" t="s">
        <v>1433</v>
      </c>
      <c r="B1018" s="339" t="s">
        <v>1434</v>
      </c>
      <c r="C1018" s="340" t="s">
        <v>1728</v>
      </c>
      <c r="D1018" s="341" t="s">
        <v>1729</v>
      </c>
      <c r="E1018" s="340" t="s">
        <v>316</v>
      </c>
      <c r="F1018" s="341" t="s">
        <v>317</v>
      </c>
      <c r="G1018" s="340" t="s">
        <v>360</v>
      </c>
      <c r="H1018" s="340" t="s">
        <v>361</v>
      </c>
      <c r="I1018" s="342">
        <v>2.8733332951863608</v>
      </c>
      <c r="J1018" s="342">
        <v>300</v>
      </c>
      <c r="K1018" s="343">
        <v>862</v>
      </c>
    </row>
    <row r="1019" spans="1:11" ht="14.45" customHeight="1" x14ac:dyDescent="0.2">
      <c r="A1019" s="338" t="s">
        <v>1433</v>
      </c>
      <c r="B1019" s="339" t="s">
        <v>1434</v>
      </c>
      <c r="C1019" s="340" t="s">
        <v>1728</v>
      </c>
      <c r="D1019" s="341" t="s">
        <v>1729</v>
      </c>
      <c r="E1019" s="340" t="s">
        <v>316</v>
      </c>
      <c r="F1019" s="341" t="s">
        <v>317</v>
      </c>
      <c r="G1019" s="340" t="s">
        <v>362</v>
      </c>
      <c r="H1019" s="340" t="s">
        <v>363</v>
      </c>
      <c r="I1019" s="342">
        <v>5.2699999809265137</v>
      </c>
      <c r="J1019" s="342">
        <v>240</v>
      </c>
      <c r="K1019" s="343">
        <v>1264.8000221252441</v>
      </c>
    </row>
    <row r="1020" spans="1:11" ht="14.45" customHeight="1" x14ac:dyDescent="0.2">
      <c r="A1020" s="338" t="s">
        <v>1433</v>
      </c>
      <c r="B1020" s="339" t="s">
        <v>1434</v>
      </c>
      <c r="C1020" s="340" t="s">
        <v>1728</v>
      </c>
      <c r="D1020" s="341" t="s">
        <v>1729</v>
      </c>
      <c r="E1020" s="340" t="s">
        <v>316</v>
      </c>
      <c r="F1020" s="341" t="s">
        <v>317</v>
      </c>
      <c r="G1020" s="340" t="s">
        <v>1481</v>
      </c>
      <c r="H1020" s="340" t="s">
        <v>1482</v>
      </c>
      <c r="I1020" s="342">
        <v>18.75</v>
      </c>
      <c r="J1020" s="342">
        <v>40</v>
      </c>
      <c r="K1020" s="343">
        <v>750.12997436523438</v>
      </c>
    </row>
    <row r="1021" spans="1:11" ht="14.45" customHeight="1" x14ac:dyDescent="0.2">
      <c r="A1021" s="338" t="s">
        <v>1433</v>
      </c>
      <c r="B1021" s="339" t="s">
        <v>1434</v>
      </c>
      <c r="C1021" s="340" t="s">
        <v>1728</v>
      </c>
      <c r="D1021" s="341" t="s">
        <v>1729</v>
      </c>
      <c r="E1021" s="340" t="s">
        <v>316</v>
      </c>
      <c r="F1021" s="341" t="s">
        <v>317</v>
      </c>
      <c r="G1021" s="340" t="s">
        <v>374</v>
      </c>
      <c r="H1021" s="340" t="s">
        <v>375</v>
      </c>
      <c r="I1021" s="342">
        <v>214.45555623372397</v>
      </c>
      <c r="J1021" s="342">
        <v>29</v>
      </c>
      <c r="K1021" s="343">
        <v>6220.0300903320313</v>
      </c>
    </row>
    <row r="1022" spans="1:11" ht="14.45" customHeight="1" x14ac:dyDescent="0.2">
      <c r="A1022" s="338" t="s">
        <v>1433</v>
      </c>
      <c r="B1022" s="339" t="s">
        <v>1434</v>
      </c>
      <c r="C1022" s="340" t="s">
        <v>1728</v>
      </c>
      <c r="D1022" s="341" t="s">
        <v>1729</v>
      </c>
      <c r="E1022" s="340" t="s">
        <v>316</v>
      </c>
      <c r="F1022" s="341" t="s">
        <v>317</v>
      </c>
      <c r="G1022" s="340" t="s">
        <v>1800</v>
      </c>
      <c r="H1022" s="340" t="s">
        <v>1801</v>
      </c>
      <c r="I1022" s="342">
        <v>792.32000732421875</v>
      </c>
      <c r="J1022" s="342">
        <v>2</v>
      </c>
      <c r="K1022" s="343">
        <v>1584.6400146484375</v>
      </c>
    </row>
    <row r="1023" spans="1:11" ht="14.45" customHeight="1" x14ac:dyDescent="0.2">
      <c r="A1023" s="338" t="s">
        <v>1433</v>
      </c>
      <c r="B1023" s="339" t="s">
        <v>1434</v>
      </c>
      <c r="C1023" s="340" t="s">
        <v>1728</v>
      </c>
      <c r="D1023" s="341" t="s">
        <v>1729</v>
      </c>
      <c r="E1023" s="340" t="s">
        <v>316</v>
      </c>
      <c r="F1023" s="341" t="s">
        <v>317</v>
      </c>
      <c r="G1023" s="340" t="s">
        <v>1802</v>
      </c>
      <c r="H1023" s="340" t="s">
        <v>1803</v>
      </c>
      <c r="I1023" s="342">
        <v>309.35000610351563</v>
      </c>
      <c r="J1023" s="342">
        <v>2</v>
      </c>
      <c r="K1023" s="343">
        <v>618.70001220703125</v>
      </c>
    </row>
    <row r="1024" spans="1:11" ht="14.45" customHeight="1" x14ac:dyDescent="0.2">
      <c r="A1024" s="338" t="s">
        <v>1433</v>
      </c>
      <c r="B1024" s="339" t="s">
        <v>1434</v>
      </c>
      <c r="C1024" s="340" t="s">
        <v>1728</v>
      </c>
      <c r="D1024" s="341" t="s">
        <v>1729</v>
      </c>
      <c r="E1024" s="340" t="s">
        <v>316</v>
      </c>
      <c r="F1024" s="341" t="s">
        <v>317</v>
      </c>
      <c r="G1024" s="340" t="s">
        <v>1804</v>
      </c>
      <c r="H1024" s="340" t="s">
        <v>1805</v>
      </c>
      <c r="I1024" s="342">
        <v>5.7300000190734863</v>
      </c>
      <c r="J1024" s="342">
        <v>110</v>
      </c>
      <c r="K1024" s="343">
        <v>630.08000946044922</v>
      </c>
    </row>
    <row r="1025" spans="1:11" ht="14.45" customHeight="1" x14ac:dyDescent="0.2">
      <c r="A1025" s="338" t="s">
        <v>1433</v>
      </c>
      <c r="B1025" s="339" t="s">
        <v>1434</v>
      </c>
      <c r="C1025" s="340" t="s">
        <v>1728</v>
      </c>
      <c r="D1025" s="341" t="s">
        <v>1729</v>
      </c>
      <c r="E1025" s="340" t="s">
        <v>316</v>
      </c>
      <c r="F1025" s="341" t="s">
        <v>317</v>
      </c>
      <c r="G1025" s="340" t="s">
        <v>1806</v>
      </c>
      <c r="H1025" s="340" t="s">
        <v>1807</v>
      </c>
      <c r="I1025" s="342">
        <v>129.25999450683594</v>
      </c>
      <c r="J1025" s="342">
        <v>30</v>
      </c>
      <c r="K1025" s="343">
        <v>3877.7999267578125</v>
      </c>
    </row>
    <row r="1026" spans="1:11" ht="14.45" customHeight="1" x14ac:dyDescent="0.2">
      <c r="A1026" s="338" t="s">
        <v>1433</v>
      </c>
      <c r="B1026" s="339" t="s">
        <v>1434</v>
      </c>
      <c r="C1026" s="340" t="s">
        <v>1728</v>
      </c>
      <c r="D1026" s="341" t="s">
        <v>1729</v>
      </c>
      <c r="E1026" s="340" t="s">
        <v>316</v>
      </c>
      <c r="F1026" s="341" t="s">
        <v>317</v>
      </c>
      <c r="G1026" s="340" t="s">
        <v>1808</v>
      </c>
      <c r="H1026" s="340" t="s">
        <v>1809</v>
      </c>
      <c r="I1026" s="342">
        <v>310.5</v>
      </c>
      <c r="J1026" s="342">
        <v>20</v>
      </c>
      <c r="K1026" s="343">
        <v>6210</v>
      </c>
    </row>
    <row r="1027" spans="1:11" ht="14.45" customHeight="1" x14ac:dyDescent="0.2">
      <c r="A1027" s="338" t="s">
        <v>1433</v>
      </c>
      <c r="B1027" s="339" t="s">
        <v>1434</v>
      </c>
      <c r="C1027" s="340" t="s">
        <v>1728</v>
      </c>
      <c r="D1027" s="341" t="s">
        <v>1729</v>
      </c>
      <c r="E1027" s="340" t="s">
        <v>316</v>
      </c>
      <c r="F1027" s="341" t="s">
        <v>317</v>
      </c>
      <c r="G1027" s="340" t="s">
        <v>1499</v>
      </c>
      <c r="H1027" s="340" t="s">
        <v>1500</v>
      </c>
      <c r="I1027" s="342">
        <v>283.01998901367188</v>
      </c>
      <c r="J1027" s="342">
        <v>5</v>
      </c>
      <c r="K1027" s="343">
        <v>1415.0799560546875</v>
      </c>
    </row>
    <row r="1028" spans="1:11" ht="14.45" customHeight="1" x14ac:dyDescent="0.2">
      <c r="A1028" s="338" t="s">
        <v>1433</v>
      </c>
      <c r="B1028" s="339" t="s">
        <v>1434</v>
      </c>
      <c r="C1028" s="340" t="s">
        <v>1728</v>
      </c>
      <c r="D1028" s="341" t="s">
        <v>1729</v>
      </c>
      <c r="E1028" s="340" t="s">
        <v>316</v>
      </c>
      <c r="F1028" s="341" t="s">
        <v>317</v>
      </c>
      <c r="G1028" s="340" t="s">
        <v>1810</v>
      </c>
      <c r="H1028" s="340" t="s">
        <v>1811</v>
      </c>
      <c r="I1028" s="342">
        <v>419.75</v>
      </c>
      <c r="J1028" s="342">
        <v>10</v>
      </c>
      <c r="K1028" s="343">
        <v>4197.5</v>
      </c>
    </row>
    <row r="1029" spans="1:11" ht="14.45" customHeight="1" x14ac:dyDescent="0.2">
      <c r="A1029" s="338" t="s">
        <v>1433</v>
      </c>
      <c r="B1029" s="339" t="s">
        <v>1434</v>
      </c>
      <c r="C1029" s="340" t="s">
        <v>1728</v>
      </c>
      <c r="D1029" s="341" t="s">
        <v>1729</v>
      </c>
      <c r="E1029" s="340" t="s">
        <v>316</v>
      </c>
      <c r="F1029" s="341" t="s">
        <v>317</v>
      </c>
      <c r="G1029" s="340" t="s">
        <v>1812</v>
      </c>
      <c r="H1029" s="340" t="s">
        <v>1813</v>
      </c>
      <c r="I1029" s="342">
        <v>58.529998779296875</v>
      </c>
      <c r="J1029" s="342">
        <v>10</v>
      </c>
      <c r="K1029" s="343">
        <v>585.34002685546875</v>
      </c>
    </row>
    <row r="1030" spans="1:11" ht="14.45" customHeight="1" x14ac:dyDescent="0.2">
      <c r="A1030" s="338" t="s">
        <v>1433</v>
      </c>
      <c r="B1030" s="339" t="s">
        <v>1434</v>
      </c>
      <c r="C1030" s="340" t="s">
        <v>1728</v>
      </c>
      <c r="D1030" s="341" t="s">
        <v>1729</v>
      </c>
      <c r="E1030" s="340" t="s">
        <v>316</v>
      </c>
      <c r="F1030" s="341" t="s">
        <v>317</v>
      </c>
      <c r="G1030" s="340" t="s">
        <v>1714</v>
      </c>
      <c r="H1030" s="340" t="s">
        <v>1715</v>
      </c>
      <c r="I1030" s="342">
        <v>26.020000457763672</v>
      </c>
      <c r="J1030" s="342">
        <v>10</v>
      </c>
      <c r="K1030" s="343">
        <v>260.14999389648438</v>
      </c>
    </row>
    <row r="1031" spans="1:11" ht="14.45" customHeight="1" x14ac:dyDescent="0.2">
      <c r="A1031" s="338" t="s">
        <v>1433</v>
      </c>
      <c r="B1031" s="339" t="s">
        <v>1434</v>
      </c>
      <c r="C1031" s="340" t="s">
        <v>1728</v>
      </c>
      <c r="D1031" s="341" t="s">
        <v>1729</v>
      </c>
      <c r="E1031" s="340" t="s">
        <v>316</v>
      </c>
      <c r="F1031" s="341" t="s">
        <v>317</v>
      </c>
      <c r="G1031" s="340" t="s">
        <v>1814</v>
      </c>
      <c r="H1031" s="340" t="s">
        <v>1815</v>
      </c>
      <c r="I1031" s="342">
        <v>656.6400146484375</v>
      </c>
      <c r="J1031" s="342">
        <v>1</v>
      </c>
      <c r="K1031" s="343">
        <v>656.6400146484375</v>
      </c>
    </row>
    <row r="1032" spans="1:11" ht="14.45" customHeight="1" x14ac:dyDescent="0.2">
      <c r="A1032" s="338" t="s">
        <v>1433</v>
      </c>
      <c r="B1032" s="339" t="s">
        <v>1434</v>
      </c>
      <c r="C1032" s="340" t="s">
        <v>1728</v>
      </c>
      <c r="D1032" s="341" t="s">
        <v>1729</v>
      </c>
      <c r="E1032" s="340" t="s">
        <v>316</v>
      </c>
      <c r="F1032" s="341" t="s">
        <v>317</v>
      </c>
      <c r="G1032" s="340" t="s">
        <v>1501</v>
      </c>
      <c r="H1032" s="340" t="s">
        <v>1502</v>
      </c>
      <c r="I1032" s="342">
        <v>21.200000762939453</v>
      </c>
      <c r="J1032" s="342">
        <v>10</v>
      </c>
      <c r="K1032" s="343">
        <v>212.03999328613281</v>
      </c>
    </row>
    <row r="1033" spans="1:11" ht="14.45" customHeight="1" x14ac:dyDescent="0.2">
      <c r="A1033" s="338" t="s">
        <v>1433</v>
      </c>
      <c r="B1033" s="339" t="s">
        <v>1434</v>
      </c>
      <c r="C1033" s="340" t="s">
        <v>1728</v>
      </c>
      <c r="D1033" s="341" t="s">
        <v>1729</v>
      </c>
      <c r="E1033" s="340" t="s">
        <v>316</v>
      </c>
      <c r="F1033" s="341" t="s">
        <v>317</v>
      </c>
      <c r="G1033" s="340" t="s">
        <v>1503</v>
      </c>
      <c r="H1033" s="340" t="s">
        <v>1504</v>
      </c>
      <c r="I1033" s="342">
        <v>37.279998779296875</v>
      </c>
      <c r="J1033" s="342">
        <v>10</v>
      </c>
      <c r="K1033" s="343">
        <v>372.77999877929688</v>
      </c>
    </row>
    <row r="1034" spans="1:11" ht="14.45" customHeight="1" x14ac:dyDescent="0.2">
      <c r="A1034" s="338" t="s">
        <v>1433</v>
      </c>
      <c r="B1034" s="339" t="s">
        <v>1434</v>
      </c>
      <c r="C1034" s="340" t="s">
        <v>1728</v>
      </c>
      <c r="D1034" s="341" t="s">
        <v>1729</v>
      </c>
      <c r="E1034" s="340" t="s">
        <v>316</v>
      </c>
      <c r="F1034" s="341" t="s">
        <v>317</v>
      </c>
      <c r="G1034" s="340" t="s">
        <v>1816</v>
      </c>
      <c r="H1034" s="340" t="s">
        <v>1817</v>
      </c>
      <c r="I1034" s="342">
        <v>72.680000305175781</v>
      </c>
      <c r="J1034" s="342">
        <v>10</v>
      </c>
      <c r="K1034" s="343">
        <v>726.75</v>
      </c>
    </row>
    <row r="1035" spans="1:11" ht="14.45" customHeight="1" x14ac:dyDescent="0.2">
      <c r="A1035" s="338" t="s">
        <v>1433</v>
      </c>
      <c r="B1035" s="339" t="s">
        <v>1434</v>
      </c>
      <c r="C1035" s="340" t="s">
        <v>1728</v>
      </c>
      <c r="D1035" s="341" t="s">
        <v>1729</v>
      </c>
      <c r="E1035" s="340" t="s">
        <v>316</v>
      </c>
      <c r="F1035" s="341" t="s">
        <v>317</v>
      </c>
      <c r="G1035" s="340" t="s">
        <v>1818</v>
      </c>
      <c r="H1035" s="340" t="s">
        <v>1819</v>
      </c>
      <c r="I1035" s="342">
        <v>7.4945455030961474</v>
      </c>
      <c r="J1035" s="342">
        <v>1110</v>
      </c>
      <c r="K1035" s="343">
        <v>8335.4000015258789</v>
      </c>
    </row>
    <row r="1036" spans="1:11" ht="14.45" customHeight="1" x14ac:dyDescent="0.2">
      <c r="A1036" s="338" t="s">
        <v>1433</v>
      </c>
      <c r="B1036" s="339" t="s">
        <v>1434</v>
      </c>
      <c r="C1036" s="340" t="s">
        <v>1728</v>
      </c>
      <c r="D1036" s="341" t="s">
        <v>1729</v>
      </c>
      <c r="E1036" s="340" t="s">
        <v>316</v>
      </c>
      <c r="F1036" s="341" t="s">
        <v>317</v>
      </c>
      <c r="G1036" s="340" t="s">
        <v>1505</v>
      </c>
      <c r="H1036" s="340" t="s">
        <v>1506</v>
      </c>
      <c r="I1036" s="342">
        <v>22.943846629216122</v>
      </c>
      <c r="J1036" s="342">
        <v>1650</v>
      </c>
      <c r="K1036" s="343">
        <v>37855.069946289063</v>
      </c>
    </row>
    <row r="1037" spans="1:11" ht="14.45" customHeight="1" x14ac:dyDescent="0.2">
      <c r="A1037" s="338" t="s">
        <v>1433</v>
      </c>
      <c r="B1037" s="339" t="s">
        <v>1434</v>
      </c>
      <c r="C1037" s="340" t="s">
        <v>1728</v>
      </c>
      <c r="D1037" s="341" t="s">
        <v>1729</v>
      </c>
      <c r="E1037" s="340" t="s">
        <v>316</v>
      </c>
      <c r="F1037" s="341" t="s">
        <v>317</v>
      </c>
      <c r="G1037" s="340" t="s">
        <v>1509</v>
      </c>
      <c r="H1037" s="340" t="s">
        <v>1510</v>
      </c>
      <c r="I1037" s="342">
        <v>228.11499786376953</v>
      </c>
      <c r="J1037" s="342">
        <v>50</v>
      </c>
      <c r="K1037" s="343">
        <v>11405.60986328125</v>
      </c>
    </row>
    <row r="1038" spans="1:11" ht="14.45" customHeight="1" x14ac:dyDescent="0.2">
      <c r="A1038" s="338" t="s">
        <v>1433</v>
      </c>
      <c r="B1038" s="339" t="s">
        <v>1434</v>
      </c>
      <c r="C1038" s="340" t="s">
        <v>1728</v>
      </c>
      <c r="D1038" s="341" t="s">
        <v>1729</v>
      </c>
      <c r="E1038" s="340" t="s">
        <v>316</v>
      </c>
      <c r="F1038" s="341" t="s">
        <v>317</v>
      </c>
      <c r="G1038" s="340" t="s">
        <v>384</v>
      </c>
      <c r="H1038" s="340" t="s">
        <v>385</v>
      </c>
      <c r="I1038" s="342">
        <v>0.85900001525878911</v>
      </c>
      <c r="J1038" s="342">
        <v>1300</v>
      </c>
      <c r="K1038" s="343">
        <v>1117</v>
      </c>
    </row>
    <row r="1039" spans="1:11" ht="14.45" customHeight="1" x14ac:dyDescent="0.2">
      <c r="A1039" s="338" t="s">
        <v>1433</v>
      </c>
      <c r="B1039" s="339" t="s">
        <v>1434</v>
      </c>
      <c r="C1039" s="340" t="s">
        <v>1728</v>
      </c>
      <c r="D1039" s="341" t="s">
        <v>1729</v>
      </c>
      <c r="E1039" s="340" t="s">
        <v>316</v>
      </c>
      <c r="F1039" s="341" t="s">
        <v>317</v>
      </c>
      <c r="G1039" s="340" t="s">
        <v>388</v>
      </c>
      <c r="H1039" s="340" t="s">
        <v>389</v>
      </c>
      <c r="I1039" s="342">
        <v>2.0630768629220815</v>
      </c>
      <c r="J1039" s="342">
        <v>2800</v>
      </c>
      <c r="K1039" s="343">
        <v>5776.5</v>
      </c>
    </row>
    <row r="1040" spans="1:11" ht="14.45" customHeight="1" x14ac:dyDescent="0.2">
      <c r="A1040" s="338" t="s">
        <v>1433</v>
      </c>
      <c r="B1040" s="339" t="s">
        <v>1434</v>
      </c>
      <c r="C1040" s="340" t="s">
        <v>1728</v>
      </c>
      <c r="D1040" s="341" t="s">
        <v>1729</v>
      </c>
      <c r="E1040" s="340" t="s">
        <v>316</v>
      </c>
      <c r="F1040" s="341" t="s">
        <v>317</v>
      </c>
      <c r="G1040" s="340" t="s">
        <v>392</v>
      </c>
      <c r="H1040" s="340" t="s">
        <v>393</v>
      </c>
      <c r="I1040" s="342">
        <v>5.875</v>
      </c>
      <c r="J1040" s="342">
        <v>1650</v>
      </c>
      <c r="K1040" s="343">
        <v>9693</v>
      </c>
    </row>
    <row r="1041" spans="1:11" ht="14.45" customHeight="1" x14ac:dyDescent="0.2">
      <c r="A1041" s="338" t="s">
        <v>1433</v>
      </c>
      <c r="B1041" s="339" t="s">
        <v>1434</v>
      </c>
      <c r="C1041" s="340" t="s">
        <v>1728</v>
      </c>
      <c r="D1041" s="341" t="s">
        <v>1729</v>
      </c>
      <c r="E1041" s="340" t="s">
        <v>316</v>
      </c>
      <c r="F1041" s="341" t="s">
        <v>317</v>
      </c>
      <c r="G1041" s="340" t="s">
        <v>1820</v>
      </c>
      <c r="H1041" s="340" t="s">
        <v>1821</v>
      </c>
      <c r="I1041" s="342">
        <v>24.840000152587891</v>
      </c>
      <c r="J1041" s="342">
        <v>60</v>
      </c>
      <c r="K1041" s="343">
        <v>1490.3999328613281</v>
      </c>
    </row>
    <row r="1042" spans="1:11" ht="14.45" customHeight="1" x14ac:dyDescent="0.2">
      <c r="A1042" s="338" t="s">
        <v>1433</v>
      </c>
      <c r="B1042" s="339" t="s">
        <v>1434</v>
      </c>
      <c r="C1042" s="340" t="s">
        <v>1728</v>
      </c>
      <c r="D1042" s="341" t="s">
        <v>1729</v>
      </c>
      <c r="E1042" s="340" t="s">
        <v>316</v>
      </c>
      <c r="F1042" s="341" t="s">
        <v>317</v>
      </c>
      <c r="G1042" s="340" t="s">
        <v>1822</v>
      </c>
      <c r="H1042" s="340" t="s">
        <v>1823</v>
      </c>
      <c r="I1042" s="342">
        <v>9.2950000762939453</v>
      </c>
      <c r="J1042" s="342">
        <v>200</v>
      </c>
      <c r="K1042" s="343">
        <v>1859</v>
      </c>
    </row>
    <row r="1043" spans="1:11" ht="14.45" customHeight="1" x14ac:dyDescent="0.2">
      <c r="A1043" s="338" t="s">
        <v>1433</v>
      </c>
      <c r="B1043" s="339" t="s">
        <v>1434</v>
      </c>
      <c r="C1043" s="340" t="s">
        <v>1728</v>
      </c>
      <c r="D1043" s="341" t="s">
        <v>1729</v>
      </c>
      <c r="E1043" s="340" t="s">
        <v>316</v>
      </c>
      <c r="F1043" s="341" t="s">
        <v>317</v>
      </c>
      <c r="G1043" s="340" t="s">
        <v>1824</v>
      </c>
      <c r="H1043" s="340" t="s">
        <v>1825</v>
      </c>
      <c r="I1043" s="342">
        <v>14.470000267028809</v>
      </c>
      <c r="J1043" s="342">
        <v>12</v>
      </c>
      <c r="K1043" s="343">
        <v>173.63999938964844</v>
      </c>
    </row>
    <row r="1044" spans="1:11" ht="14.45" customHeight="1" x14ac:dyDescent="0.2">
      <c r="A1044" s="338" t="s">
        <v>1433</v>
      </c>
      <c r="B1044" s="339" t="s">
        <v>1434</v>
      </c>
      <c r="C1044" s="340" t="s">
        <v>1728</v>
      </c>
      <c r="D1044" s="341" t="s">
        <v>1729</v>
      </c>
      <c r="E1044" s="340" t="s">
        <v>316</v>
      </c>
      <c r="F1044" s="341" t="s">
        <v>317</v>
      </c>
      <c r="G1044" s="340" t="s">
        <v>1826</v>
      </c>
      <c r="H1044" s="340" t="s">
        <v>1827</v>
      </c>
      <c r="I1044" s="342">
        <v>14.340000152587891</v>
      </c>
      <c r="J1044" s="342">
        <v>12</v>
      </c>
      <c r="K1044" s="343">
        <v>172.08000183105469</v>
      </c>
    </row>
    <row r="1045" spans="1:11" ht="14.45" customHeight="1" x14ac:dyDescent="0.2">
      <c r="A1045" s="338" t="s">
        <v>1433</v>
      </c>
      <c r="B1045" s="339" t="s">
        <v>1434</v>
      </c>
      <c r="C1045" s="340" t="s">
        <v>1728</v>
      </c>
      <c r="D1045" s="341" t="s">
        <v>1729</v>
      </c>
      <c r="E1045" s="340" t="s">
        <v>316</v>
      </c>
      <c r="F1045" s="341" t="s">
        <v>317</v>
      </c>
      <c r="G1045" s="340" t="s">
        <v>1828</v>
      </c>
      <c r="H1045" s="340" t="s">
        <v>1829</v>
      </c>
      <c r="I1045" s="342">
        <v>46</v>
      </c>
      <c r="J1045" s="342">
        <v>6</v>
      </c>
      <c r="K1045" s="343">
        <v>276</v>
      </c>
    </row>
    <row r="1046" spans="1:11" ht="14.45" customHeight="1" x14ac:dyDescent="0.2">
      <c r="A1046" s="338" t="s">
        <v>1433</v>
      </c>
      <c r="B1046" s="339" t="s">
        <v>1434</v>
      </c>
      <c r="C1046" s="340" t="s">
        <v>1728</v>
      </c>
      <c r="D1046" s="341" t="s">
        <v>1729</v>
      </c>
      <c r="E1046" s="340" t="s">
        <v>316</v>
      </c>
      <c r="F1046" s="341" t="s">
        <v>317</v>
      </c>
      <c r="G1046" s="340" t="s">
        <v>394</v>
      </c>
      <c r="H1046" s="340" t="s">
        <v>395</v>
      </c>
      <c r="I1046" s="342">
        <v>61.209999084472656</v>
      </c>
      <c r="J1046" s="342">
        <v>2</v>
      </c>
      <c r="K1046" s="343">
        <v>122.41999816894531</v>
      </c>
    </row>
    <row r="1047" spans="1:11" ht="14.45" customHeight="1" x14ac:dyDescent="0.2">
      <c r="A1047" s="338" t="s">
        <v>1433</v>
      </c>
      <c r="B1047" s="339" t="s">
        <v>1434</v>
      </c>
      <c r="C1047" s="340" t="s">
        <v>1728</v>
      </c>
      <c r="D1047" s="341" t="s">
        <v>1729</v>
      </c>
      <c r="E1047" s="340" t="s">
        <v>316</v>
      </c>
      <c r="F1047" s="341" t="s">
        <v>317</v>
      </c>
      <c r="G1047" s="340" t="s">
        <v>396</v>
      </c>
      <c r="H1047" s="340" t="s">
        <v>397</v>
      </c>
      <c r="I1047" s="342">
        <v>98.375999450683594</v>
      </c>
      <c r="J1047" s="342">
        <v>25</v>
      </c>
      <c r="K1047" s="343">
        <v>2459.3999938964844</v>
      </c>
    </row>
    <row r="1048" spans="1:11" ht="14.45" customHeight="1" x14ac:dyDescent="0.2">
      <c r="A1048" s="338" t="s">
        <v>1433</v>
      </c>
      <c r="B1048" s="339" t="s">
        <v>1434</v>
      </c>
      <c r="C1048" s="340" t="s">
        <v>1728</v>
      </c>
      <c r="D1048" s="341" t="s">
        <v>1729</v>
      </c>
      <c r="E1048" s="340" t="s">
        <v>316</v>
      </c>
      <c r="F1048" s="341" t="s">
        <v>317</v>
      </c>
      <c r="G1048" s="340" t="s">
        <v>1513</v>
      </c>
      <c r="H1048" s="340" t="s">
        <v>1514</v>
      </c>
      <c r="I1048" s="342">
        <v>111.41000366210938</v>
      </c>
      <c r="J1048" s="342">
        <v>24</v>
      </c>
      <c r="K1048" s="343">
        <v>2673.8599853515625</v>
      </c>
    </row>
    <row r="1049" spans="1:11" ht="14.45" customHeight="1" x14ac:dyDescent="0.2">
      <c r="A1049" s="338" t="s">
        <v>1433</v>
      </c>
      <c r="B1049" s="339" t="s">
        <v>1434</v>
      </c>
      <c r="C1049" s="340" t="s">
        <v>1728</v>
      </c>
      <c r="D1049" s="341" t="s">
        <v>1729</v>
      </c>
      <c r="E1049" s="340" t="s">
        <v>316</v>
      </c>
      <c r="F1049" s="341" t="s">
        <v>317</v>
      </c>
      <c r="G1049" s="340" t="s">
        <v>402</v>
      </c>
      <c r="H1049" s="340" t="s">
        <v>403</v>
      </c>
      <c r="I1049" s="342">
        <v>8.3942857469831189</v>
      </c>
      <c r="J1049" s="342">
        <v>84</v>
      </c>
      <c r="K1049" s="343">
        <v>705.12001037597656</v>
      </c>
    </row>
    <row r="1050" spans="1:11" ht="14.45" customHeight="1" x14ac:dyDescent="0.2">
      <c r="A1050" s="338" t="s">
        <v>1433</v>
      </c>
      <c r="B1050" s="339" t="s">
        <v>1434</v>
      </c>
      <c r="C1050" s="340" t="s">
        <v>1728</v>
      </c>
      <c r="D1050" s="341" t="s">
        <v>1729</v>
      </c>
      <c r="E1050" s="340" t="s">
        <v>316</v>
      </c>
      <c r="F1050" s="341" t="s">
        <v>317</v>
      </c>
      <c r="G1050" s="340" t="s">
        <v>1830</v>
      </c>
      <c r="H1050" s="340" t="s">
        <v>1831</v>
      </c>
      <c r="I1050" s="342">
        <v>7.9950001239776611</v>
      </c>
      <c r="J1050" s="342">
        <v>96</v>
      </c>
      <c r="K1050" s="343">
        <v>767.52000427246094</v>
      </c>
    </row>
    <row r="1051" spans="1:11" ht="14.45" customHeight="1" x14ac:dyDescent="0.2">
      <c r="A1051" s="338" t="s">
        <v>1433</v>
      </c>
      <c r="B1051" s="339" t="s">
        <v>1434</v>
      </c>
      <c r="C1051" s="340" t="s">
        <v>1728</v>
      </c>
      <c r="D1051" s="341" t="s">
        <v>1729</v>
      </c>
      <c r="E1051" s="340" t="s">
        <v>316</v>
      </c>
      <c r="F1051" s="341" t="s">
        <v>317</v>
      </c>
      <c r="G1051" s="340" t="s">
        <v>404</v>
      </c>
      <c r="H1051" s="340" t="s">
        <v>405</v>
      </c>
      <c r="I1051" s="342">
        <v>19.229999542236328</v>
      </c>
      <c r="J1051" s="342">
        <v>48</v>
      </c>
      <c r="K1051" s="343">
        <v>923.03999328613281</v>
      </c>
    </row>
    <row r="1052" spans="1:11" ht="14.45" customHeight="1" x14ac:dyDescent="0.2">
      <c r="A1052" s="338" t="s">
        <v>1433</v>
      </c>
      <c r="B1052" s="339" t="s">
        <v>1434</v>
      </c>
      <c r="C1052" s="340" t="s">
        <v>1728</v>
      </c>
      <c r="D1052" s="341" t="s">
        <v>1729</v>
      </c>
      <c r="E1052" s="340" t="s">
        <v>316</v>
      </c>
      <c r="F1052" s="341" t="s">
        <v>317</v>
      </c>
      <c r="G1052" s="340" t="s">
        <v>1832</v>
      </c>
      <c r="H1052" s="340" t="s">
        <v>1833</v>
      </c>
      <c r="I1052" s="342">
        <v>2.0666665765974255</v>
      </c>
      <c r="J1052" s="342">
        <v>580</v>
      </c>
      <c r="K1052" s="343">
        <v>1210.0699882507324</v>
      </c>
    </row>
    <row r="1053" spans="1:11" ht="14.45" customHeight="1" x14ac:dyDescent="0.2">
      <c r="A1053" s="338" t="s">
        <v>1433</v>
      </c>
      <c r="B1053" s="339" t="s">
        <v>1434</v>
      </c>
      <c r="C1053" s="340" t="s">
        <v>1728</v>
      </c>
      <c r="D1053" s="341" t="s">
        <v>1729</v>
      </c>
      <c r="E1053" s="340" t="s">
        <v>316</v>
      </c>
      <c r="F1053" s="341" t="s">
        <v>317</v>
      </c>
      <c r="G1053" s="340" t="s">
        <v>1834</v>
      </c>
      <c r="H1053" s="340" t="s">
        <v>1835</v>
      </c>
      <c r="I1053" s="342">
        <v>25.552499294281006</v>
      </c>
      <c r="J1053" s="342">
        <v>96</v>
      </c>
      <c r="K1053" s="343">
        <v>2453.239990234375</v>
      </c>
    </row>
    <row r="1054" spans="1:11" ht="14.45" customHeight="1" x14ac:dyDescent="0.2">
      <c r="A1054" s="338" t="s">
        <v>1433</v>
      </c>
      <c r="B1054" s="339" t="s">
        <v>1434</v>
      </c>
      <c r="C1054" s="340" t="s">
        <v>1728</v>
      </c>
      <c r="D1054" s="341" t="s">
        <v>1729</v>
      </c>
      <c r="E1054" s="340" t="s">
        <v>316</v>
      </c>
      <c r="F1054" s="341" t="s">
        <v>317</v>
      </c>
      <c r="G1054" s="340" t="s">
        <v>1836</v>
      </c>
      <c r="H1054" s="340" t="s">
        <v>1837</v>
      </c>
      <c r="I1054" s="342">
        <v>15.758333524068197</v>
      </c>
      <c r="J1054" s="342">
        <v>1150</v>
      </c>
      <c r="K1054" s="343">
        <v>18118.650024414063</v>
      </c>
    </row>
    <row r="1055" spans="1:11" ht="14.45" customHeight="1" x14ac:dyDescent="0.2">
      <c r="A1055" s="338" t="s">
        <v>1433</v>
      </c>
      <c r="B1055" s="339" t="s">
        <v>1434</v>
      </c>
      <c r="C1055" s="340" t="s">
        <v>1728</v>
      </c>
      <c r="D1055" s="341" t="s">
        <v>1729</v>
      </c>
      <c r="E1055" s="340" t="s">
        <v>316</v>
      </c>
      <c r="F1055" s="341" t="s">
        <v>317</v>
      </c>
      <c r="G1055" s="340" t="s">
        <v>414</v>
      </c>
      <c r="H1055" s="340" t="s">
        <v>415</v>
      </c>
      <c r="I1055" s="342">
        <v>2.5587499439716339</v>
      </c>
      <c r="J1055" s="342">
        <v>160</v>
      </c>
      <c r="K1055" s="343">
        <v>409.39999389648438</v>
      </c>
    </row>
    <row r="1056" spans="1:11" ht="14.45" customHeight="1" x14ac:dyDescent="0.2">
      <c r="A1056" s="338" t="s">
        <v>1433</v>
      </c>
      <c r="B1056" s="339" t="s">
        <v>1434</v>
      </c>
      <c r="C1056" s="340" t="s">
        <v>1728</v>
      </c>
      <c r="D1056" s="341" t="s">
        <v>1729</v>
      </c>
      <c r="E1056" s="340" t="s">
        <v>316</v>
      </c>
      <c r="F1056" s="341" t="s">
        <v>317</v>
      </c>
      <c r="G1056" s="340" t="s">
        <v>418</v>
      </c>
      <c r="H1056" s="340" t="s">
        <v>419</v>
      </c>
      <c r="I1056" s="342">
        <v>4.0350000560283661</v>
      </c>
      <c r="J1056" s="342">
        <v>160</v>
      </c>
      <c r="K1056" s="343">
        <v>645.60000610351563</v>
      </c>
    </row>
    <row r="1057" spans="1:11" ht="14.45" customHeight="1" x14ac:dyDescent="0.2">
      <c r="A1057" s="338" t="s">
        <v>1433</v>
      </c>
      <c r="B1057" s="339" t="s">
        <v>1434</v>
      </c>
      <c r="C1057" s="340" t="s">
        <v>1728</v>
      </c>
      <c r="D1057" s="341" t="s">
        <v>1729</v>
      </c>
      <c r="E1057" s="340" t="s">
        <v>316</v>
      </c>
      <c r="F1057" s="341" t="s">
        <v>317</v>
      </c>
      <c r="G1057" s="340" t="s">
        <v>1838</v>
      </c>
      <c r="H1057" s="340" t="s">
        <v>1839</v>
      </c>
      <c r="I1057" s="342">
        <v>7.0900001525878906</v>
      </c>
      <c r="J1057" s="342">
        <v>2</v>
      </c>
      <c r="K1057" s="343">
        <v>14.170000076293945</v>
      </c>
    </row>
    <row r="1058" spans="1:11" ht="14.45" customHeight="1" x14ac:dyDescent="0.2">
      <c r="A1058" s="338" t="s">
        <v>1433</v>
      </c>
      <c r="B1058" s="339" t="s">
        <v>1434</v>
      </c>
      <c r="C1058" s="340" t="s">
        <v>1728</v>
      </c>
      <c r="D1058" s="341" t="s">
        <v>1729</v>
      </c>
      <c r="E1058" s="340" t="s">
        <v>316</v>
      </c>
      <c r="F1058" s="341" t="s">
        <v>317</v>
      </c>
      <c r="G1058" s="340" t="s">
        <v>1840</v>
      </c>
      <c r="H1058" s="340" t="s">
        <v>1841</v>
      </c>
      <c r="I1058" s="342">
        <v>8.3400001525878906</v>
      </c>
      <c r="J1058" s="342">
        <v>2</v>
      </c>
      <c r="K1058" s="343">
        <v>16.680000305175781</v>
      </c>
    </row>
    <row r="1059" spans="1:11" ht="14.45" customHeight="1" x14ac:dyDescent="0.2">
      <c r="A1059" s="338" t="s">
        <v>1433</v>
      </c>
      <c r="B1059" s="339" t="s">
        <v>1434</v>
      </c>
      <c r="C1059" s="340" t="s">
        <v>1728</v>
      </c>
      <c r="D1059" s="341" t="s">
        <v>1729</v>
      </c>
      <c r="E1059" s="340" t="s">
        <v>316</v>
      </c>
      <c r="F1059" s="341" t="s">
        <v>317</v>
      </c>
      <c r="G1059" s="340" t="s">
        <v>1842</v>
      </c>
      <c r="H1059" s="340" t="s">
        <v>1843</v>
      </c>
      <c r="I1059" s="342">
        <v>9.5900001525878906</v>
      </c>
      <c r="J1059" s="342">
        <v>1</v>
      </c>
      <c r="K1059" s="343">
        <v>9.5900001525878906</v>
      </c>
    </row>
    <row r="1060" spans="1:11" ht="14.45" customHeight="1" x14ac:dyDescent="0.2">
      <c r="A1060" s="338" t="s">
        <v>1433</v>
      </c>
      <c r="B1060" s="339" t="s">
        <v>1434</v>
      </c>
      <c r="C1060" s="340" t="s">
        <v>1728</v>
      </c>
      <c r="D1060" s="341" t="s">
        <v>1729</v>
      </c>
      <c r="E1060" s="340" t="s">
        <v>316</v>
      </c>
      <c r="F1060" s="341" t="s">
        <v>317</v>
      </c>
      <c r="G1060" s="340" t="s">
        <v>1525</v>
      </c>
      <c r="H1060" s="340" t="s">
        <v>1527</v>
      </c>
      <c r="I1060" s="342">
        <v>1490.4000244140625</v>
      </c>
      <c r="J1060" s="342">
        <v>3</v>
      </c>
      <c r="K1060" s="343">
        <v>4471.2001953125</v>
      </c>
    </row>
    <row r="1061" spans="1:11" ht="14.45" customHeight="1" x14ac:dyDescent="0.2">
      <c r="A1061" s="338" t="s">
        <v>1433</v>
      </c>
      <c r="B1061" s="339" t="s">
        <v>1434</v>
      </c>
      <c r="C1061" s="340" t="s">
        <v>1728</v>
      </c>
      <c r="D1061" s="341" t="s">
        <v>1729</v>
      </c>
      <c r="E1061" s="340" t="s">
        <v>316</v>
      </c>
      <c r="F1061" s="341" t="s">
        <v>317</v>
      </c>
      <c r="G1061" s="340" t="s">
        <v>1528</v>
      </c>
      <c r="H1061" s="340" t="s">
        <v>1529</v>
      </c>
      <c r="I1061" s="342">
        <v>77.419998168945313</v>
      </c>
      <c r="J1061" s="342">
        <v>70</v>
      </c>
      <c r="K1061" s="343">
        <v>5419.259765625</v>
      </c>
    </row>
    <row r="1062" spans="1:11" ht="14.45" customHeight="1" x14ac:dyDescent="0.2">
      <c r="A1062" s="338" t="s">
        <v>1433</v>
      </c>
      <c r="B1062" s="339" t="s">
        <v>1434</v>
      </c>
      <c r="C1062" s="340" t="s">
        <v>1728</v>
      </c>
      <c r="D1062" s="341" t="s">
        <v>1729</v>
      </c>
      <c r="E1062" s="340" t="s">
        <v>316</v>
      </c>
      <c r="F1062" s="341" t="s">
        <v>317</v>
      </c>
      <c r="G1062" s="340" t="s">
        <v>1844</v>
      </c>
      <c r="H1062" s="340" t="s">
        <v>1845</v>
      </c>
      <c r="I1062" s="342">
        <v>408.6400146484375</v>
      </c>
      <c r="J1062" s="342">
        <v>10</v>
      </c>
      <c r="K1062" s="343">
        <v>4086.39990234375</v>
      </c>
    </row>
    <row r="1063" spans="1:11" ht="14.45" customHeight="1" x14ac:dyDescent="0.2">
      <c r="A1063" s="338" t="s">
        <v>1433</v>
      </c>
      <c r="B1063" s="339" t="s">
        <v>1434</v>
      </c>
      <c r="C1063" s="340" t="s">
        <v>1728</v>
      </c>
      <c r="D1063" s="341" t="s">
        <v>1729</v>
      </c>
      <c r="E1063" s="340" t="s">
        <v>316</v>
      </c>
      <c r="F1063" s="341" t="s">
        <v>317</v>
      </c>
      <c r="G1063" s="340" t="s">
        <v>1249</v>
      </c>
      <c r="H1063" s="340" t="s">
        <v>1250</v>
      </c>
      <c r="I1063" s="342">
        <v>0.50888888041178382</v>
      </c>
      <c r="J1063" s="342">
        <v>1600</v>
      </c>
      <c r="K1063" s="343">
        <v>815</v>
      </c>
    </row>
    <row r="1064" spans="1:11" ht="14.45" customHeight="1" x14ac:dyDescent="0.2">
      <c r="A1064" s="338" t="s">
        <v>1433</v>
      </c>
      <c r="B1064" s="339" t="s">
        <v>1434</v>
      </c>
      <c r="C1064" s="340" t="s">
        <v>1728</v>
      </c>
      <c r="D1064" s="341" t="s">
        <v>1729</v>
      </c>
      <c r="E1064" s="340" t="s">
        <v>316</v>
      </c>
      <c r="F1064" s="341" t="s">
        <v>317</v>
      </c>
      <c r="G1064" s="340" t="s">
        <v>1536</v>
      </c>
      <c r="H1064" s="340" t="s">
        <v>1537</v>
      </c>
      <c r="I1064" s="342">
        <v>0.72500000397364295</v>
      </c>
      <c r="J1064" s="342">
        <v>3500</v>
      </c>
      <c r="K1064" s="343">
        <v>2510</v>
      </c>
    </row>
    <row r="1065" spans="1:11" ht="14.45" customHeight="1" x14ac:dyDescent="0.2">
      <c r="A1065" s="338" t="s">
        <v>1433</v>
      </c>
      <c r="B1065" s="339" t="s">
        <v>1434</v>
      </c>
      <c r="C1065" s="340" t="s">
        <v>1728</v>
      </c>
      <c r="D1065" s="341" t="s">
        <v>1729</v>
      </c>
      <c r="E1065" s="340" t="s">
        <v>316</v>
      </c>
      <c r="F1065" s="341" t="s">
        <v>317</v>
      </c>
      <c r="G1065" s="340" t="s">
        <v>1846</v>
      </c>
      <c r="H1065" s="340" t="s">
        <v>1847</v>
      </c>
      <c r="I1065" s="342">
        <v>1.3050000071525574</v>
      </c>
      <c r="J1065" s="342">
        <v>12000</v>
      </c>
      <c r="K1065" s="343">
        <v>15669.60009765625</v>
      </c>
    </row>
    <row r="1066" spans="1:11" ht="14.45" customHeight="1" x14ac:dyDescent="0.2">
      <c r="A1066" s="338" t="s">
        <v>1433</v>
      </c>
      <c r="B1066" s="339" t="s">
        <v>1434</v>
      </c>
      <c r="C1066" s="340" t="s">
        <v>1728</v>
      </c>
      <c r="D1066" s="341" t="s">
        <v>1729</v>
      </c>
      <c r="E1066" s="340" t="s">
        <v>316</v>
      </c>
      <c r="F1066" s="341" t="s">
        <v>317</v>
      </c>
      <c r="G1066" s="340" t="s">
        <v>1848</v>
      </c>
      <c r="H1066" s="340" t="s">
        <v>1849</v>
      </c>
      <c r="I1066" s="342">
        <v>3.943636417388916</v>
      </c>
      <c r="J1066" s="342">
        <v>2750</v>
      </c>
      <c r="K1066" s="343">
        <v>10851.300109863281</v>
      </c>
    </row>
    <row r="1067" spans="1:11" ht="14.45" customHeight="1" x14ac:dyDescent="0.2">
      <c r="A1067" s="338" t="s">
        <v>1433</v>
      </c>
      <c r="B1067" s="339" t="s">
        <v>1434</v>
      </c>
      <c r="C1067" s="340" t="s">
        <v>1728</v>
      </c>
      <c r="D1067" s="341" t="s">
        <v>1729</v>
      </c>
      <c r="E1067" s="340" t="s">
        <v>316</v>
      </c>
      <c r="F1067" s="341" t="s">
        <v>317</v>
      </c>
      <c r="G1067" s="340" t="s">
        <v>1251</v>
      </c>
      <c r="H1067" s="340" t="s">
        <v>1252</v>
      </c>
      <c r="I1067" s="342">
        <v>31.241000175476074</v>
      </c>
      <c r="J1067" s="342">
        <v>17</v>
      </c>
      <c r="K1067" s="343">
        <v>531.46000480651855</v>
      </c>
    </row>
    <row r="1068" spans="1:11" ht="14.45" customHeight="1" x14ac:dyDescent="0.2">
      <c r="A1068" s="338" t="s">
        <v>1433</v>
      </c>
      <c r="B1068" s="339" t="s">
        <v>1434</v>
      </c>
      <c r="C1068" s="340" t="s">
        <v>1728</v>
      </c>
      <c r="D1068" s="341" t="s">
        <v>1729</v>
      </c>
      <c r="E1068" s="340" t="s">
        <v>316</v>
      </c>
      <c r="F1068" s="341" t="s">
        <v>317</v>
      </c>
      <c r="G1068" s="340" t="s">
        <v>458</v>
      </c>
      <c r="H1068" s="340" t="s">
        <v>459</v>
      </c>
      <c r="I1068" s="342">
        <v>30.553333600362141</v>
      </c>
      <c r="J1068" s="342">
        <v>504</v>
      </c>
      <c r="K1068" s="343">
        <v>15382.799560546875</v>
      </c>
    </row>
    <row r="1069" spans="1:11" ht="14.45" customHeight="1" x14ac:dyDescent="0.2">
      <c r="A1069" s="338" t="s">
        <v>1433</v>
      </c>
      <c r="B1069" s="339" t="s">
        <v>1434</v>
      </c>
      <c r="C1069" s="340" t="s">
        <v>1728</v>
      </c>
      <c r="D1069" s="341" t="s">
        <v>1729</v>
      </c>
      <c r="E1069" s="340" t="s">
        <v>462</v>
      </c>
      <c r="F1069" s="341" t="s">
        <v>463</v>
      </c>
      <c r="G1069" s="340" t="s">
        <v>1850</v>
      </c>
      <c r="H1069" s="340" t="s">
        <v>1851</v>
      </c>
      <c r="I1069" s="342">
        <v>70.879997253417969</v>
      </c>
      <c r="J1069" s="342">
        <v>10</v>
      </c>
      <c r="K1069" s="343">
        <v>708.82000732421875</v>
      </c>
    </row>
    <row r="1070" spans="1:11" ht="14.45" customHeight="1" x14ac:dyDescent="0.2">
      <c r="A1070" s="338" t="s">
        <v>1433</v>
      </c>
      <c r="B1070" s="339" t="s">
        <v>1434</v>
      </c>
      <c r="C1070" s="340" t="s">
        <v>1728</v>
      </c>
      <c r="D1070" s="341" t="s">
        <v>1729</v>
      </c>
      <c r="E1070" s="340" t="s">
        <v>462</v>
      </c>
      <c r="F1070" s="341" t="s">
        <v>463</v>
      </c>
      <c r="G1070" s="340" t="s">
        <v>1538</v>
      </c>
      <c r="H1070" s="340" t="s">
        <v>1539</v>
      </c>
      <c r="I1070" s="342">
        <v>2.0479999542236329</v>
      </c>
      <c r="J1070" s="342">
        <v>500</v>
      </c>
      <c r="K1070" s="343">
        <v>1024</v>
      </c>
    </row>
    <row r="1071" spans="1:11" ht="14.45" customHeight="1" x14ac:dyDescent="0.2">
      <c r="A1071" s="338" t="s">
        <v>1433</v>
      </c>
      <c r="B1071" s="339" t="s">
        <v>1434</v>
      </c>
      <c r="C1071" s="340" t="s">
        <v>1728</v>
      </c>
      <c r="D1071" s="341" t="s">
        <v>1729</v>
      </c>
      <c r="E1071" s="340" t="s">
        <v>462</v>
      </c>
      <c r="F1071" s="341" t="s">
        <v>463</v>
      </c>
      <c r="G1071" s="340" t="s">
        <v>1538</v>
      </c>
      <c r="H1071" s="340" t="s">
        <v>1540</v>
      </c>
      <c r="I1071" s="342">
        <v>2.0399999618530273</v>
      </c>
      <c r="J1071" s="342">
        <v>100</v>
      </c>
      <c r="K1071" s="343">
        <v>204</v>
      </c>
    </row>
    <row r="1072" spans="1:11" ht="14.45" customHeight="1" x14ac:dyDescent="0.2">
      <c r="A1072" s="338" t="s">
        <v>1433</v>
      </c>
      <c r="B1072" s="339" t="s">
        <v>1434</v>
      </c>
      <c r="C1072" s="340" t="s">
        <v>1728</v>
      </c>
      <c r="D1072" s="341" t="s">
        <v>1729</v>
      </c>
      <c r="E1072" s="340" t="s">
        <v>462</v>
      </c>
      <c r="F1072" s="341" t="s">
        <v>463</v>
      </c>
      <c r="G1072" s="340" t="s">
        <v>1852</v>
      </c>
      <c r="H1072" s="340" t="s">
        <v>1853</v>
      </c>
      <c r="I1072" s="342">
        <v>650.33001708984375</v>
      </c>
      <c r="J1072" s="342">
        <v>3</v>
      </c>
      <c r="K1072" s="343">
        <v>1950.9800415039063</v>
      </c>
    </row>
    <row r="1073" spans="1:11" ht="14.45" customHeight="1" x14ac:dyDescent="0.2">
      <c r="A1073" s="338" t="s">
        <v>1433</v>
      </c>
      <c r="B1073" s="339" t="s">
        <v>1434</v>
      </c>
      <c r="C1073" s="340" t="s">
        <v>1728</v>
      </c>
      <c r="D1073" s="341" t="s">
        <v>1729</v>
      </c>
      <c r="E1073" s="340" t="s">
        <v>462</v>
      </c>
      <c r="F1073" s="341" t="s">
        <v>463</v>
      </c>
      <c r="G1073" s="340" t="s">
        <v>1541</v>
      </c>
      <c r="H1073" s="340" t="s">
        <v>1542</v>
      </c>
      <c r="I1073" s="342">
        <v>47.189998626708984</v>
      </c>
      <c r="J1073" s="342">
        <v>712</v>
      </c>
      <c r="K1073" s="343">
        <v>33599.279052734375</v>
      </c>
    </row>
    <row r="1074" spans="1:11" ht="14.45" customHeight="1" x14ac:dyDescent="0.2">
      <c r="A1074" s="338" t="s">
        <v>1433</v>
      </c>
      <c r="B1074" s="339" t="s">
        <v>1434</v>
      </c>
      <c r="C1074" s="340" t="s">
        <v>1728</v>
      </c>
      <c r="D1074" s="341" t="s">
        <v>1729</v>
      </c>
      <c r="E1074" s="340" t="s">
        <v>462</v>
      </c>
      <c r="F1074" s="341" t="s">
        <v>463</v>
      </c>
      <c r="G1074" s="340" t="s">
        <v>472</v>
      </c>
      <c r="H1074" s="340" t="s">
        <v>473</v>
      </c>
      <c r="I1074" s="342">
        <v>2.9033334255218506</v>
      </c>
      <c r="J1074" s="342">
        <v>600</v>
      </c>
      <c r="K1074" s="343">
        <v>1742</v>
      </c>
    </row>
    <row r="1075" spans="1:11" ht="14.45" customHeight="1" x14ac:dyDescent="0.2">
      <c r="A1075" s="338" t="s">
        <v>1433</v>
      </c>
      <c r="B1075" s="339" t="s">
        <v>1434</v>
      </c>
      <c r="C1075" s="340" t="s">
        <v>1728</v>
      </c>
      <c r="D1075" s="341" t="s">
        <v>1729</v>
      </c>
      <c r="E1075" s="340" t="s">
        <v>462</v>
      </c>
      <c r="F1075" s="341" t="s">
        <v>463</v>
      </c>
      <c r="G1075" s="340" t="s">
        <v>1854</v>
      </c>
      <c r="H1075" s="340" t="s">
        <v>1855</v>
      </c>
      <c r="I1075" s="342">
        <v>13.80833371480306</v>
      </c>
      <c r="J1075" s="342">
        <v>650</v>
      </c>
      <c r="K1075" s="343">
        <v>8974.0698852539063</v>
      </c>
    </row>
    <row r="1076" spans="1:11" ht="14.45" customHeight="1" x14ac:dyDescent="0.2">
      <c r="A1076" s="338" t="s">
        <v>1433</v>
      </c>
      <c r="B1076" s="339" t="s">
        <v>1434</v>
      </c>
      <c r="C1076" s="340" t="s">
        <v>1728</v>
      </c>
      <c r="D1076" s="341" t="s">
        <v>1729</v>
      </c>
      <c r="E1076" s="340" t="s">
        <v>462</v>
      </c>
      <c r="F1076" s="341" t="s">
        <v>463</v>
      </c>
      <c r="G1076" s="340" t="s">
        <v>1856</v>
      </c>
      <c r="H1076" s="340" t="s">
        <v>1857</v>
      </c>
      <c r="I1076" s="342">
        <v>2.3599998950958252</v>
      </c>
      <c r="J1076" s="342">
        <v>750</v>
      </c>
      <c r="K1076" s="343">
        <v>1770</v>
      </c>
    </row>
    <row r="1077" spans="1:11" ht="14.45" customHeight="1" x14ac:dyDescent="0.2">
      <c r="A1077" s="338" t="s">
        <v>1433</v>
      </c>
      <c r="B1077" s="339" t="s">
        <v>1434</v>
      </c>
      <c r="C1077" s="340" t="s">
        <v>1728</v>
      </c>
      <c r="D1077" s="341" t="s">
        <v>1729</v>
      </c>
      <c r="E1077" s="340" t="s">
        <v>462</v>
      </c>
      <c r="F1077" s="341" t="s">
        <v>463</v>
      </c>
      <c r="G1077" s="340" t="s">
        <v>1858</v>
      </c>
      <c r="H1077" s="340" t="s">
        <v>1859</v>
      </c>
      <c r="I1077" s="342">
        <v>2.3599998950958252</v>
      </c>
      <c r="J1077" s="342">
        <v>2550</v>
      </c>
      <c r="K1077" s="343">
        <v>6018</v>
      </c>
    </row>
    <row r="1078" spans="1:11" ht="14.45" customHeight="1" x14ac:dyDescent="0.2">
      <c r="A1078" s="338" t="s">
        <v>1433</v>
      </c>
      <c r="B1078" s="339" t="s">
        <v>1434</v>
      </c>
      <c r="C1078" s="340" t="s">
        <v>1728</v>
      </c>
      <c r="D1078" s="341" t="s">
        <v>1729</v>
      </c>
      <c r="E1078" s="340" t="s">
        <v>462</v>
      </c>
      <c r="F1078" s="341" t="s">
        <v>463</v>
      </c>
      <c r="G1078" s="340" t="s">
        <v>488</v>
      </c>
      <c r="H1078" s="340" t="s">
        <v>489</v>
      </c>
      <c r="I1078" s="342">
        <v>2.3588887850443521</v>
      </c>
      <c r="J1078" s="342">
        <v>1450</v>
      </c>
      <c r="K1078" s="343">
        <v>3421</v>
      </c>
    </row>
    <row r="1079" spans="1:11" ht="14.45" customHeight="1" x14ac:dyDescent="0.2">
      <c r="A1079" s="338" t="s">
        <v>1433</v>
      </c>
      <c r="B1079" s="339" t="s">
        <v>1434</v>
      </c>
      <c r="C1079" s="340" t="s">
        <v>1728</v>
      </c>
      <c r="D1079" s="341" t="s">
        <v>1729</v>
      </c>
      <c r="E1079" s="340" t="s">
        <v>462</v>
      </c>
      <c r="F1079" s="341" t="s">
        <v>463</v>
      </c>
      <c r="G1079" s="340" t="s">
        <v>1860</v>
      </c>
      <c r="H1079" s="340" t="s">
        <v>1861</v>
      </c>
      <c r="I1079" s="342">
        <v>41091.6015625</v>
      </c>
      <c r="J1079" s="342">
        <v>1</v>
      </c>
      <c r="K1079" s="343">
        <v>41091.6015625</v>
      </c>
    </row>
    <row r="1080" spans="1:11" ht="14.45" customHeight="1" x14ac:dyDescent="0.2">
      <c r="A1080" s="338" t="s">
        <v>1433</v>
      </c>
      <c r="B1080" s="339" t="s">
        <v>1434</v>
      </c>
      <c r="C1080" s="340" t="s">
        <v>1728</v>
      </c>
      <c r="D1080" s="341" t="s">
        <v>1729</v>
      </c>
      <c r="E1080" s="340" t="s">
        <v>462</v>
      </c>
      <c r="F1080" s="341" t="s">
        <v>463</v>
      </c>
      <c r="G1080" s="340" t="s">
        <v>1547</v>
      </c>
      <c r="H1080" s="340" t="s">
        <v>1718</v>
      </c>
      <c r="I1080" s="342">
        <v>9.9999997764825821E-3</v>
      </c>
      <c r="J1080" s="342">
        <v>400</v>
      </c>
      <c r="K1080" s="343">
        <v>4</v>
      </c>
    </row>
    <row r="1081" spans="1:11" ht="14.45" customHeight="1" x14ac:dyDescent="0.2">
      <c r="A1081" s="338" t="s">
        <v>1433</v>
      </c>
      <c r="B1081" s="339" t="s">
        <v>1434</v>
      </c>
      <c r="C1081" s="340" t="s">
        <v>1728</v>
      </c>
      <c r="D1081" s="341" t="s">
        <v>1729</v>
      </c>
      <c r="E1081" s="340" t="s">
        <v>462</v>
      </c>
      <c r="F1081" s="341" t="s">
        <v>463</v>
      </c>
      <c r="G1081" s="340" t="s">
        <v>1547</v>
      </c>
      <c r="H1081" s="340" t="s">
        <v>1548</v>
      </c>
      <c r="I1081" s="342">
        <v>1.0909090665253725E-2</v>
      </c>
      <c r="J1081" s="342">
        <v>3300</v>
      </c>
      <c r="K1081" s="343">
        <v>37</v>
      </c>
    </row>
    <row r="1082" spans="1:11" ht="14.45" customHeight="1" x14ac:dyDescent="0.2">
      <c r="A1082" s="338" t="s">
        <v>1433</v>
      </c>
      <c r="B1082" s="339" t="s">
        <v>1434</v>
      </c>
      <c r="C1082" s="340" t="s">
        <v>1728</v>
      </c>
      <c r="D1082" s="341" t="s">
        <v>1729</v>
      </c>
      <c r="E1082" s="340" t="s">
        <v>462</v>
      </c>
      <c r="F1082" s="341" t="s">
        <v>463</v>
      </c>
      <c r="G1082" s="340" t="s">
        <v>1862</v>
      </c>
      <c r="H1082" s="340" t="s">
        <v>1863</v>
      </c>
      <c r="I1082" s="342">
        <v>373.64999389648438</v>
      </c>
      <c r="J1082" s="342">
        <v>5</v>
      </c>
      <c r="K1082" s="343">
        <v>1868.2399291992188</v>
      </c>
    </row>
    <row r="1083" spans="1:11" ht="14.45" customHeight="1" x14ac:dyDescent="0.2">
      <c r="A1083" s="338" t="s">
        <v>1433</v>
      </c>
      <c r="B1083" s="339" t="s">
        <v>1434</v>
      </c>
      <c r="C1083" s="340" t="s">
        <v>1728</v>
      </c>
      <c r="D1083" s="341" t="s">
        <v>1729</v>
      </c>
      <c r="E1083" s="340" t="s">
        <v>462</v>
      </c>
      <c r="F1083" s="341" t="s">
        <v>463</v>
      </c>
      <c r="G1083" s="340" t="s">
        <v>1864</v>
      </c>
      <c r="H1083" s="340" t="s">
        <v>1865</v>
      </c>
      <c r="I1083" s="342">
        <v>1815</v>
      </c>
      <c r="J1083" s="342">
        <v>5</v>
      </c>
      <c r="K1083" s="343">
        <v>9075</v>
      </c>
    </row>
    <row r="1084" spans="1:11" ht="14.45" customHeight="1" x14ac:dyDescent="0.2">
      <c r="A1084" s="338" t="s">
        <v>1433</v>
      </c>
      <c r="B1084" s="339" t="s">
        <v>1434</v>
      </c>
      <c r="C1084" s="340" t="s">
        <v>1728</v>
      </c>
      <c r="D1084" s="341" t="s">
        <v>1729</v>
      </c>
      <c r="E1084" s="340" t="s">
        <v>462</v>
      </c>
      <c r="F1084" s="341" t="s">
        <v>463</v>
      </c>
      <c r="G1084" s="340" t="s">
        <v>1866</v>
      </c>
      <c r="H1084" s="340" t="s">
        <v>1867</v>
      </c>
      <c r="I1084" s="342">
        <v>1438.9599609375</v>
      </c>
      <c r="J1084" s="342">
        <v>1</v>
      </c>
      <c r="K1084" s="343">
        <v>1438.9599609375</v>
      </c>
    </row>
    <row r="1085" spans="1:11" ht="14.45" customHeight="1" x14ac:dyDescent="0.2">
      <c r="A1085" s="338" t="s">
        <v>1433</v>
      </c>
      <c r="B1085" s="339" t="s">
        <v>1434</v>
      </c>
      <c r="C1085" s="340" t="s">
        <v>1728</v>
      </c>
      <c r="D1085" s="341" t="s">
        <v>1729</v>
      </c>
      <c r="E1085" s="340" t="s">
        <v>462</v>
      </c>
      <c r="F1085" s="341" t="s">
        <v>463</v>
      </c>
      <c r="G1085" s="340" t="s">
        <v>516</v>
      </c>
      <c r="H1085" s="340" t="s">
        <v>517</v>
      </c>
      <c r="I1085" s="342">
        <v>601.3699951171875</v>
      </c>
      <c r="J1085" s="342">
        <v>8</v>
      </c>
      <c r="K1085" s="343">
        <v>4810.9599609375</v>
      </c>
    </row>
    <row r="1086" spans="1:11" ht="14.45" customHeight="1" x14ac:dyDescent="0.2">
      <c r="A1086" s="338" t="s">
        <v>1433</v>
      </c>
      <c r="B1086" s="339" t="s">
        <v>1434</v>
      </c>
      <c r="C1086" s="340" t="s">
        <v>1728</v>
      </c>
      <c r="D1086" s="341" t="s">
        <v>1729</v>
      </c>
      <c r="E1086" s="340" t="s">
        <v>462</v>
      </c>
      <c r="F1086" s="341" t="s">
        <v>463</v>
      </c>
      <c r="G1086" s="340" t="s">
        <v>1868</v>
      </c>
      <c r="H1086" s="340" t="s">
        <v>1869</v>
      </c>
      <c r="I1086" s="342">
        <v>2.7115384615384617</v>
      </c>
      <c r="J1086" s="342">
        <v>9000</v>
      </c>
      <c r="K1086" s="343">
        <v>24242.680053710938</v>
      </c>
    </row>
    <row r="1087" spans="1:11" ht="14.45" customHeight="1" x14ac:dyDescent="0.2">
      <c r="A1087" s="338" t="s">
        <v>1433</v>
      </c>
      <c r="B1087" s="339" t="s">
        <v>1434</v>
      </c>
      <c r="C1087" s="340" t="s">
        <v>1728</v>
      </c>
      <c r="D1087" s="341" t="s">
        <v>1729</v>
      </c>
      <c r="E1087" s="340" t="s">
        <v>462</v>
      </c>
      <c r="F1087" s="341" t="s">
        <v>463</v>
      </c>
      <c r="G1087" s="340" t="s">
        <v>1870</v>
      </c>
      <c r="H1087" s="340" t="s">
        <v>1871</v>
      </c>
      <c r="I1087" s="342">
        <v>11.494999885559082</v>
      </c>
      <c r="J1087" s="342">
        <v>220</v>
      </c>
      <c r="K1087" s="343">
        <v>2529.2000122070313</v>
      </c>
    </row>
    <row r="1088" spans="1:11" ht="14.45" customHeight="1" x14ac:dyDescent="0.2">
      <c r="A1088" s="338" t="s">
        <v>1433</v>
      </c>
      <c r="B1088" s="339" t="s">
        <v>1434</v>
      </c>
      <c r="C1088" s="340" t="s">
        <v>1728</v>
      </c>
      <c r="D1088" s="341" t="s">
        <v>1729</v>
      </c>
      <c r="E1088" s="340" t="s">
        <v>462</v>
      </c>
      <c r="F1088" s="341" t="s">
        <v>463</v>
      </c>
      <c r="G1088" s="340" t="s">
        <v>1555</v>
      </c>
      <c r="H1088" s="340" t="s">
        <v>1556</v>
      </c>
      <c r="I1088" s="342">
        <v>21.221999359130859</v>
      </c>
      <c r="J1088" s="342">
        <v>600</v>
      </c>
      <c r="K1088" s="343">
        <v>12733.6201171875</v>
      </c>
    </row>
    <row r="1089" spans="1:11" ht="14.45" customHeight="1" x14ac:dyDescent="0.2">
      <c r="A1089" s="338" t="s">
        <v>1433</v>
      </c>
      <c r="B1089" s="339" t="s">
        <v>1434</v>
      </c>
      <c r="C1089" s="340" t="s">
        <v>1728</v>
      </c>
      <c r="D1089" s="341" t="s">
        <v>1729</v>
      </c>
      <c r="E1089" s="340" t="s">
        <v>462</v>
      </c>
      <c r="F1089" s="341" t="s">
        <v>463</v>
      </c>
      <c r="G1089" s="340" t="s">
        <v>1872</v>
      </c>
      <c r="H1089" s="340" t="s">
        <v>1873</v>
      </c>
      <c r="I1089" s="342">
        <v>45.495714460100444</v>
      </c>
      <c r="J1089" s="342">
        <v>380</v>
      </c>
      <c r="K1089" s="343">
        <v>17288.239807128906</v>
      </c>
    </row>
    <row r="1090" spans="1:11" ht="14.45" customHeight="1" x14ac:dyDescent="0.2">
      <c r="A1090" s="338" t="s">
        <v>1433</v>
      </c>
      <c r="B1090" s="339" t="s">
        <v>1434</v>
      </c>
      <c r="C1090" s="340" t="s">
        <v>1728</v>
      </c>
      <c r="D1090" s="341" t="s">
        <v>1729</v>
      </c>
      <c r="E1090" s="340" t="s">
        <v>462</v>
      </c>
      <c r="F1090" s="341" t="s">
        <v>463</v>
      </c>
      <c r="G1090" s="340" t="s">
        <v>1872</v>
      </c>
      <c r="H1090" s="340" t="s">
        <v>1874</v>
      </c>
      <c r="I1090" s="342">
        <v>45.496250629425049</v>
      </c>
      <c r="J1090" s="342">
        <v>330</v>
      </c>
      <c r="K1090" s="343">
        <v>15013.39990234375</v>
      </c>
    </row>
    <row r="1091" spans="1:11" ht="14.45" customHeight="1" x14ac:dyDescent="0.2">
      <c r="A1091" s="338" t="s">
        <v>1433</v>
      </c>
      <c r="B1091" s="339" t="s">
        <v>1434</v>
      </c>
      <c r="C1091" s="340" t="s">
        <v>1728</v>
      </c>
      <c r="D1091" s="341" t="s">
        <v>1729</v>
      </c>
      <c r="E1091" s="340" t="s">
        <v>462</v>
      </c>
      <c r="F1091" s="341" t="s">
        <v>463</v>
      </c>
      <c r="G1091" s="340" t="s">
        <v>1557</v>
      </c>
      <c r="H1091" s="340" t="s">
        <v>1558</v>
      </c>
      <c r="I1091" s="342">
        <v>11.145714214869908</v>
      </c>
      <c r="J1091" s="342">
        <v>3150</v>
      </c>
      <c r="K1091" s="343">
        <v>35109.5</v>
      </c>
    </row>
    <row r="1092" spans="1:11" ht="14.45" customHeight="1" x14ac:dyDescent="0.2">
      <c r="A1092" s="338" t="s">
        <v>1433</v>
      </c>
      <c r="B1092" s="339" t="s">
        <v>1434</v>
      </c>
      <c r="C1092" s="340" t="s">
        <v>1728</v>
      </c>
      <c r="D1092" s="341" t="s">
        <v>1729</v>
      </c>
      <c r="E1092" s="340" t="s">
        <v>462</v>
      </c>
      <c r="F1092" s="341" t="s">
        <v>463</v>
      </c>
      <c r="G1092" s="340" t="s">
        <v>1875</v>
      </c>
      <c r="H1092" s="340" t="s">
        <v>1876</v>
      </c>
      <c r="I1092" s="342">
        <v>85.379997253417969</v>
      </c>
      <c r="J1092" s="342">
        <v>25</v>
      </c>
      <c r="K1092" s="343">
        <v>2134.43994140625</v>
      </c>
    </row>
    <row r="1093" spans="1:11" ht="14.45" customHeight="1" x14ac:dyDescent="0.2">
      <c r="A1093" s="338" t="s">
        <v>1433</v>
      </c>
      <c r="B1093" s="339" t="s">
        <v>1434</v>
      </c>
      <c r="C1093" s="340" t="s">
        <v>1728</v>
      </c>
      <c r="D1093" s="341" t="s">
        <v>1729</v>
      </c>
      <c r="E1093" s="340" t="s">
        <v>462</v>
      </c>
      <c r="F1093" s="341" t="s">
        <v>463</v>
      </c>
      <c r="G1093" s="340" t="s">
        <v>1877</v>
      </c>
      <c r="H1093" s="340" t="s">
        <v>1878</v>
      </c>
      <c r="I1093" s="342">
        <v>40.861818486993961</v>
      </c>
      <c r="J1093" s="342">
        <v>240</v>
      </c>
      <c r="K1093" s="343">
        <v>9806.8701171875</v>
      </c>
    </row>
    <row r="1094" spans="1:11" ht="14.45" customHeight="1" x14ac:dyDescent="0.2">
      <c r="A1094" s="338" t="s">
        <v>1433</v>
      </c>
      <c r="B1094" s="339" t="s">
        <v>1434</v>
      </c>
      <c r="C1094" s="340" t="s">
        <v>1728</v>
      </c>
      <c r="D1094" s="341" t="s">
        <v>1729</v>
      </c>
      <c r="E1094" s="340" t="s">
        <v>462</v>
      </c>
      <c r="F1094" s="341" t="s">
        <v>463</v>
      </c>
      <c r="G1094" s="340" t="s">
        <v>1879</v>
      </c>
      <c r="H1094" s="340" t="s">
        <v>1880</v>
      </c>
      <c r="I1094" s="342">
        <v>263.77999877929688</v>
      </c>
      <c r="J1094" s="342">
        <v>40</v>
      </c>
      <c r="K1094" s="343">
        <v>10551.200073242188</v>
      </c>
    </row>
    <row r="1095" spans="1:11" ht="14.45" customHeight="1" x14ac:dyDescent="0.2">
      <c r="A1095" s="338" t="s">
        <v>1433</v>
      </c>
      <c r="B1095" s="339" t="s">
        <v>1434</v>
      </c>
      <c r="C1095" s="340" t="s">
        <v>1728</v>
      </c>
      <c r="D1095" s="341" t="s">
        <v>1729</v>
      </c>
      <c r="E1095" s="340" t="s">
        <v>462</v>
      </c>
      <c r="F1095" s="341" t="s">
        <v>463</v>
      </c>
      <c r="G1095" s="340" t="s">
        <v>1881</v>
      </c>
      <c r="H1095" s="340" t="s">
        <v>1882</v>
      </c>
      <c r="I1095" s="342">
        <v>396.8800048828125</v>
      </c>
      <c r="J1095" s="342">
        <v>3</v>
      </c>
      <c r="K1095" s="343">
        <v>1190.6400146484375</v>
      </c>
    </row>
    <row r="1096" spans="1:11" ht="14.45" customHeight="1" x14ac:dyDescent="0.2">
      <c r="A1096" s="338" t="s">
        <v>1433</v>
      </c>
      <c r="B1096" s="339" t="s">
        <v>1434</v>
      </c>
      <c r="C1096" s="340" t="s">
        <v>1728</v>
      </c>
      <c r="D1096" s="341" t="s">
        <v>1729</v>
      </c>
      <c r="E1096" s="340" t="s">
        <v>462</v>
      </c>
      <c r="F1096" s="341" t="s">
        <v>463</v>
      </c>
      <c r="G1096" s="340" t="s">
        <v>1883</v>
      </c>
      <c r="H1096" s="340" t="s">
        <v>1884</v>
      </c>
      <c r="I1096" s="342">
        <v>5.2899999618530273</v>
      </c>
      <c r="J1096" s="342">
        <v>300</v>
      </c>
      <c r="K1096" s="343">
        <v>1587</v>
      </c>
    </row>
    <row r="1097" spans="1:11" ht="14.45" customHeight="1" x14ac:dyDescent="0.2">
      <c r="A1097" s="338" t="s">
        <v>1433</v>
      </c>
      <c r="B1097" s="339" t="s">
        <v>1434</v>
      </c>
      <c r="C1097" s="340" t="s">
        <v>1728</v>
      </c>
      <c r="D1097" s="341" t="s">
        <v>1729</v>
      </c>
      <c r="E1097" s="340" t="s">
        <v>462</v>
      </c>
      <c r="F1097" s="341" t="s">
        <v>463</v>
      </c>
      <c r="G1097" s="340" t="s">
        <v>1565</v>
      </c>
      <c r="H1097" s="340" t="s">
        <v>1566</v>
      </c>
      <c r="I1097" s="342">
        <v>27.840000152587891</v>
      </c>
      <c r="J1097" s="342">
        <v>50</v>
      </c>
      <c r="K1097" s="343">
        <v>1392.2099609375</v>
      </c>
    </row>
    <row r="1098" spans="1:11" ht="14.45" customHeight="1" x14ac:dyDescent="0.2">
      <c r="A1098" s="338" t="s">
        <v>1433</v>
      </c>
      <c r="B1098" s="339" t="s">
        <v>1434</v>
      </c>
      <c r="C1098" s="340" t="s">
        <v>1728</v>
      </c>
      <c r="D1098" s="341" t="s">
        <v>1729</v>
      </c>
      <c r="E1098" s="340" t="s">
        <v>462</v>
      </c>
      <c r="F1098" s="341" t="s">
        <v>463</v>
      </c>
      <c r="G1098" s="340" t="s">
        <v>534</v>
      </c>
      <c r="H1098" s="340" t="s">
        <v>535</v>
      </c>
      <c r="I1098" s="342">
        <v>5.2625001668930054</v>
      </c>
      <c r="J1098" s="342">
        <v>5800</v>
      </c>
      <c r="K1098" s="343">
        <v>30520</v>
      </c>
    </row>
    <row r="1099" spans="1:11" ht="14.45" customHeight="1" x14ac:dyDescent="0.2">
      <c r="A1099" s="338" t="s">
        <v>1433</v>
      </c>
      <c r="B1099" s="339" t="s">
        <v>1434</v>
      </c>
      <c r="C1099" s="340" t="s">
        <v>1728</v>
      </c>
      <c r="D1099" s="341" t="s">
        <v>1729</v>
      </c>
      <c r="E1099" s="340" t="s">
        <v>462</v>
      </c>
      <c r="F1099" s="341" t="s">
        <v>463</v>
      </c>
      <c r="G1099" s="340" t="s">
        <v>1885</v>
      </c>
      <c r="H1099" s="340" t="s">
        <v>1886</v>
      </c>
      <c r="I1099" s="342">
        <v>3.4866666793823242</v>
      </c>
      <c r="J1099" s="342">
        <v>4200</v>
      </c>
      <c r="K1099" s="343">
        <v>14644</v>
      </c>
    </row>
    <row r="1100" spans="1:11" ht="14.45" customHeight="1" x14ac:dyDescent="0.2">
      <c r="A1100" s="338" t="s">
        <v>1433</v>
      </c>
      <c r="B1100" s="339" t="s">
        <v>1434</v>
      </c>
      <c r="C1100" s="340" t="s">
        <v>1728</v>
      </c>
      <c r="D1100" s="341" t="s">
        <v>1729</v>
      </c>
      <c r="E1100" s="340" t="s">
        <v>462</v>
      </c>
      <c r="F1100" s="341" t="s">
        <v>463</v>
      </c>
      <c r="G1100" s="340" t="s">
        <v>1887</v>
      </c>
      <c r="H1100" s="340" t="s">
        <v>1888</v>
      </c>
      <c r="I1100" s="342">
        <v>17.664999961853027</v>
      </c>
      <c r="J1100" s="342">
        <v>149</v>
      </c>
      <c r="K1100" s="343">
        <v>2632.3400268554688</v>
      </c>
    </row>
    <row r="1101" spans="1:11" ht="14.45" customHeight="1" x14ac:dyDescent="0.2">
      <c r="A1101" s="338" t="s">
        <v>1433</v>
      </c>
      <c r="B1101" s="339" t="s">
        <v>1434</v>
      </c>
      <c r="C1101" s="340" t="s">
        <v>1728</v>
      </c>
      <c r="D1101" s="341" t="s">
        <v>1729</v>
      </c>
      <c r="E1101" s="340" t="s">
        <v>462</v>
      </c>
      <c r="F1101" s="341" t="s">
        <v>463</v>
      </c>
      <c r="G1101" s="340" t="s">
        <v>1889</v>
      </c>
      <c r="H1101" s="340" t="s">
        <v>1890</v>
      </c>
      <c r="I1101" s="342">
        <v>24.409999847412109</v>
      </c>
      <c r="J1101" s="342">
        <v>450</v>
      </c>
      <c r="K1101" s="343">
        <v>10982.580322265625</v>
      </c>
    </row>
    <row r="1102" spans="1:11" ht="14.45" customHeight="1" x14ac:dyDescent="0.2">
      <c r="A1102" s="338" t="s">
        <v>1433</v>
      </c>
      <c r="B1102" s="339" t="s">
        <v>1434</v>
      </c>
      <c r="C1102" s="340" t="s">
        <v>1728</v>
      </c>
      <c r="D1102" s="341" t="s">
        <v>1729</v>
      </c>
      <c r="E1102" s="340" t="s">
        <v>462</v>
      </c>
      <c r="F1102" s="341" t="s">
        <v>463</v>
      </c>
      <c r="G1102" s="340" t="s">
        <v>1891</v>
      </c>
      <c r="H1102" s="340" t="s">
        <v>1892</v>
      </c>
      <c r="I1102" s="342">
        <v>49.909999847412109</v>
      </c>
      <c r="J1102" s="342">
        <v>50</v>
      </c>
      <c r="K1102" s="343">
        <v>2495.6298828125</v>
      </c>
    </row>
    <row r="1103" spans="1:11" ht="14.45" customHeight="1" x14ac:dyDescent="0.2">
      <c r="A1103" s="338" t="s">
        <v>1433</v>
      </c>
      <c r="B1103" s="339" t="s">
        <v>1434</v>
      </c>
      <c r="C1103" s="340" t="s">
        <v>1728</v>
      </c>
      <c r="D1103" s="341" t="s">
        <v>1729</v>
      </c>
      <c r="E1103" s="340" t="s">
        <v>462</v>
      </c>
      <c r="F1103" s="341" t="s">
        <v>463</v>
      </c>
      <c r="G1103" s="340" t="s">
        <v>1893</v>
      </c>
      <c r="H1103" s="340" t="s">
        <v>1894</v>
      </c>
      <c r="I1103" s="342">
        <v>3500</v>
      </c>
      <c r="J1103" s="342">
        <v>1</v>
      </c>
      <c r="K1103" s="343">
        <v>3500</v>
      </c>
    </row>
    <row r="1104" spans="1:11" ht="14.45" customHeight="1" x14ac:dyDescent="0.2">
      <c r="A1104" s="338" t="s">
        <v>1433</v>
      </c>
      <c r="B1104" s="339" t="s">
        <v>1434</v>
      </c>
      <c r="C1104" s="340" t="s">
        <v>1728</v>
      </c>
      <c r="D1104" s="341" t="s">
        <v>1729</v>
      </c>
      <c r="E1104" s="340" t="s">
        <v>462</v>
      </c>
      <c r="F1104" s="341" t="s">
        <v>463</v>
      </c>
      <c r="G1104" s="340" t="s">
        <v>1895</v>
      </c>
      <c r="H1104" s="340" t="s">
        <v>1896</v>
      </c>
      <c r="I1104" s="342">
        <v>32.900001525878906</v>
      </c>
      <c r="J1104" s="342">
        <v>60</v>
      </c>
      <c r="K1104" s="343">
        <v>1974</v>
      </c>
    </row>
    <row r="1105" spans="1:11" ht="14.45" customHeight="1" x14ac:dyDescent="0.2">
      <c r="A1105" s="338" t="s">
        <v>1433</v>
      </c>
      <c r="B1105" s="339" t="s">
        <v>1434</v>
      </c>
      <c r="C1105" s="340" t="s">
        <v>1728</v>
      </c>
      <c r="D1105" s="341" t="s">
        <v>1729</v>
      </c>
      <c r="E1105" s="340" t="s">
        <v>462</v>
      </c>
      <c r="F1105" s="341" t="s">
        <v>463</v>
      </c>
      <c r="G1105" s="340" t="s">
        <v>1897</v>
      </c>
      <c r="H1105" s="340" t="s">
        <v>1898</v>
      </c>
      <c r="I1105" s="342">
        <v>171.82000732421875</v>
      </c>
      <c r="J1105" s="342">
        <v>20</v>
      </c>
      <c r="K1105" s="343">
        <v>3436.39990234375</v>
      </c>
    </row>
    <row r="1106" spans="1:11" ht="14.45" customHeight="1" x14ac:dyDescent="0.2">
      <c r="A1106" s="338" t="s">
        <v>1433</v>
      </c>
      <c r="B1106" s="339" t="s">
        <v>1434</v>
      </c>
      <c r="C1106" s="340" t="s">
        <v>1728</v>
      </c>
      <c r="D1106" s="341" t="s">
        <v>1729</v>
      </c>
      <c r="E1106" s="340" t="s">
        <v>462</v>
      </c>
      <c r="F1106" s="341" t="s">
        <v>463</v>
      </c>
      <c r="G1106" s="340" t="s">
        <v>1899</v>
      </c>
      <c r="H1106" s="340" t="s">
        <v>1900</v>
      </c>
      <c r="I1106" s="342">
        <v>45.979999542236328</v>
      </c>
      <c r="J1106" s="342">
        <v>20</v>
      </c>
      <c r="K1106" s="343">
        <v>919.5999755859375</v>
      </c>
    </row>
    <row r="1107" spans="1:11" ht="14.45" customHeight="1" x14ac:dyDescent="0.2">
      <c r="A1107" s="338" t="s">
        <v>1433</v>
      </c>
      <c r="B1107" s="339" t="s">
        <v>1434</v>
      </c>
      <c r="C1107" s="340" t="s">
        <v>1728</v>
      </c>
      <c r="D1107" s="341" t="s">
        <v>1729</v>
      </c>
      <c r="E1107" s="340" t="s">
        <v>462</v>
      </c>
      <c r="F1107" s="341" t="s">
        <v>463</v>
      </c>
      <c r="G1107" s="340" t="s">
        <v>1901</v>
      </c>
      <c r="H1107" s="340" t="s">
        <v>1902</v>
      </c>
      <c r="I1107" s="342">
        <v>171.82000732421875</v>
      </c>
      <c r="J1107" s="342">
        <v>10</v>
      </c>
      <c r="K1107" s="343">
        <v>1718.199951171875</v>
      </c>
    </row>
    <row r="1108" spans="1:11" ht="14.45" customHeight="1" x14ac:dyDescent="0.2">
      <c r="A1108" s="338" t="s">
        <v>1433</v>
      </c>
      <c r="B1108" s="339" t="s">
        <v>1434</v>
      </c>
      <c r="C1108" s="340" t="s">
        <v>1728</v>
      </c>
      <c r="D1108" s="341" t="s">
        <v>1729</v>
      </c>
      <c r="E1108" s="340" t="s">
        <v>462</v>
      </c>
      <c r="F1108" s="341" t="s">
        <v>463</v>
      </c>
      <c r="G1108" s="340" t="s">
        <v>1903</v>
      </c>
      <c r="H1108" s="340" t="s">
        <v>1904</v>
      </c>
      <c r="I1108" s="342">
        <v>45.979999542236328</v>
      </c>
      <c r="J1108" s="342">
        <v>40</v>
      </c>
      <c r="K1108" s="343">
        <v>1839.199951171875</v>
      </c>
    </row>
    <row r="1109" spans="1:11" ht="14.45" customHeight="1" x14ac:dyDescent="0.2">
      <c r="A1109" s="338" t="s">
        <v>1433</v>
      </c>
      <c r="B1109" s="339" t="s">
        <v>1434</v>
      </c>
      <c r="C1109" s="340" t="s">
        <v>1728</v>
      </c>
      <c r="D1109" s="341" t="s">
        <v>1729</v>
      </c>
      <c r="E1109" s="340" t="s">
        <v>462</v>
      </c>
      <c r="F1109" s="341" t="s">
        <v>463</v>
      </c>
      <c r="G1109" s="340" t="s">
        <v>1905</v>
      </c>
      <c r="H1109" s="340" t="s">
        <v>1906</v>
      </c>
      <c r="I1109" s="342">
        <v>171.82000732421875</v>
      </c>
      <c r="J1109" s="342">
        <v>10</v>
      </c>
      <c r="K1109" s="343">
        <v>1718.199951171875</v>
      </c>
    </row>
    <row r="1110" spans="1:11" ht="14.45" customHeight="1" x14ac:dyDescent="0.2">
      <c r="A1110" s="338" t="s">
        <v>1433</v>
      </c>
      <c r="B1110" s="339" t="s">
        <v>1434</v>
      </c>
      <c r="C1110" s="340" t="s">
        <v>1728</v>
      </c>
      <c r="D1110" s="341" t="s">
        <v>1729</v>
      </c>
      <c r="E1110" s="340" t="s">
        <v>462</v>
      </c>
      <c r="F1110" s="341" t="s">
        <v>463</v>
      </c>
      <c r="G1110" s="340" t="s">
        <v>1907</v>
      </c>
      <c r="H1110" s="340" t="s">
        <v>1908</v>
      </c>
      <c r="I1110" s="342">
        <v>750.20001220703125</v>
      </c>
      <c r="J1110" s="342">
        <v>22</v>
      </c>
      <c r="K1110" s="343">
        <v>16504.400268554688</v>
      </c>
    </row>
    <row r="1111" spans="1:11" ht="14.45" customHeight="1" x14ac:dyDescent="0.2">
      <c r="A1111" s="338" t="s">
        <v>1433</v>
      </c>
      <c r="B1111" s="339" t="s">
        <v>1434</v>
      </c>
      <c r="C1111" s="340" t="s">
        <v>1728</v>
      </c>
      <c r="D1111" s="341" t="s">
        <v>1729</v>
      </c>
      <c r="E1111" s="340" t="s">
        <v>462</v>
      </c>
      <c r="F1111" s="341" t="s">
        <v>463</v>
      </c>
      <c r="G1111" s="340" t="s">
        <v>1909</v>
      </c>
      <c r="H1111" s="340" t="s">
        <v>1910</v>
      </c>
      <c r="I1111" s="342">
        <v>527.96002197265625</v>
      </c>
      <c r="J1111" s="342">
        <v>10</v>
      </c>
      <c r="K1111" s="343">
        <v>5279.60009765625</v>
      </c>
    </row>
    <row r="1112" spans="1:11" ht="14.45" customHeight="1" x14ac:dyDescent="0.2">
      <c r="A1112" s="338" t="s">
        <v>1433</v>
      </c>
      <c r="B1112" s="339" t="s">
        <v>1434</v>
      </c>
      <c r="C1112" s="340" t="s">
        <v>1728</v>
      </c>
      <c r="D1112" s="341" t="s">
        <v>1729</v>
      </c>
      <c r="E1112" s="340" t="s">
        <v>462</v>
      </c>
      <c r="F1112" s="341" t="s">
        <v>463</v>
      </c>
      <c r="G1112" s="340" t="s">
        <v>1911</v>
      </c>
      <c r="H1112" s="340" t="s">
        <v>1912</v>
      </c>
      <c r="I1112" s="342">
        <v>646.760009765625</v>
      </c>
      <c r="J1112" s="342">
        <v>4</v>
      </c>
      <c r="K1112" s="343">
        <v>2587.0400390625</v>
      </c>
    </row>
    <row r="1113" spans="1:11" ht="14.45" customHeight="1" x14ac:dyDescent="0.2">
      <c r="A1113" s="338" t="s">
        <v>1433</v>
      </c>
      <c r="B1113" s="339" t="s">
        <v>1434</v>
      </c>
      <c r="C1113" s="340" t="s">
        <v>1728</v>
      </c>
      <c r="D1113" s="341" t="s">
        <v>1729</v>
      </c>
      <c r="E1113" s="340" t="s">
        <v>462</v>
      </c>
      <c r="F1113" s="341" t="s">
        <v>463</v>
      </c>
      <c r="G1113" s="340" t="s">
        <v>1913</v>
      </c>
      <c r="H1113" s="340" t="s">
        <v>1914</v>
      </c>
      <c r="I1113" s="342">
        <v>527.969970703125</v>
      </c>
      <c r="J1113" s="342">
        <v>10</v>
      </c>
      <c r="K1113" s="343">
        <v>5279.7001953125</v>
      </c>
    </row>
    <row r="1114" spans="1:11" ht="14.45" customHeight="1" x14ac:dyDescent="0.2">
      <c r="A1114" s="338" t="s">
        <v>1433</v>
      </c>
      <c r="B1114" s="339" t="s">
        <v>1434</v>
      </c>
      <c r="C1114" s="340" t="s">
        <v>1728</v>
      </c>
      <c r="D1114" s="341" t="s">
        <v>1729</v>
      </c>
      <c r="E1114" s="340" t="s">
        <v>462</v>
      </c>
      <c r="F1114" s="341" t="s">
        <v>463</v>
      </c>
      <c r="G1114" s="340" t="s">
        <v>1577</v>
      </c>
      <c r="H1114" s="340" t="s">
        <v>1578</v>
      </c>
      <c r="I1114" s="342">
        <v>17.979999542236328</v>
      </c>
      <c r="J1114" s="342">
        <v>50</v>
      </c>
      <c r="K1114" s="343">
        <v>899</v>
      </c>
    </row>
    <row r="1115" spans="1:11" ht="14.45" customHeight="1" x14ac:dyDescent="0.2">
      <c r="A1115" s="338" t="s">
        <v>1433</v>
      </c>
      <c r="B1115" s="339" t="s">
        <v>1434</v>
      </c>
      <c r="C1115" s="340" t="s">
        <v>1728</v>
      </c>
      <c r="D1115" s="341" t="s">
        <v>1729</v>
      </c>
      <c r="E1115" s="340" t="s">
        <v>462</v>
      </c>
      <c r="F1115" s="341" t="s">
        <v>463</v>
      </c>
      <c r="G1115" s="340" t="s">
        <v>546</v>
      </c>
      <c r="H1115" s="340" t="s">
        <v>547</v>
      </c>
      <c r="I1115" s="342">
        <v>13.199999809265137</v>
      </c>
      <c r="J1115" s="342">
        <v>20</v>
      </c>
      <c r="K1115" s="343">
        <v>264</v>
      </c>
    </row>
    <row r="1116" spans="1:11" ht="14.45" customHeight="1" x14ac:dyDescent="0.2">
      <c r="A1116" s="338" t="s">
        <v>1433</v>
      </c>
      <c r="B1116" s="339" t="s">
        <v>1434</v>
      </c>
      <c r="C1116" s="340" t="s">
        <v>1728</v>
      </c>
      <c r="D1116" s="341" t="s">
        <v>1729</v>
      </c>
      <c r="E1116" s="340" t="s">
        <v>462</v>
      </c>
      <c r="F1116" s="341" t="s">
        <v>463</v>
      </c>
      <c r="G1116" s="340" t="s">
        <v>548</v>
      </c>
      <c r="H1116" s="340" t="s">
        <v>549</v>
      </c>
      <c r="I1116" s="342">
        <v>13.199999809265137</v>
      </c>
      <c r="J1116" s="342">
        <v>10</v>
      </c>
      <c r="K1116" s="343">
        <v>132</v>
      </c>
    </row>
    <row r="1117" spans="1:11" ht="14.45" customHeight="1" x14ac:dyDescent="0.2">
      <c r="A1117" s="338" t="s">
        <v>1433</v>
      </c>
      <c r="B1117" s="339" t="s">
        <v>1434</v>
      </c>
      <c r="C1117" s="340" t="s">
        <v>1728</v>
      </c>
      <c r="D1117" s="341" t="s">
        <v>1729</v>
      </c>
      <c r="E1117" s="340" t="s">
        <v>462</v>
      </c>
      <c r="F1117" s="341" t="s">
        <v>463</v>
      </c>
      <c r="G1117" s="340" t="s">
        <v>1915</v>
      </c>
      <c r="H1117" s="340" t="s">
        <v>1916</v>
      </c>
      <c r="I1117" s="342">
        <v>359.76666259765625</v>
      </c>
      <c r="J1117" s="342">
        <v>12</v>
      </c>
      <c r="K1117" s="343">
        <v>4253.0299682617188</v>
      </c>
    </row>
    <row r="1118" spans="1:11" ht="14.45" customHeight="1" x14ac:dyDescent="0.2">
      <c r="A1118" s="338" t="s">
        <v>1433</v>
      </c>
      <c r="B1118" s="339" t="s">
        <v>1434</v>
      </c>
      <c r="C1118" s="340" t="s">
        <v>1728</v>
      </c>
      <c r="D1118" s="341" t="s">
        <v>1729</v>
      </c>
      <c r="E1118" s="340" t="s">
        <v>462</v>
      </c>
      <c r="F1118" s="341" t="s">
        <v>463</v>
      </c>
      <c r="G1118" s="340" t="s">
        <v>1917</v>
      </c>
      <c r="H1118" s="340" t="s">
        <v>1918</v>
      </c>
      <c r="I1118" s="342">
        <v>359.76666259765625</v>
      </c>
      <c r="J1118" s="342">
        <v>12</v>
      </c>
      <c r="K1118" s="343">
        <v>4253.0299682617188</v>
      </c>
    </row>
    <row r="1119" spans="1:11" ht="14.45" customHeight="1" x14ac:dyDescent="0.2">
      <c r="A1119" s="338" t="s">
        <v>1433</v>
      </c>
      <c r="B1119" s="339" t="s">
        <v>1434</v>
      </c>
      <c r="C1119" s="340" t="s">
        <v>1728</v>
      </c>
      <c r="D1119" s="341" t="s">
        <v>1729</v>
      </c>
      <c r="E1119" s="340" t="s">
        <v>462</v>
      </c>
      <c r="F1119" s="341" t="s">
        <v>463</v>
      </c>
      <c r="G1119" s="340" t="s">
        <v>1919</v>
      </c>
      <c r="H1119" s="340" t="s">
        <v>1920</v>
      </c>
      <c r="I1119" s="342">
        <v>2311.10009765625</v>
      </c>
      <c r="J1119" s="342">
        <v>5</v>
      </c>
      <c r="K1119" s="343">
        <v>11555.5</v>
      </c>
    </row>
    <row r="1120" spans="1:11" ht="14.45" customHeight="1" x14ac:dyDescent="0.2">
      <c r="A1120" s="338" t="s">
        <v>1433</v>
      </c>
      <c r="B1120" s="339" t="s">
        <v>1434</v>
      </c>
      <c r="C1120" s="340" t="s">
        <v>1728</v>
      </c>
      <c r="D1120" s="341" t="s">
        <v>1729</v>
      </c>
      <c r="E1120" s="340" t="s">
        <v>462</v>
      </c>
      <c r="F1120" s="341" t="s">
        <v>463</v>
      </c>
      <c r="G1120" s="340" t="s">
        <v>1581</v>
      </c>
      <c r="H1120" s="340" t="s">
        <v>1582</v>
      </c>
      <c r="I1120" s="342">
        <v>4.0291668574015302</v>
      </c>
      <c r="J1120" s="342">
        <v>2300</v>
      </c>
      <c r="K1120" s="343">
        <v>9267</v>
      </c>
    </row>
    <row r="1121" spans="1:11" ht="14.45" customHeight="1" x14ac:dyDescent="0.2">
      <c r="A1121" s="338" t="s">
        <v>1433</v>
      </c>
      <c r="B1121" s="339" t="s">
        <v>1434</v>
      </c>
      <c r="C1121" s="340" t="s">
        <v>1728</v>
      </c>
      <c r="D1121" s="341" t="s">
        <v>1729</v>
      </c>
      <c r="E1121" s="340" t="s">
        <v>462</v>
      </c>
      <c r="F1121" s="341" t="s">
        <v>463</v>
      </c>
      <c r="G1121" s="340" t="s">
        <v>1921</v>
      </c>
      <c r="H1121" s="340" t="s">
        <v>1922</v>
      </c>
      <c r="I1121" s="342">
        <v>103.15000152587891</v>
      </c>
      <c r="J1121" s="342">
        <v>15</v>
      </c>
      <c r="K1121" s="343">
        <v>1547.3199462890625</v>
      </c>
    </row>
    <row r="1122" spans="1:11" ht="14.45" customHeight="1" x14ac:dyDescent="0.2">
      <c r="A1122" s="338" t="s">
        <v>1433</v>
      </c>
      <c r="B1122" s="339" t="s">
        <v>1434</v>
      </c>
      <c r="C1122" s="340" t="s">
        <v>1728</v>
      </c>
      <c r="D1122" s="341" t="s">
        <v>1729</v>
      </c>
      <c r="E1122" s="340" t="s">
        <v>462</v>
      </c>
      <c r="F1122" s="341" t="s">
        <v>463</v>
      </c>
      <c r="G1122" s="340" t="s">
        <v>1923</v>
      </c>
      <c r="H1122" s="340" t="s">
        <v>1924</v>
      </c>
      <c r="I1122" s="342">
        <v>232.32000732421875</v>
      </c>
      <c r="J1122" s="342">
        <v>10</v>
      </c>
      <c r="K1122" s="343">
        <v>2323.199951171875</v>
      </c>
    </row>
    <row r="1123" spans="1:11" ht="14.45" customHeight="1" x14ac:dyDescent="0.2">
      <c r="A1123" s="338" t="s">
        <v>1433</v>
      </c>
      <c r="B1123" s="339" t="s">
        <v>1434</v>
      </c>
      <c r="C1123" s="340" t="s">
        <v>1728</v>
      </c>
      <c r="D1123" s="341" t="s">
        <v>1729</v>
      </c>
      <c r="E1123" s="340" t="s">
        <v>462</v>
      </c>
      <c r="F1123" s="341" t="s">
        <v>463</v>
      </c>
      <c r="G1123" s="340" t="s">
        <v>1925</v>
      </c>
      <c r="H1123" s="340" t="s">
        <v>1926</v>
      </c>
      <c r="I1123" s="342">
        <v>232.32000732421875</v>
      </c>
      <c r="J1123" s="342">
        <v>10</v>
      </c>
      <c r="K1123" s="343">
        <v>2323.199951171875</v>
      </c>
    </row>
    <row r="1124" spans="1:11" ht="14.45" customHeight="1" x14ac:dyDescent="0.2">
      <c r="A1124" s="338" t="s">
        <v>1433</v>
      </c>
      <c r="B1124" s="339" t="s">
        <v>1434</v>
      </c>
      <c r="C1124" s="340" t="s">
        <v>1728</v>
      </c>
      <c r="D1124" s="341" t="s">
        <v>1729</v>
      </c>
      <c r="E1124" s="340" t="s">
        <v>462</v>
      </c>
      <c r="F1124" s="341" t="s">
        <v>463</v>
      </c>
      <c r="G1124" s="340" t="s">
        <v>1583</v>
      </c>
      <c r="H1124" s="340" t="s">
        <v>1584</v>
      </c>
      <c r="I1124" s="342">
        <v>7.866923038776104</v>
      </c>
      <c r="J1124" s="342">
        <v>3200</v>
      </c>
      <c r="K1124" s="343">
        <v>25176</v>
      </c>
    </row>
    <row r="1125" spans="1:11" ht="14.45" customHeight="1" x14ac:dyDescent="0.2">
      <c r="A1125" s="338" t="s">
        <v>1433</v>
      </c>
      <c r="B1125" s="339" t="s">
        <v>1434</v>
      </c>
      <c r="C1125" s="340" t="s">
        <v>1728</v>
      </c>
      <c r="D1125" s="341" t="s">
        <v>1729</v>
      </c>
      <c r="E1125" s="340" t="s">
        <v>462</v>
      </c>
      <c r="F1125" s="341" t="s">
        <v>463</v>
      </c>
      <c r="G1125" s="340" t="s">
        <v>1927</v>
      </c>
      <c r="H1125" s="340" t="s">
        <v>1928</v>
      </c>
      <c r="I1125" s="342">
        <v>10.074999809265137</v>
      </c>
      <c r="J1125" s="342">
        <v>330</v>
      </c>
      <c r="K1125" s="343">
        <v>3324.8999938964844</v>
      </c>
    </row>
    <row r="1126" spans="1:11" ht="14.45" customHeight="1" x14ac:dyDescent="0.2">
      <c r="A1126" s="338" t="s">
        <v>1433</v>
      </c>
      <c r="B1126" s="339" t="s">
        <v>1434</v>
      </c>
      <c r="C1126" s="340" t="s">
        <v>1728</v>
      </c>
      <c r="D1126" s="341" t="s">
        <v>1729</v>
      </c>
      <c r="E1126" s="340" t="s">
        <v>462</v>
      </c>
      <c r="F1126" s="341" t="s">
        <v>463</v>
      </c>
      <c r="G1126" s="340" t="s">
        <v>1929</v>
      </c>
      <c r="H1126" s="340" t="s">
        <v>1930</v>
      </c>
      <c r="I1126" s="342">
        <v>7737.9501953125</v>
      </c>
      <c r="J1126" s="342">
        <v>5</v>
      </c>
      <c r="K1126" s="343">
        <v>38689.7509765625</v>
      </c>
    </row>
    <row r="1127" spans="1:11" ht="14.45" customHeight="1" x14ac:dyDescent="0.2">
      <c r="A1127" s="338" t="s">
        <v>1433</v>
      </c>
      <c r="B1127" s="339" t="s">
        <v>1434</v>
      </c>
      <c r="C1127" s="340" t="s">
        <v>1728</v>
      </c>
      <c r="D1127" s="341" t="s">
        <v>1729</v>
      </c>
      <c r="E1127" s="340" t="s">
        <v>462</v>
      </c>
      <c r="F1127" s="341" t="s">
        <v>463</v>
      </c>
      <c r="G1127" s="340" t="s">
        <v>1931</v>
      </c>
      <c r="H1127" s="340" t="s">
        <v>1932</v>
      </c>
      <c r="I1127" s="342">
        <v>764.19000244140625</v>
      </c>
      <c r="J1127" s="342">
        <v>10</v>
      </c>
      <c r="K1127" s="343">
        <v>7641.93994140625</v>
      </c>
    </row>
    <row r="1128" spans="1:11" ht="14.45" customHeight="1" x14ac:dyDescent="0.2">
      <c r="A1128" s="338" t="s">
        <v>1433</v>
      </c>
      <c r="B1128" s="339" t="s">
        <v>1434</v>
      </c>
      <c r="C1128" s="340" t="s">
        <v>1728</v>
      </c>
      <c r="D1128" s="341" t="s">
        <v>1729</v>
      </c>
      <c r="E1128" s="340" t="s">
        <v>462</v>
      </c>
      <c r="F1128" s="341" t="s">
        <v>463</v>
      </c>
      <c r="G1128" s="340" t="s">
        <v>1933</v>
      </c>
      <c r="H1128" s="340" t="s">
        <v>1934</v>
      </c>
      <c r="I1128" s="342">
        <v>189.19363264604047</v>
      </c>
      <c r="J1128" s="342">
        <v>585</v>
      </c>
      <c r="K1128" s="343">
        <v>110442.087890625</v>
      </c>
    </row>
    <row r="1129" spans="1:11" ht="14.45" customHeight="1" x14ac:dyDescent="0.2">
      <c r="A1129" s="338" t="s">
        <v>1433</v>
      </c>
      <c r="B1129" s="339" t="s">
        <v>1434</v>
      </c>
      <c r="C1129" s="340" t="s">
        <v>1728</v>
      </c>
      <c r="D1129" s="341" t="s">
        <v>1729</v>
      </c>
      <c r="E1129" s="340" t="s">
        <v>462</v>
      </c>
      <c r="F1129" s="341" t="s">
        <v>463</v>
      </c>
      <c r="G1129" s="340" t="s">
        <v>1587</v>
      </c>
      <c r="H1129" s="340" t="s">
        <v>1588</v>
      </c>
      <c r="I1129" s="342">
        <v>36.026667277018227</v>
      </c>
      <c r="J1129" s="342">
        <v>6</v>
      </c>
      <c r="K1129" s="343">
        <v>216.16000366210938</v>
      </c>
    </row>
    <row r="1130" spans="1:11" ht="14.45" customHeight="1" x14ac:dyDescent="0.2">
      <c r="A1130" s="338" t="s">
        <v>1433</v>
      </c>
      <c r="B1130" s="339" t="s">
        <v>1434</v>
      </c>
      <c r="C1130" s="340" t="s">
        <v>1728</v>
      </c>
      <c r="D1130" s="341" t="s">
        <v>1729</v>
      </c>
      <c r="E1130" s="340" t="s">
        <v>462</v>
      </c>
      <c r="F1130" s="341" t="s">
        <v>463</v>
      </c>
      <c r="G1130" s="340" t="s">
        <v>1935</v>
      </c>
      <c r="H1130" s="340" t="s">
        <v>1936</v>
      </c>
      <c r="I1130" s="342">
        <v>81.73666636149089</v>
      </c>
      <c r="J1130" s="342">
        <v>820</v>
      </c>
      <c r="K1130" s="343">
        <v>67023.950927734375</v>
      </c>
    </row>
    <row r="1131" spans="1:11" ht="14.45" customHeight="1" x14ac:dyDescent="0.2">
      <c r="A1131" s="338" t="s">
        <v>1433</v>
      </c>
      <c r="B1131" s="339" t="s">
        <v>1434</v>
      </c>
      <c r="C1131" s="340" t="s">
        <v>1728</v>
      </c>
      <c r="D1131" s="341" t="s">
        <v>1729</v>
      </c>
      <c r="E1131" s="340" t="s">
        <v>462</v>
      </c>
      <c r="F1131" s="341" t="s">
        <v>463</v>
      </c>
      <c r="G1131" s="340" t="s">
        <v>1589</v>
      </c>
      <c r="H1131" s="340" t="s">
        <v>1590</v>
      </c>
      <c r="I1131" s="342">
        <v>32.304000091552737</v>
      </c>
      <c r="J1131" s="342">
        <v>250</v>
      </c>
      <c r="K1131" s="343">
        <v>8076</v>
      </c>
    </row>
    <row r="1132" spans="1:11" ht="14.45" customHeight="1" x14ac:dyDescent="0.2">
      <c r="A1132" s="338" t="s">
        <v>1433</v>
      </c>
      <c r="B1132" s="339" t="s">
        <v>1434</v>
      </c>
      <c r="C1132" s="340" t="s">
        <v>1728</v>
      </c>
      <c r="D1132" s="341" t="s">
        <v>1729</v>
      </c>
      <c r="E1132" s="340" t="s">
        <v>462</v>
      </c>
      <c r="F1132" s="341" t="s">
        <v>463</v>
      </c>
      <c r="G1132" s="340" t="s">
        <v>1937</v>
      </c>
      <c r="H1132" s="340" t="s">
        <v>1938</v>
      </c>
      <c r="I1132" s="342">
        <v>72</v>
      </c>
      <c r="J1132" s="342">
        <v>36</v>
      </c>
      <c r="K1132" s="343">
        <v>2591.800048828125</v>
      </c>
    </row>
    <row r="1133" spans="1:11" ht="14.45" customHeight="1" x14ac:dyDescent="0.2">
      <c r="A1133" s="338" t="s">
        <v>1433</v>
      </c>
      <c r="B1133" s="339" t="s">
        <v>1434</v>
      </c>
      <c r="C1133" s="340" t="s">
        <v>1728</v>
      </c>
      <c r="D1133" s="341" t="s">
        <v>1729</v>
      </c>
      <c r="E1133" s="340" t="s">
        <v>462</v>
      </c>
      <c r="F1133" s="341" t="s">
        <v>463</v>
      </c>
      <c r="G1133" s="340" t="s">
        <v>1939</v>
      </c>
      <c r="H1133" s="340" t="s">
        <v>1940</v>
      </c>
      <c r="I1133" s="342">
        <v>72</v>
      </c>
      <c r="J1133" s="342">
        <v>60</v>
      </c>
      <c r="K1133" s="343">
        <v>4319.7000732421875</v>
      </c>
    </row>
    <row r="1134" spans="1:11" ht="14.45" customHeight="1" x14ac:dyDescent="0.2">
      <c r="A1134" s="338" t="s">
        <v>1433</v>
      </c>
      <c r="B1134" s="339" t="s">
        <v>1434</v>
      </c>
      <c r="C1134" s="340" t="s">
        <v>1728</v>
      </c>
      <c r="D1134" s="341" t="s">
        <v>1729</v>
      </c>
      <c r="E1134" s="340" t="s">
        <v>462</v>
      </c>
      <c r="F1134" s="341" t="s">
        <v>463</v>
      </c>
      <c r="G1134" s="340" t="s">
        <v>1941</v>
      </c>
      <c r="H1134" s="340" t="s">
        <v>1942</v>
      </c>
      <c r="I1134" s="342">
        <v>22.300832907358807</v>
      </c>
      <c r="J1134" s="342">
        <v>510</v>
      </c>
      <c r="K1134" s="343">
        <v>11374.190002441406</v>
      </c>
    </row>
    <row r="1135" spans="1:11" ht="14.45" customHeight="1" x14ac:dyDescent="0.2">
      <c r="A1135" s="338" t="s">
        <v>1433</v>
      </c>
      <c r="B1135" s="339" t="s">
        <v>1434</v>
      </c>
      <c r="C1135" s="340" t="s">
        <v>1728</v>
      </c>
      <c r="D1135" s="341" t="s">
        <v>1729</v>
      </c>
      <c r="E1135" s="340" t="s">
        <v>462</v>
      </c>
      <c r="F1135" s="341" t="s">
        <v>463</v>
      </c>
      <c r="G1135" s="340" t="s">
        <v>1943</v>
      </c>
      <c r="H1135" s="340" t="s">
        <v>1944</v>
      </c>
      <c r="I1135" s="342">
        <v>393.25</v>
      </c>
      <c r="J1135" s="342">
        <v>31</v>
      </c>
      <c r="K1135" s="343">
        <v>12190.75</v>
      </c>
    </row>
    <row r="1136" spans="1:11" ht="14.45" customHeight="1" x14ac:dyDescent="0.2">
      <c r="A1136" s="338" t="s">
        <v>1433</v>
      </c>
      <c r="B1136" s="339" t="s">
        <v>1434</v>
      </c>
      <c r="C1136" s="340" t="s">
        <v>1728</v>
      </c>
      <c r="D1136" s="341" t="s">
        <v>1729</v>
      </c>
      <c r="E1136" s="340" t="s">
        <v>462</v>
      </c>
      <c r="F1136" s="341" t="s">
        <v>463</v>
      </c>
      <c r="G1136" s="340" t="s">
        <v>1945</v>
      </c>
      <c r="H1136" s="340" t="s">
        <v>1946</v>
      </c>
      <c r="I1136" s="342">
        <v>839.010009765625</v>
      </c>
      <c r="J1136" s="342">
        <v>2</v>
      </c>
      <c r="K1136" s="343">
        <v>1678.02001953125</v>
      </c>
    </row>
    <row r="1137" spans="1:11" ht="14.45" customHeight="1" x14ac:dyDescent="0.2">
      <c r="A1137" s="338" t="s">
        <v>1433</v>
      </c>
      <c r="B1137" s="339" t="s">
        <v>1434</v>
      </c>
      <c r="C1137" s="340" t="s">
        <v>1728</v>
      </c>
      <c r="D1137" s="341" t="s">
        <v>1729</v>
      </c>
      <c r="E1137" s="340" t="s">
        <v>462</v>
      </c>
      <c r="F1137" s="341" t="s">
        <v>463</v>
      </c>
      <c r="G1137" s="340" t="s">
        <v>1947</v>
      </c>
      <c r="H1137" s="340" t="s">
        <v>1948</v>
      </c>
      <c r="I1137" s="342">
        <v>912.280029296875</v>
      </c>
      <c r="J1137" s="342">
        <v>8</v>
      </c>
      <c r="K1137" s="343">
        <v>7298.240234375</v>
      </c>
    </row>
    <row r="1138" spans="1:11" ht="14.45" customHeight="1" x14ac:dyDescent="0.2">
      <c r="A1138" s="338" t="s">
        <v>1433</v>
      </c>
      <c r="B1138" s="339" t="s">
        <v>1434</v>
      </c>
      <c r="C1138" s="340" t="s">
        <v>1728</v>
      </c>
      <c r="D1138" s="341" t="s">
        <v>1729</v>
      </c>
      <c r="E1138" s="340" t="s">
        <v>462</v>
      </c>
      <c r="F1138" s="341" t="s">
        <v>463</v>
      </c>
      <c r="G1138" s="340" t="s">
        <v>1949</v>
      </c>
      <c r="H1138" s="340" t="s">
        <v>1950</v>
      </c>
      <c r="I1138" s="342">
        <v>396.27499389648438</v>
      </c>
      <c r="J1138" s="342">
        <v>6</v>
      </c>
      <c r="K1138" s="343">
        <v>2286.8999633789063</v>
      </c>
    </row>
    <row r="1139" spans="1:11" ht="14.45" customHeight="1" x14ac:dyDescent="0.2">
      <c r="A1139" s="338" t="s">
        <v>1433</v>
      </c>
      <c r="B1139" s="339" t="s">
        <v>1434</v>
      </c>
      <c r="C1139" s="340" t="s">
        <v>1728</v>
      </c>
      <c r="D1139" s="341" t="s">
        <v>1729</v>
      </c>
      <c r="E1139" s="340" t="s">
        <v>462</v>
      </c>
      <c r="F1139" s="341" t="s">
        <v>463</v>
      </c>
      <c r="G1139" s="340" t="s">
        <v>1951</v>
      </c>
      <c r="H1139" s="340" t="s">
        <v>1952</v>
      </c>
      <c r="I1139" s="342">
        <v>957.1099853515625</v>
      </c>
      <c r="J1139" s="342">
        <v>5</v>
      </c>
      <c r="K1139" s="343">
        <v>4785.5498046875</v>
      </c>
    </row>
    <row r="1140" spans="1:11" ht="14.45" customHeight="1" x14ac:dyDescent="0.2">
      <c r="A1140" s="338" t="s">
        <v>1433</v>
      </c>
      <c r="B1140" s="339" t="s">
        <v>1434</v>
      </c>
      <c r="C1140" s="340" t="s">
        <v>1728</v>
      </c>
      <c r="D1140" s="341" t="s">
        <v>1729</v>
      </c>
      <c r="E1140" s="340" t="s">
        <v>462</v>
      </c>
      <c r="F1140" s="341" t="s">
        <v>463</v>
      </c>
      <c r="G1140" s="340" t="s">
        <v>1953</v>
      </c>
      <c r="H1140" s="340" t="s">
        <v>1954</v>
      </c>
      <c r="I1140" s="342">
        <v>1054.219970703125</v>
      </c>
      <c r="J1140" s="342">
        <v>2</v>
      </c>
      <c r="K1140" s="343">
        <v>2108.429931640625</v>
      </c>
    </row>
    <row r="1141" spans="1:11" ht="14.45" customHeight="1" x14ac:dyDescent="0.2">
      <c r="A1141" s="338" t="s">
        <v>1433</v>
      </c>
      <c r="B1141" s="339" t="s">
        <v>1434</v>
      </c>
      <c r="C1141" s="340" t="s">
        <v>1728</v>
      </c>
      <c r="D1141" s="341" t="s">
        <v>1729</v>
      </c>
      <c r="E1141" s="340" t="s">
        <v>462</v>
      </c>
      <c r="F1141" s="341" t="s">
        <v>463</v>
      </c>
      <c r="G1141" s="340" t="s">
        <v>1593</v>
      </c>
      <c r="H1141" s="340" t="s">
        <v>1594</v>
      </c>
      <c r="I1141" s="342">
        <v>61.060001373291016</v>
      </c>
      <c r="J1141" s="342">
        <v>100</v>
      </c>
      <c r="K1141" s="343">
        <v>6105.830078125</v>
      </c>
    </row>
    <row r="1142" spans="1:11" ht="14.45" customHeight="1" x14ac:dyDescent="0.2">
      <c r="A1142" s="338" t="s">
        <v>1433</v>
      </c>
      <c r="B1142" s="339" t="s">
        <v>1434</v>
      </c>
      <c r="C1142" s="340" t="s">
        <v>1728</v>
      </c>
      <c r="D1142" s="341" t="s">
        <v>1729</v>
      </c>
      <c r="E1142" s="340" t="s">
        <v>462</v>
      </c>
      <c r="F1142" s="341" t="s">
        <v>463</v>
      </c>
      <c r="G1142" s="340" t="s">
        <v>1955</v>
      </c>
      <c r="H1142" s="340" t="s">
        <v>1956</v>
      </c>
      <c r="I1142" s="342">
        <v>72.839996337890625</v>
      </c>
      <c r="J1142" s="342">
        <v>100</v>
      </c>
      <c r="K1142" s="343">
        <v>7284.2001953125</v>
      </c>
    </row>
    <row r="1143" spans="1:11" ht="14.45" customHeight="1" x14ac:dyDescent="0.2">
      <c r="A1143" s="338" t="s">
        <v>1433</v>
      </c>
      <c r="B1143" s="339" t="s">
        <v>1434</v>
      </c>
      <c r="C1143" s="340" t="s">
        <v>1728</v>
      </c>
      <c r="D1143" s="341" t="s">
        <v>1729</v>
      </c>
      <c r="E1143" s="340" t="s">
        <v>462</v>
      </c>
      <c r="F1143" s="341" t="s">
        <v>463</v>
      </c>
      <c r="G1143" s="340" t="s">
        <v>572</v>
      </c>
      <c r="H1143" s="340" t="s">
        <v>573</v>
      </c>
      <c r="I1143" s="342">
        <v>4.9712498188018799</v>
      </c>
      <c r="J1143" s="342">
        <v>150</v>
      </c>
      <c r="K1143" s="343">
        <v>745.70000839233398</v>
      </c>
    </row>
    <row r="1144" spans="1:11" ht="14.45" customHeight="1" x14ac:dyDescent="0.2">
      <c r="A1144" s="338" t="s">
        <v>1433</v>
      </c>
      <c r="B1144" s="339" t="s">
        <v>1434</v>
      </c>
      <c r="C1144" s="340" t="s">
        <v>1728</v>
      </c>
      <c r="D1144" s="341" t="s">
        <v>1729</v>
      </c>
      <c r="E1144" s="340" t="s">
        <v>462</v>
      </c>
      <c r="F1144" s="341" t="s">
        <v>463</v>
      </c>
      <c r="G1144" s="340" t="s">
        <v>593</v>
      </c>
      <c r="H1144" s="340" t="s">
        <v>594</v>
      </c>
      <c r="I1144" s="342">
        <v>11.739999771118164</v>
      </c>
      <c r="J1144" s="342">
        <v>10</v>
      </c>
      <c r="K1144" s="343">
        <v>117.40000152587891</v>
      </c>
    </row>
    <row r="1145" spans="1:11" ht="14.45" customHeight="1" x14ac:dyDescent="0.2">
      <c r="A1145" s="338" t="s">
        <v>1433</v>
      </c>
      <c r="B1145" s="339" t="s">
        <v>1434</v>
      </c>
      <c r="C1145" s="340" t="s">
        <v>1728</v>
      </c>
      <c r="D1145" s="341" t="s">
        <v>1729</v>
      </c>
      <c r="E1145" s="340" t="s">
        <v>462</v>
      </c>
      <c r="F1145" s="341" t="s">
        <v>463</v>
      </c>
      <c r="G1145" s="340" t="s">
        <v>1329</v>
      </c>
      <c r="H1145" s="340" t="s">
        <v>1330</v>
      </c>
      <c r="I1145" s="342">
        <v>13.310000419616699</v>
      </c>
      <c r="J1145" s="342">
        <v>390</v>
      </c>
      <c r="K1145" s="343">
        <v>5190.8999938964844</v>
      </c>
    </row>
    <row r="1146" spans="1:11" ht="14.45" customHeight="1" x14ac:dyDescent="0.2">
      <c r="A1146" s="338" t="s">
        <v>1433</v>
      </c>
      <c r="B1146" s="339" t="s">
        <v>1434</v>
      </c>
      <c r="C1146" s="340" t="s">
        <v>1728</v>
      </c>
      <c r="D1146" s="341" t="s">
        <v>1729</v>
      </c>
      <c r="E1146" s="340" t="s">
        <v>462</v>
      </c>
      <c r="F1146" s="341" t="s">
        <v>463</v>
      </c>
      <c r="G1146" s="340" t="s">
        <v>1331</v>
      </c>
      <c r="H1146" s="340" t="s">
        <v>1332</v>
      </c>
      <c r="I1146" s="342">
        <v>25.531000709533693</v>
      </c>
      <c r="J1146" s="342">
        <v>211</v>
      </c>
      <c r="K1146" s="343">
        <v>5387.1301136016846</v>
      </c>
    </row>
    <row r="1147" spans="1:11" ht="14.45" customHeight="1" x14ac:dyDescent="0.2">
      <c r="A1147" s="338" t="s">
        <v>1433</v>
      </c>
      <c r="B1147" s="339" t="s">
        <v>1434</v>
      </c>
      <c r="C1147" s="340" t="s">
        <v>1728</v>
      </c>
      <c r="D1147" s="341" t="s">
        <v>1729</v>
      </c>
      <c r="E1147" s="340" t="s">
        <v>462</v>
      </c>
      <c r="F1147" s="341" t="s">
        <v>463</v>
      </c>
      <c r="G1147" s="340" t="s">
        <v>1957</v>
      </c>
      <c r="H1147" s="340" t="s">
        <v>1958</v>
      </c>
      <c r="I1147" s="342">
        <v>311.67001342773438</v>
      </c>
      <c r="J1147" s="342">
        <v>4</v>
      </c>
      <c r="K1147" s="343">
        <v>1246.6800537109375</v>
      </c>
    </row>
    <row r="1148" spans="1:11" ht="14.45" customHeight="1" x14ac:dyDescent="0.2">
      <c r="A1148" s="338" t="s">
        <v>1433</v>
      </c>
      <c r="B1148" s="339" t="s">
        <v>1434</v>
      </c>
      <c r="C1148" s="340" t="s">
        <v>1728</v>
      </c>
      <c r="D1148" s="341" t="s">
        <v>1729</v>
      </c>
      <c r="E1148" s="340" t="s">
        <v>462</v>
      </c>
      <c r="F1148" s="341" t="s">
        <v>463</v>
      </c>
      <c r="G1148" s="340" t="s">
        <v>1959</v>
      </c>
      <c r="H1148" s="340" t="s">
        <v>1960</v>
      </c>
      <c r="I1148" s="342">
        <v>179.69000244140625</v>
      </c>
      <c r="J1148" s="342">
        <v>8</v>
      </c>
      <c r="K1148" s="343">
        <v>1437.47998046875</v>
      </c>
    </row>
    <row r="1149" spans="1:11" ht="14.45" customHeight="1" x14ac:dyDescent="0.2">
      <c r="A1149" s="338" t="s">
        <v>1433</v>
      </c>
      <c r="B1149" s="339" t="s">
        <v>1434</v>
      </c>
      <c r="C1149" s="340" t="s">
        <v>1728</v>
      </c>
      <c r="D1149" s="341" t="s">
        <v>1729</v>
      </c>
      <c r="E1149" s="340" t="s">
        <v>462</v>
      </c>
      <c r="F1149" s="341" t="s">
        <v>463</v>
      </c>
      <c r="G1149" s="340" t="s">
        <v>1961</v>
      </c>
      <c r="H1149" s="340" t="s">
        <v>1962</v>
      </c>
      <c r="I1149" s="342">
        <v>20.46599998474121</v>
      </c>
      <c r="J1149" s="342">
        <v>145</v>
      </c>
      <c r="K1149" s="343">
        <v>2961.7599945068359</v>
      </c>
    </row>
    <row r="1150" spans="1:11" ht="14.45" customHeight="1" x14ac:dyDescent="0.2">
      <c r="A1150" s="338" t="s">
        <v>1433</v>
      </c>
      <c r="B1150" s="339" t="s">
        <v>1434</v>
      </c>
      <c r="C1150" s="340" t="s">
        <v>1728</v>
      </c>
      <c r="D1150" s="341" t="s">
        <v>1729</v>
      </c>
      <c r="E1150" s="340" t="s">
        <v>462</v>
      </c>
      <c r="F1150" s="341" t="s">
        <v>463</v>
      </c>
      <c r="G1150" s="340" t="s">
        <v>1963</v>
      </c>
      <c r="H1150" s="340" t="s">
        <v>1964</v>
      </c>
      <c r="I1150" s="342">
        <v>148.22999572753906</v>
      </c>
      <c r="J1150" s="342">
        <v>5</v>
      </c>
      <c r="K1150" s="343">
        <v>741.1300048828125</v>
      </c>
    </row>
    <row r="1151" spans="1:11" ht="14.45" customHeight="1" x14ac:dyDescent="0.2">
      <c r="A1151" s="338" t="s">
        <v>1433</v>
      </c>
      <c r="B1151" s="339" t="s">
        <v>1434</v>
      </c>
      <c r="C1151" s="340" t="s">
        <v>1728</v>
      </c>
      <c r="D1151" s="341" t="s">
        <v>1729</v>
      </c>
      <c r="E1151" s="340" t="s">
        <v>462</v>
      </c>
      <c r="F1151" s="341" t="s">
        <v>463</v>
      </c>
      <c r="G1151" s="340" t="s">
        <v>1965</v>
      </c>
      <c r="H1151" s="340" t="s">
        <v>1966</v>
      </c>
      <c r="I1151" s="342">
        <v>165.52000427246094</v>
      </c>
      <c r="J1151" s="342">
        <v>5</v>
      </c>
      <c r="K1151" s="343">
        <v>827.5999755859375</v>
      </c>
    </row>
    <row r="1152" spans="1:11" ht="14.45" customHeight="1" x14ac:dyDescent="0.2">
      <c r="A1152" s="338" t="s">
        <v>1433</v>
      </c>
      <c r="B1152" s="339" t="s">
        <v>1434</v>
      </c>
      <c r="C1152" s="340" t="s">
        <v>1728</v>
      </c>
      <c r="D1152" s="341" t="s">
        <v>1729</v>
      </c>
      <c r="E1152" s="340" t="s">
        <v>462</v>
      </c>
      <c r="F1152" s="341" t="s">
        <v>463</v>
      </c>
      <c r="G1152" s="340" t="s">
        <v>1967</v>
      </c>
      <c r="H1152" s="340" t="s">
        <v>1968</v>
      </c>
      <c r="I1152" s="342">
        <v>185.1300048828125</v>
      </c>
      <c r="J1152" s="342">
        <v>3</v>
      </c>
      <c r="K1152" s="343">
        <v>555.3900146484375</v>
      </c>
    </row>
    <row r="1153" spans="1:11" ht="14.45" customHeight="1" x14ac:dyDescent="0.2">
      <c r="A1153" s="338" t="s">
        <v>1433</v>
      </c>
      <c r="B1153" s="339" t="s">
        <v>1434</v>
      </c>
      <c r="C1153" s="340" t="s">
        <v>1728</v>
      </c>
      <c r="D1153" s="341" t="s">
        <v>1729</v>
      </c>
      <c r="E1153" s="340" t="s">
        <v>462</v>
      </c>
      <c r="F1153" s="341" t="s">
        <v>463</v>
      </c>
      <c r="G1153" s="340" t="s">
        <v>1598</v>
      </c>
      <c r="H1153" s="340" t="s">
        <v>1599</v>
      </c>
      <c r="I1153" s="342">
        <v>1.5</v>
      </c>
      <c r="J1153" s="342">
        <v>1375</v>
      </c>
      <c r="K1153" s="343">
        <v>2062.5</v>
      </c>
    </row>
    <row r="1154" spans="1:11" ht="14.45" customHeight="1" x14ac:dyDescent="0.2">
      <c r="A1154" s="338" t="s">
        <v>1433</v>
      </c>
      <c r="B1154" s="339" t="s">
        <v>1434</v>
      </c>
      <c r="C1154" s="340" t="s">
        <v>1728</v>
      </c>
      <c r="D1154" s="341" t="s">
        <v>1729</v>
      </c>
      <c r="E1154" s="340" t="s">
        <v>462</v>
      </c>
      <c r="F1154" s="341" t="s">
        <v>463</v>
      </c>
      <c r="G1154" s="340" t="s">
        <v>1969</v>
      </c>
      <c r="H1154" s="340" t="s">
        <v>1970</v>
      </c>
      <c r="I1154" s="342">
        <v>851.4000244140625</v>
      </c>
      <c r="J1154" s="342">
        <v>40</v>
      </c>
      <c r="K1154" s="343">
        <v>34056.16015625</v>
      </c>
    </row>
    <row r="1155" spans="1:11" ht="14.45" customHeight="1" x14ac:dyDescent="0.2">
      <c r="A1155" s="338" t="s">
        <v>1433</v>
      </c>
      <c r="B1155" s="339" t="s">
        <v>1434</v>
      </c>
      <c r="C1155" s="340" t="s">
        <v>1728</v>
      </c>
      <c r="D1155" s="341" t="s">
        <v>1729</v>
      </c>
      <c r="E1155" s="340" t="s">
        <v>462</v>
      </c>
      <c r="F1155" s="341" t="s">
        <v>463</v>
      </c>
      <c r="G1155" s="340" t="s">
        <v>1600</v>
      </c>
      <c r="H1155" s="340" t="s">
        <v>1601</v>
      </c>
      <c r="I1155" s="342">
        <v>9.1999998092651367</v>
      </c>
      <c r="J1155" s="342">
        <v>650</v>
      </c>
      <c r="K1155" s="343">
        <v>5980</v>
      </c>
    </row>
    <row r="1156" spans="1:11" ht="14.45" customHeight="1" x14ac:dyDescent="0.2">
      <c r="A1156" s="338" t="s">
        <v>1433</v>
      </c>
      <c r="B1156" s="339" t="s">
        <v>1434</v>
      </c>
      <c r="C1156" s="340" t="s">
        <v>1728</v>
      </c>
      <c r="D1156" s="341" t="s">
        <v>1729</v>
      </c>
      <c r="E1156" s="340" t="s">
        <v>462</v>
      </c>
      <c r="F1156" s="341" t="s">
        <v>463</v>
      </c>
      <c r="G1156" s="340" t="s">
        <v>1971</v>
      </c>
      <c r="H1156" s="340" t="s">
        <v>1972</v>
      </c>
      <c r="I1156" s="342">
        <v>63.60333251953125</v>
      </c>
      <c r="J1156" s="342">
        <v>600</v>
      </c>
      <c r="K1156" s="343">
        <v>38236.780517578125</v>
      </c>
    </row>
    <row r="1157" spans="1:11" ht="14.45" customHeight="1" x14ac:dyDescent="0.2">
      <c r="A1157" s="338" t="s">
        <v>1433</v>
      </c>
      <c r="B1157" s="339" t="s">
        <v>1434</v>
      </c>
      <c r="C1157" s="340" t="s">
        <v>1728</v>
      </c>
      <c r="D1157" s="341" t="s">
        <v>1729</v>
      </c>
      <c r="E1157" s="340" t="s">
        <v>462</v>
      </c>
      <c r="F1157" s="341" t="s">
        <v>463</v>
      </c>
      <c r="G1157" s="340" t="s">
        <v>1973</v>
      </c>
      <c r="H1157" s="340" t="s">
        <v>1974</v>
      </c>
      <c r="I1157" s="342">
        <v>113.52200164794922</v>
      </c>
      <c r="J1157" s="342">
        <v>100</v>
      </c>
      <c r="K1157" s="343">
        <v>11352.020263671875</v>
      </c>
    </row>
    <row r="1158" spans="1:11" ht="14.45" customHeight="1" x14ac:dyDescent="0.2">
      <c r="A1158" s="338" t="s">
        <v>1433</v>
      </c>
      <c r="B1158" s="339" t="s">
        <v>1434</v>
      </c>
      <c r="C1158" s="340" t="s">
        <v>1728</v>
      </c>
      <c r="D1158" s="341" t="s">
        <v>1729</v>
      </c>
      <c r="E1158" s="340" t="s">
        <v>462</v>
      </c>
      <c r="F1158" s="341" t="s">
        <v>463</v>
      </c>
      <c r="G1158" s="340" t="s">
        <v>1604</v>
      </c>
      <c r="H1158" s="340" t="s">
        <v>1605</v>
      </c>
      <c r="I1158" s="342">
        <v>7.0199999809265137</v>
      </c>
      <c r="J1158" s="342">
        <v>10</v>
      </c>
      <c r="K1158" s="343">
        <v>70.199996948242188</v>
      </c>
    </row>
    <row r="1159" spans="1:11" ht="14.45" customHeight="1" x14ac:dyDescent="0.2">
      <c r="A1159" s="338" t="s">
        <v>1433</v>
      </c>
      <c r="B1159" s="339" t="s">
        <v>1434</v>
      </c>
      <c r="C1159" s="340" t="s">
        <v>1728</v>
      </c>
      <c r="D1159" s="341" t="s">
        <v>1729</v>
      </c>
      <c r="E1159" s="340" t="s">
        <v>462</v>
      </c>
      <c r="F1159" s="341" t="s">
        <v>463</v>
      </c>
      <c r="G1159" s="340" t="s">
        <v>1975</v>
      </c>
      <c r="H1159" s="340" t="s">
        <v>1976</v>
      </c>
      <c r="I1159" s="342">
        <v>6.630000114440918</v>
      </c>
      <c r="J1159" s="342">
        <v>15</v>
      </c>
      <c r="K1159" s="343">
        <v>99.449996948242188</v>
      </c>
    </row>
    <row r="1160" spans="1:11" ht="14.45" customHeight="1" x14ac:dyDescent="0.2">
      <c r="A1160" s="338" t="s">
        <v>1433</v>
      </c>
      <c r="B1160" s="339" t="s">
        <v>1434</v>
      </c>
      <c r="C1160" s="340" t="s">
        <v>1728</v>
      </c>
      <c r="D1160" s="341" t="s">
        <v>1729</v>
      </c>
      <c r="E1160" s="340" t="s">
        <v>462</v>
      </c>
      <c r="F1160" s="341" t="s">
        <v>463</v>
      </c>
      <c r="G1160" s="340" t="s">
        <v>1977</v>
      </c>
      <c r="H1160" s="340" t="s">
        <v>1978</v>
      </c>
      <c r="I1160" s="342">
        <v>7.0199999809265137</v>
      </c>
      <c r="J1160" s="342">
        <v>20</v>
      </c>
      <c r="K1160" s="343">
        <v>140.39999389648438</v>
      </c>
    </row>
    <row r="1161" spans="1:11" ht="14.45" customHeight="1" x14ac:dyDescent="0.2">
      <c r="A1161" s="338" t="s">
        <v>1433</v>
      </c>
      <c r="B1161" s="339" t="s">
        <v>1434</v>
      </c>
      <c r="C1161" s="340" t="s">
        <v>1728</v>
      </c>
      <c r="D1161" s="341" t="s">
        <v>1729</v>
      </c>
      <c r="E1161" s="340" t="s">
        <v>462</v>
      </c>
      <c r="F1161" s="341" t="s">
        <v>463</v>
      </c>
      <c r="G1161" s="340" t="s">
        <v>1606</v>
      </c>
      <c r="H1161" s="340" t="s">
        <v>1607</v>
      </c>
      <c r="I1161" s="342">
        <v>172.5</v>
      </c>
      <c r="J1161" s="342">
        <v>2</v>
      </c>
      <c r="K1161" s="343">
        <v>345</v>
      </c>
    </row>
    <row r="1162" spans="1:11" ht="14.45" customHeight="1" x14ac:dyDescent="0.2">
      <c r="A1162" s="338" t="s">
        <v>1433</v>
      </c>
      <c r="B1162" s="339" t="s">
        <v>1434</v>
      </c>
      <c r="C1162" s="340" t="s">
        <v>1728</v>
      </c>
      <c r="D1162" s="341" t="s">
        <v>1729</v>
      </c>
      <c r="E1162" s="340" t="s">
        <v>462</v>
      </c>
      <c r="F1162" s="341" t="s">
        <v>463</v>
      </c>
      <c r="G1162" s="340" t="s">
        <v>1979</v>
      </c>
      <c r="H1162" s="340" t="s">
        <v>1980</v>
      </c>
      <c r="I1162" s="342">
        <v>1539.1199951171875</v>
      </c>
      <c r="J1162" s="342">
        <v>1</v>
      </c>
      <c r="K1162" s="343">
        <v>1539.1199951171875</v>
      </c>
    </row>
    <row r="1163" spans="1:11" ht="14.45" customHeight="1" x14ac:dyDescent="0.2">
      <c r="A1163" s="338" t="s">
        <v>1433</v>
      </c>
      <c r="B1163" s="339" t="s">
        <v>1434</v>
      </c>
      <c r="C1163" s="340" t="s">
        <v>1728</v>
      </c>
      <c r="D1163" s="341" t="s">
        <v>1729</v>
      </c>
      <c r="E1163" s="340" t="s">
        <v>462</v>
      </c>
      <c r="F1163" s="341" t="s">
        <v>463</v>
      </c>
      <c r="G1163" s="340" t="s">
        <v>1610</v>
      </c>
      <c r="H1163" s="340" t="s">
        <v>1611</v>
      </c>
      <c r="I1163" s="342">
        <v>150.01166788736978</v>
      </c>
      <c r="J1163" s="342">
        <v>70</v>
      </c>
      <c r="K1163" s="343">
        <v>10500.869873046875</v>
      </c>
    </row>
    <row r="1164" spans="1:11" ht="14.45" customHeight="1" x14ac:dyDescent="0.2">
      <c r="A1164" s="338" t="s">
        <v>1433</v>
      </c>
      <c r="B1164" s="339" t="s">
        <v>1434</v>
      </c>
      <c r="C1164" s="340" t="s">
        <v>1728</v>
      </c>
      <c r="D1164" s="341" t="s">
        <v>1729</v>
      </c>
      <c r="E1164" s="340" t="s">
        <v>462</v>
      </c>
      <c r="F1164" s="341" t="s">
        <v>463</v>
      </c>
      <c r="G1164" s="340" t="s">
        <v>670</v>
      </c>
      <c r="H1164" s="340" t="s">
        <v>671</v>
      </c>
      <c r="I1164" s="342">
        <v>6.5630770096412068</v>
      </c>
      <c r="J1164" s="342">
        <v>640</v>
      </c>
      <c r="K1164" s="343">
        <v>4200.5999908447266</v>
      </c>
    </row>
    <row r="1165" spans="1:11" ht="14.45" customHeight="1" x14ac:dyDescent="0.2">
      <c r="A1165" s="338" t="s">
        <v>1433</v>
      </c>
      <c r="B1165" s="339" t="s">
        <v>1434</v>
      </c>
      <c r="C1165" s="340" t="s">
        <v>1728</v>
      </c>
      <c r="D1165" s="341" t="s">
        <v>1729</v>
      </c>
      <c r="E1165" s="340" t="s">
        <v>462</v>
      </c>
      <c r="F1165" s="341" t="s">
        <v>463</v>
      </c>
      <c r="G1165" s="340" t="s">
        <v>1612</v>
      </c>
      <c r="H1165" s="340" t="s">
        <v>1613</v>
      </c>
      <c r="I1165" s="342">
        <v>20.690000534057617</v>
      </c>
      <c r="J1165" s="342">
        <v>1900</v>
      </c>
      <c r="K1165" s="343">
        <v>39312.701416015625</v>
      </c>
    </row>
    <row r="1166" spans="1:11" ht="14.45" customHeight="1" x14ac:dyDescent="0.2">
      <c r="A1166" s="338" t="s">
        <v>1433</v>
      </c>
      <c r="B1166" s="339" t="s">
        <v>1434</v>
      </c>
      <c r="C1166" s="340" t="s">
        <v>1728</v>
      </c>
      <c r="D1166" s="341" t="s">
        <v>1729</v>
      </c>
      <c r="E1166" s="340" t="s">
        <v>462</v>
      </c>
      <c r="F1166" s="341" t="s">
        <v>463</v>
      </c>
      <c r="G1166" s="340" t="s">
        <v>1981</v>
      </c>
      <c r="H1166" s="340" t="s">
        <v>1982</v>
      </c>
      <c r="I1166" s="342">
        <v>3862.320068359375</v>
      </c>
      <c r="J1166" s="342">
        <v>48</v>
      </c>
      <c r="K1166" s="343">
        <v>185391.35986328125</v>
      </c>
    </row>
    <row r="1167" spans="1:11" ht="14.45" customHeight="1" x14ac:dyDescent="0.2">
      <c r="A1167" s="338" t="s">
        <v>1433</v>
      </c>
      <c r="B1167" s="339" t="s">
        <v>1434</v>
      </c>
      <c r="C1167" s="340" t="s">
        <v>1728</v>
      </c>
      <c r="D1167" s="341" t="s">
        <v>1729</v>
      </c>
      <c r="E1167" s="340" t="s">
        <v>462</v>
      </c>
      <c r="F1167" s="341" t="s">
        <v>463</v>
      </c>
      <c r="G1167" s="340" t="s">
        <v>1981</v>
      </c>
      <c r="H1167" s="340" t="s">
        <v>1983</v>
      </c>
      <c r="I1167" s="342">
        <v>3862.320068359375</v>
      </c>
      <c r="J1167" s="342">
        <v>6</v>
      </c>
      <c r="K1167" s="343">
        <v>23173.919921875</v>
      </c>
    </row>
    <row r="1168" spans="1:11" ht="14.45" customHeight="1" x14ac:dyDescent="0.2">
      <c r="A1168" s="338" t="s">
        <v>1433</v>
      </c>
      <c r="B1168" s="339" t="s">
        <v>1434</v>
      </c>
      <c r="C1168" s="340" t="s">
        <v>1728</v>
      </c>
      <c r="D1168" s="341" t="s">
        <v>1729</v>
      </c>
      <c r="E1168" s="340" t="s">
        <v>462</v>
      </c>
      <c r="F1168" s="341" t="s">
        <v>463</v>
      </c>
      <c r="G1168" s="340" t="s">
        <v>1984</v>
      </c>
      <c r="H1168" s="340" t="s">
        <v>1985</v>
      </c>
      <c r="I1168" s="342">
        <v>5082</v>
      </c>
      <c r="J1168" s="342">
        <v>27</v>
      </c>
      <c r="K1168" s="343">
        <v>137214</v>
      </c>
    </row>
    <row r="1169" spans="1:11" ht="14.45" customHeight="1" x14ac:dyDescent="0.2">
      <c r="A1169" s="338" t="s">
        <v>1433</v>
      </c>
      <c r="B1169" s="339" t="s">
        <v>1434</v>
      </c>
      <c r="C1169" s="340" t="s">
        <v>1728</v>
      </c>
      <c r="D1169" s="341" t="s">
        <v>1729</v>
      </c>
      <c r="E1169" s="340" t="s">
        <v>462</v>
      </c>
      <c r="F1169" s="341" t="s">
        <v>463</v>
      </c>
      <c r="G1169" s="340" t="s">
        <v>1986</v>
      </c>
      <c r="H1169" s="340" t="s">
        <v>1987</v>
      </c>
      <c r="I1169" s="342">
        <v>1234.199951171875</v>
      </c>
      <c r="J1169" s="342">
        <v>10</v>
      </c>
      <c r="K1169" s="343">
        <v>12342</v>
      </c>
    </row>
    <row r="1170" spans="1:11" ht="14.45" customHeight="1" x14ac:dyDescent="0.2">
      <c r="A1170" s="338" t="s">
        <v>1433</v>
      </c>
      <c r="B1170" s="339" t="s">
        <v>1434</v>
      </c>
      <c r="C1170" s="340" t="s">
        <v>1728</v>
      </c>
      <c r="D1170" s="341" t="s">
        <v>1729</v>
      </c>
      <c r="E1170" s="340" t="s">
        <v>462</v>
      </c>
      <c r="F1170" s="341" t="s">
        <v>463</v>
      </c>
      <c r="G1170" s="340" t="s">
        <v>1988</v>
      </c>
      <c r="H1170" s="340" t="s">
        <v>1989</v>
      </c>
      <c r="I1170" s="342">
        <v>4660.919921875</v>
      </c>
      <c r="J1170" s="342">
        <v>27</v>
      </c>
      <c r="K1170" s="343">
        <v>125844.837890625</v>
      </c>
    </row>
    <row r="1171" spans="1:11" ht="14.45" customHeight="1" x14ac:dyDescent="0.2">
      <c r="A1171" s="338" t="s">
        <v>1433</v>
      </c>
      <c r="B1171" s="339" t="s">
        <v>1434</v>
      </c>
      <c r="C1171" s="340" t="s">
        <v>1728</v>
      </c>
      <c r="D1171" s="341" t="s">
        <v>1729</v>
      </c>
      <c r="E1171" s="340" t="s">
        <v>462</v>
      </c>
      <c r="F1171" s="341" t="s">
        <v>463</v>
      </c>
      <c r="G1171" s="340" t="s">
        <v>1990</v>
      </c>
      <c r="H1171" s="340" t="s">
        <v>1991</v>
      </c>
      <c r="I1171" s="342">
        <v>204.41000366210938</v>
      </c>
      <c r="J1171" s="342">
        <v>60</v>
      </c>
      <c r="K1171" s="343">
        <v>12264.599609375</v>
      </c>
    </row>
    <row r="1172" spans="1:11" ht="14.45" customHeight="1" x14ac:dyDescent="0.2">
      <c r="A1172" s="338" t="s">
        <v>1433</v>
      </c>
      <c r="B1172" s="339" t="s">
        <v>1434</v>
      </c>
      <c r="C1172" s="340" t="s">
        <v>1728</v>
      </c>
      <c r="D1172" s="341" t="s">
        <v>1729</v>
      </c>
      <c r="E1172" s="340" t="s">
        <v>462</v>
      </c>
      <c r="F1172" s="341" t="s">
        <v>463</v>
      </c>
      <c r="G1172" s="340" t="s">
        <v>1992</v>
      </c>
      <c r="H1172" s="340" t="s">
        <v>1993</v>
      </c>
      <c r="I1172" s="342">
        <v>86.974446614583329</v>
      </c>
      <c r="J1172" s="342">
        <v>300</v>
      </c>
      <c r="K1172" s="343">
        <v>26092.529907226563</v>
      </c>
    </row>
    <row r="1173" spans="1:11" ht="14.45" customHeight="1" x14ac:dyDescent="0.2">
      <c r="A1173" s="338" t="s">
        <v>1433</v>
      </c>
      <c r="B1173" s="339" t="s">
        <v>1434</v>
      </c>
      <c r="C1173" s="340" t="s">
        <v>1728</v>
      </c>
      <c r="D1173" s="341" t="s">
        <v>1729</v>
      </c>
      <c r="E1173" s="340" t="s">
        <v>462</v>
      </c>
      <c r="F1173" s="341" t="s">
        <v>463</v>
      </c>
      <c r="G1173" s="340" t="s">
        <v>1994</v>
      </c>
      <c r="H1173" s="340" t="s">
        <v>1995</v>
      </c>
      <c r="I1173" s="342">
        <v>484</v>
      </c>
      <c r="J1173" s="342">
        <v>10</v>
      </c>
      <c r="K1173" s="343">
        <v>4840</v>
      </c>
    </row>
    <row r="1174" spans="1:11" ht="14.45" customHeight="1" x14ac:dyDescent="0.2">
      <c r="A1174" s="338" t="s">
        <v>1433</v>
      </c>
      <c r="B1174" s="339" t="s">
        <v>1434</v>
      </c>
      <c r="C1174" s="340" t="s">
        <v>1728</v>
      </c>
      <c r="D1174" s="341" t="s">
        <v>1729</v>
      </c>
      <c r="E1174" s="340" t="s">
        <v>462</v>
      </c>
      <c r="F1174" s="341" t="s">
        <v>463</v>
      </c>
      <c r="G1174" s="340" t="s">
        <v>1614</v>
      </c>
      <c r="H1174" s="340" t="s">
        <v>1615</v>
      </c>
      <c r="I1174" s="342">
        <v>14.15749979019165</v>
      </c>
      <c r="J1174" s="342">
        <v>70</v>
      </c>
      <c r="K1174" s="343">
        <v>990.99003601074219</v>
      </c>
    </row>
    <row r="1175" spans="1:11" ht="14.45" customHeight="1" x14ac:dyDescent="0.2">
      <c r="A1175" s="338" t="s">
        <v>1433</v>
      </c>
      <c r="B1175" s="339" t="s">
        <v>1434</v>
      </c>
      <c r="C1175" s="340" t="s">
        <v>1728</v>
      </c>
      <c r="D1175" s="341" t="s">
        <v>1729</v>
      </c>
      <c r="E1175" s="340" t="s">
        <v>462</v>
      </c>
      <c r="F1175" s="341" t="s">
        <v>463</v>
      </c>
      <c r="G1175" s="340" t="s">
        <v>674</v>
      </c>
      <c r="H1175" s="340" t="s">
        <v>675</v>
      </c>
      <c r="I1175" s="342">
        <v>13.310000419616699</v>
      </c>
      <c r="J1175" s="342">
        <v>10</v>
      </c>
      <c r="K1175" s="343">
        <v>133.10000610351563</v>
      </c>
    </row>
    <row r="1176" spans="1:11" ht="14.45" customHeight="1" x14ac:dyDescent="0.2">
      <c r="A1176" s="338" t="s">
        <v>1433</v>
      </c>
      <c r="B1176" s="339" t="s">
        <v>1434</v>
      </c>
      <c r="C1176" s="340" t="s">
        <v>1728</v>
      </c>
      <c r="D1176" s="341" t="s">
        <v>1729</v>
      </c>
      <c r="E1176" s="340" t="s">
        <v>462</v>
      </c>
      <c r="F1176" s="341" t="s">
        <v>463</v>
      </c>
      <c r="G1176" s="340" t="s">
        <v>676</v>
      </c>
      <c r="H1176" s="340" t="s">
        <v>677</v>
      </c>
      <c r="I1176" s="342">
        <v>13.310000419616699</v>
      </c>
      <c r="J1176" s="342">
        <v>55</v>
      </c>
      <c r="K1176" s="343">
        <v>732.05003356933594</v>
      </c>
    </row>
    <row r="1177" spans="1:11" ht="14.45" customHeight="1" x14ac:dyDescent="0.2">
      <c r="A1177" s="338" t="s">
        <v>1433</v>
      </c>
      <c r="B1177" s="339" t="s">
        <v>1434</v>
      </c>
      <c r="C1177" s="340" t="s">
        <v>1728</v>
      </c>
      <c r="D1177" s="341" t="s">
        <v>1729</v>
      </c>
      <c r="E1177" s="340" t="s">
        <v>462</v>
      </c>
      <c r="F1177" s="341" t="s">
        <v>463</v>
      </c>
      <c r="G1177" s="340" t="s">
        <v>678</v>
      </c>
      <c r="H1177" s="340" t="s">
        <v>679</v>
      </c>
      <c r="I1177" s="342">
        <v>13.310000419616699</v>
      </c>
      <c r="J1177" s="342">
        <v>65</v>
      </c>
      <c r="K1177" s="343">
        <v>865.15003967285156</v>
      </c>
    </row>
    <row r="1178" spans="1:11" ht="14.45" customHeight="1" x14ac:dyDescent="0.2">
      <c r="A1178" s="338" t="s">
        <v>1433</v>
      </c>
      <c r="B1178" s="339" t="s">
        <v>1434</v>
      </c>
      <c r="C1178" s="340" t="s">
        <v>1728</v>
      </c>
      <c r="D1178" s="341" t="s">
        <v>1729</v>
      </c>
      <c r="E1178" s="340" t="s">
        <v>462</v>
      </c>
      <c r="F1178" s="341" t="s">
        <v>463</v>
      </c>
      <c r="G1178" s="340" t="s">
        <v>1996</v>
      </c>
      <c r="H1178" s="340" t="s">
        <v>1997</v>
      </c>
      <c r="I1178" s="342">
        <v>13.509999910990397</v>
      </c>
      <c r="J1178" s="342">
        <v>20</v>
      </c>
      <c r="K1178" s="343">
        <v>269.20001220703125</v>
      </c>
    </row>
    <row r="1179" spans="1:11" ht="14.45" customHeight="1" x14ac:dyDescent="0.2">
      <c r="A1179" s="338" t="s">
        <v>1433</v>
      </c>
      <c r="B1179" s="339" t="s">
        <v>1434</v>
      </c>
      <c r="C1179" s="340" t="s">
        <v>1728</v>
      </c>
      <c r="D1179" s="341" t="s">
        <v>1729</v>
      </c>
      <c r="E1179" s="340" t="s">
        <v>462</v>
      </c>
      <c r="F1179" s="341" t="s">
        <v>463</v>
      </c>
      <c r="G1179" s="340" t="s">
        <v>1998</v>
      </c>
      <c r="H1179" s="340" t="s">
        <v>1999</v>
      </c>
      <c r="I1179" s="342">
        <v>123.17799987792969</v>
      </c>
      <c r="J1179" s="342">
        <v>250</v>
      </c>
      <c r="K1179" s="343">
        <v>30794.2998046875</v>
      </c>
    </row>
    <row r="1180" spans="1:11" ht="14.45" customHeight="1" x14ac:dyDescent="0.2">
      <c r="A1180" s="338" t="s">
        <v>1433</v>
      </c>
      <c r="B1180" s="339" t="s">
        <v>1434</v>
      </c>
      <c r="C1180" s="340" t="s">
        <v>1728</v>
      </c>
      <c r="D1180" s="341" t="s">
        <v>1729</v>
      </c>
      <c r="E1180" s="340" t="s">
        <v>462</v>
      </c>
      <c r="F1180" s="341" t="s">
        <v>463</v>
      </c>
      <c r="G1180" s="340" t="s">
        <v>2000</v>
      </c>
      <c r="H1180" s="340" t="s">
        <v>2001</v>
      </c>
      <c r="I1180" s="342">
        <v>16.458749294281006</v>
      </c>
      <c r="J1180" s="342">
        <v>190</v>
      </c>
      <c r="K1180" s="343">
        <v>3127.1000366210938</v>
      </c>
    </row>
    <row r="1181" spans="1:11" ht="14.45" customHeight="1" x14ac:dyDescent="0.2">
      <c r="A1181" s="338" t="s">
        <v>1433</v>
      </c>
      <c r="B1181" s="339" t="s">
        <v>1434</v>
      </c>
      <c r="C1181" s="340" t="s">
        <v>1728</v>
      </c>
      <c r="D1181" s="341" t="s">
        <v>1729</v>
      </c>
      <c r="E1181" s="340" t="s">
        <v>462</v>
      </c>
      <c r="F1181" s="341" t="s">
        <v>463</v>
      </c>
      <c r="G1181" s="340" t="s">
        <v>2002</v>
      </c>
      <c r="H1181" s="340" t="s">
        <v>2003</v>
      </c>
      <c r="I1181" s="342">
        <v>2649.89990234375</v>
      </c>
      <c r="J1181" s="342">
        <v>3</v>
      </c>
      <c r="K1181" s="343">
        <v>7949.69970703125</v>
      </c>
    </row>
    <row r="1182" spans="1:11" ht="14.45" customHeight="1" x14ac:dyDescent="0.2">
      <c r="A1182" s="338" t="s">
        <v>1433</v>
      </c>
      <c r="B1182" s="339" t="s">
        <v>1434</v>
      </c>
      <c r="C1182" s="340" t="s">
        <v>1728</v>
      </c>
      <c r="D1182" s="341" t="s">
        <v>1729</v>
      </c>
      <c r="E1182" s="340" t="s">
        <v>462</v>
      </c>
      <c r="F1182" s="341" t="s">
        <v>463</v>
      </c>
      <c r="G1182" s="340" t="s">
        <v>2004</v>
      </c>
      <c r="H1182" s="340" t="s">
        <v>2005</v>
      </c>
      <c r="I1182" s="342">
        <v>5060</v>
      </c>
      <c r="J1182" s="342">
        <v>1</v>
      </c>
      <c r="K1182" s="343">
        <v>5060</v>
      </c>
    </row>
    <row r="1183" spans="1:11" ht="14.45" customHeight="1" x14ac:dyDescent="0.2">
      <c r="A1183" s="338" t="s">
        <v>1433</v>
      </c>
      <c r="B1183" s="339" t="s">
        <v>1434</v>
      </c>
      <c r="C1183" s="340" t="s">
        <v>1728</v>
      </c>
      <c r="D1183" s="341" t="s">
        <v>1729</v>
      </c>
      <c r="E1183" s="340" t="s">
        <v>462</v>
      </c>
      <c r="F1183" s="341" t="s">
        <v>463</v>
      </c>
      <c r="G1183" s="340" t="s">
        <v>2006</v>
      </c>
      <c r="H1183" s="340" t="s">
        <v>2007</v>
      </c>
      <c r="I1183" s="342">
        <v>5060</v>
      </c>
      <c r="J1183" s="342">
        <v>5</v>
      </c>
      <c r="K1183" s="343">
        <v>25300</v>
      </c>
    </row>
    <row r="1184" spans="1:11" ht="14.45" customHeight="1" x14ac:dyDescent="0.2">
      <c r="A1184" s="338" t="s">
        <v>1433</v>
      </c>
      <c r="B1184" s="339" t="s">
        <v>1434</v>
      </c>
      <c r="C1184" s="340" t="s">
        <v>1728</v>
      </c>
      <c r="D1184" s="341" t="s">
        <v>1729</v>
      </c>
      <c r="E1184" s="340" t="s">
        <v>462</v>
      </c>
      <c r="F1184" s="341" t="s">
        <v>463</v>
      </c>
      <c r="G1184" s="340" t="s">
        <v>686</v>
      </c>
      <c r="H1184" s="340" t="s">
        <v>687</v>
      </c>
      <c r="I1184" s="342">
        <v>11.710000276565552</v>
      </c>
      <c r="J1184" s="342">
        <v>200</v>
      </c>
      <c r="K1184" s="343">
        <v>2342</v>
      </c>
    </row>
    <row r="1185" spans="1:11" ht="14.45" customHeight="1" x14ac:dyDescent="0.2">
      <c r="A1185" s="338" t="s">
        <v>1433</v>
      </c>
      <c r="B1185" s="339" t="s">
        <v>1434</v>
      </c>
      <c r="C1185" s="340" t="s">
        <v>1728</v>
      </c>
      <c r="D1185" s="341" t="s">
        <v>1729</v>
      </c>
      <c r="E1185" s="340" t="s">
        <v>462</v>
      </c>
      <c r="F1185" s="341" t="s">
        <v>463</v>
      </c>
      <c r="G1185" s="340" t="s">
        <v>2008</v>
      </c>
      <c r="H1185" s="340" t="s">
        <v>2009</v>
      </c>
      <c r="I1185" s="342">
        <v>8.8000001907348633</v>
      </c>
      <c r="J1185" s="342">
        <v>50</v>
      </c>
      <c r="K1185" s="343">
        <v>439.95999145507813</v>
      </c>
    </row>
    <row r="1186" spans="1:11" ht="14.45" customHeight="1" x14ac:dyDescent="0.2">
      <c r="A1186" s="338" t="s">
        <v>1433</v>
      </c>
      <c r="B1186" s="339" t="s">
        <v>1434</v>
      </c>
      <c r="C1186" s="340" t="s">
        <v>1728</v>
      </c>
      <c r="D1186" s="341" t="s">
        <v>1729</v>
      </c>
      <c r="E1186" s="340" t="s">
        <v>462</v>
      </c>
      <c r="F1186" s="341" t="s">
        <v>463</v>
      </c>
      <c r="G1186" s="340" t="s">
        <v>2010</v>
      </c>
      <c r="H1186" s="340" t="s">
        <v>2011</v>
      </c>
      <c r="I1186" s="342">
        <v>23.350000381469727</v>
      </c>
      <c r="J1186" s="342">
        <v>20</v>
      </c>
      <c r="K1186" s="343">
        <v>467</v>
      </c>
    </row>
    <row r="1187" spans="1:11" ht="14.45" customHeight="1" x14ac:dyDescent="0.2">
      <c r="A1187" s="338" t="s">
        <v>1433</v>
      </c>
      <c r="B1187" s="339" t="s">
        <v>1434</v>
      </c>
      <c r="C1187" s="340" t="s">
        <v>1728</v>
      </c>
      <c r="D1187" s="341" t="s">
        <v>1729</v>
      </c>
      <c r="E1187" s="340" t="s">
        <v>462</v>
      </c>
      <c r="F1187" s="341" t="s">
        <v>463</v>
      </c>
      <c r="G1187" s="340" t="s">
        <v>2012</v>
      </c>
      <c r="H1187" s="340" t="s">
        <v>2013</v>
      </c>
      <c r="I1187" s="342">
        <v>23.376667022705078</v>
      </c>
      <c r="J1187" s="342">
        <v>300</v>
      </c>
      <c r="K1187" s="343">
        <v>7013.280029296875</v>
      </c>
    </row>
    <row r="1188" spans="1:11" ht="14.45" customHeight="1" x14ac:dyDescent="0.2">
      <c r="A1188" s="338" t="s">
        <v>1433</v>
      </c>
      <c r="B1188" s="339" t="s">
        <v>1434</v>
      </c>
      <c r="C1188" s="340" t="s">
        <v>1728</v>
      </c>
      <c r="D1188" s="341" t="s">
        <v>1729</v>
      </c>
      <c r="E1188" s="340" t="s">
        <v>462</v>
      </c>
      <c r="F1188" s="341" t="s">
        <v>463</v>
      </c>
      <c r="G1188" s="340" t="s">
        <v>2014</v>
      </c>
      <c r="H1188" s="340" t="s">
        <v>2015</v>
      </c>
      <c r="I1188" s="342">
        <v>24.140000343322754</v>
      </c>
      <c r="J1188" s="342">
        <v>200</v>
      </c>
      <c r="K1188" s="343">
        <v>4827.89990234375</v>
      </c>
    </row>
    <row r="1189" spans="1:11" ht="14.45" customHeight="1" x14ac:dyDescent="0.2">
      <c r="A1189" s="338" t="s">
        <v>1433</v>
      </c>
      <c r="B1189" s="339" t="s">
        <v>1434</v>
      </c>
      <c r="C1189" s="340" t="s">
        <v>1728</v>
      </c>
      <c r="D1189" s="341" t="s">
        <v>1729</v>
      </c>
      <c r="E1189" s="340" t="s">
        <v>462</v>
      </c>
      <c r="F1189" s="341" t="s">
        <v>463</v>
      </c>
      <c r="G1189" s="340" t="s">
        <v>692</v>
      </c>
      <c r="H1189" s="340" t="s">
        <v>693</v>
      </c>
      <c r="I1189" s="342">
        <v>198.5780029296875</v>
      </c>
      <c r="J1189" s="342">
        <v>33</v>
      </c>
      <c r="K1189" s="343">
        <v>6552.2901000976563</v>
      </c>
    </row>
    <row r="1190" spans="1:11" ht="14.45" customHeight="1" x14ac:dyDescent="0.2">
      <c r="A1190" s="338" t="s">
        <v>1433</v>
      </c>
      <c r="B1190" s="339" t="s">
        <v>1434</v>
      </c>
      <c r="C1190" s="340" t="s">
        <v>1728</v>
      </c>
      <c r="D1190" s="341" t="s">
        <v>1729</v>
      </c>
      <c r="E1190" s="340" t="s">
        <v>462</v>
      </c>
      <c r="F1190" s="341" t="s">
        <v>463</v>
      </c>
      <c r="G1190" s="340" t="s">
        <v>694</v>
      </c>
      <c r="H1190" s="340" t="s">
        <v>695</v>
      </c>
      <c r="I1190" s="342">
        <v>0.82090908288955688</v>
      </c>
      <c r="J1190" s="342">
        <v>11600</v>
      </c>
      <c r="K1190" s="343">
        <v>9524</v>
      </c>
    </row>
    <row r="1191" spans="1:11" ht="14.45" customHeight="1" x14ac:dyDescent="0.2">
      <c r="A1191" s="338" t="s">
        <v>1433</v>
      </c>
      <c r="B1191" s="339" t="s">
        <v>1434</v>
      </c>
      <c r="C1191" s="340" t="s">
        <v>1728</v>
      </c>
      <c r="D1191" s="341" t="s">
        <v>1729</v>
      </c>
      <c r="E1191" s="340" t="s">
        <v>462</v>
      </c>
      <c r="F1191" s="341" t="s">
        <v>463</v>
      </c>
      <c r="G1191" s="340" t="s">
        <v>2016</v>
      </c>
      <c r="H1191" s="340" t="s">
        <v>2017</v>
      </c>
      <c r="I1191" s="342">
        <v>1.0900000333786011</v>
      </c>
      <c r="J1191" s="342">
        <v>1340</v>
      </c>
      <c r="K1191" s="343">
        <v>1454</v>
      </c>
    </row>
    <row r="1192" spans="1:11" ht="14.45" customHeight="1" x14ac:dyDescent="0.2">
      <c r="A1192" s="338" t="s">
        <v>1433</v>
      </c>
      <c r="B1192" s="339" t="s">
        <v>1434</v>
      </c>
      <c r="C1192" s="340" t="s">
        <v>1728</v>
      </c>
      <c r="D1192" s="341" t="s">
        <v>1729</v>
      </c>
      <c r="E1192" s="340" t="s">
        <v>462</v>
      </c>
      <c r="F1192" s="341" t="s">
        <v>463</v>
      </c>
      <c r="G1192" s="340" t="s">
        <v>699</v>
      </c>
      <c r="H1192" s="340" t="s">
        <v>700</v>
      </c>
      <c r="I1192" s="342">
        <v>0.43833333253860474</v>
      </c>
      <c r="J1192" s="342">
        <v>4400</v>
      </c>
      <c r="K1192" s="343">
        <v>1928</v>
      </c>
    </row>
    <row r="1193" spans="1:11" ht="14.45" customHeight="1" x14ac:dyDescent="0.2">
      <c r="A1193" s="338" t="s">
        <v>1433</v>
      </c>
      <c r="B1193" s="339" t="s">
        <v>1434</v>
      </c>
      <c r="C1193" s="340" t="s">
        <v>1728</v>
      </c>
      <c r="D1193" s="341" t="s">
        <v>1729</v>
      </c>
      <c r="E1193" s="340" t="s">
        <v>462</v>
      </c>
      <c r="F1193" s="341" t="s">
        <v>463</v>
      </c>
      <c r="G1193" s="340" t="s">
        <v>701</v>
      </c>
      <c r="H1193" s="340" t="s">
        <v>702</v>
      </c>
      <c r="I1193" s="342">
        <v>1.138461525623615</v>
      </c>
      <c r="J1193" s="342">
        <v>6160</v>
      </c>
      <c r="K1193" s="343">
        <v>7012.0000762939453</v>
      </c>
    </row>
    <row r="1194" spans="1:11" ht="14.45" customHeight="1" x14ac:dyDescent="0.2">
      <c r="A1194" s="338" t="s">
        <v>1433</v>
      </c>
      <c r="B1194" s="339" t="s">
        <v>1434</v>
      </c>
      <c r="C1194" s="340" t="s">
        <v>1728</v>
      </c>
      <c r="D1194" s="341" t="s">
        <v>1729</v>
      </c>
      <c r="E1194" s="340" t="s">
        <v>462</v>
      </c>
      <c r="F1194" s="341" t="s">
        <v>463</v>
      </c>
      <c r="G1194" s="340" t="s">
        <v>703</v>
      </c>
      <c r="H1194" s="340" t="s">
        <v>704</v>
      </c>
      <c r="I1194" s="342">
        <v>7.1590907790444112</v>
      </c>
      <c r="J1194" s="342">
        <v>3000</v>
      </c>
      <c r="K1194" s="343">
        <v>21472.580261230469</v>
      </c>
    </row>
    <row r="1195" spans="1:11" ht="14.45" customHeight="1" x14ac:dyDescent="0.2">
      <c r="A1195" s="338" t="s">
        <v>1433</v>
      </c>
      <c r="B1195" s="339" t="s">
        <v>1434</v>
      </c>
      <c r="C1195" s="340" t="s">
        <v>1728</v>
      </c>
      <c r="D1195" s="341" t="s">
        <v>1729</v>
      </c>
      <c r="E1195" s="340" t="s">
        <v>462</v>
      </c>
      <c r="F1195" s="341" t="s">
        <v>463</v>
      </c>
      <c r="G1195" s="340" t="s">
        <v>705</v>
      </c>
      <c r="H1195" s="340" t="s">
        <v>706</v>
      </c>
      <c r="I1195" s="342">
        <v>0.5808333158493042</v>
      </c>
      <c r="J1195" s="342">
        <v>4900</v>
      </c>
      <c r="K1195" s="343">
        <v>2846</v>
      </c>
    </row>
    <row r="1196" spans="1:11" ht="14.45" customHeight="1" x14ac:dyDescent="0.2">
      <c r="A1196" s="338" t="s">
        <v>1433</v>
      </c>
      <c r="B1196" s="339" t="s">
        <v>1434</v>
      </c>
      <c r="C1196" s="340" t="s">
        <v>1728</v>
      </c>
      <c r="D1196" s="341" t="s">
        <v>1729</v>
      </c>
      <c r="E1196" s="340" t="s">
        <v>462</v>
      </c>
      <c r="F1196" s="341" t="s">
        <v>463</v>
      </c>
      <c r="G1196" s="340" t="s">
        <v>707</v>
      </c>
      <c r="H1196" s="340" t="s">
        <v>708</v>
      </c>
      <c r="I1196" s="342">
        <v>1.5416666666666667</v>
      </c>
      <c r="J1196" s="342">
        <v>600</v>
      </c>
      <c r="K1196" s="343">
        <v>925</v>
      </c>
    </row>
    <row r="1197" spans="1:11" ht="14.45" customHeight="1" x14ac:dyDescent="0.2">
      <c r="A1197" s="338" t="s">
        <v>1433</v>
      </c>
      <c r="B1197" s="339" t="s">
        <v>1434</v>
      </c>
      <c r="C1197" s="340" t="s">
        <v>1728</v>
      </c>
      <c r="D1197" s="341" t="s">
        <v>1729</v>
      </c>
      <c r="E1197" s="340" t="s">
        <v>462</v>
      </c>
      <c r="F1197" s="341" t="s">
        <v>463</v>
      </c>
      <c r="G1197" s="340" t="s">
        <v>707</v>
      </c>
      <c r="H1197" s="340" t="s">
        <v>2018</v>
      </c>
      <c r="I1197" s="342">
        <v>1.5700000524520874</v>
      </c>
      <c r="J1197" s="342">
        <v>100</v>
      </c>
      <c r="K1197" s="343">
        <v>157</v>
      </c>
    </row>
    <row r="1198" spans="1:11" ht="14.45" customHeight="1" x14ac:dyDescent="0.2">
      <c r="A1198" s="338" t="s">
        <v>1433</v>
      </c>
      <c r="B1198" s="339" t="s">
        <v>1434</v>
      </c>
      <c r="C1198" s="340" t="s">
        <v>1728</v>
      </c>
      <c r="D1198" s="341" t="s">
        <v>1729</v>
      </c>
      <c r="E1198" s="340" t="s">
        <v>462</v>
      </c>
      <c r="F1198" s="341" t="s">
        <v>463</v>
      </c>
      <c r="G1198" s="340" t="s">
        <v>1277</v>
      </c>
      <c r="H1198" s="340" t="s">
        <v>1278</v>
      </c>
      <c r="I1198" s="342">
        <v>14.653636065396396</v>
      </c>
      <c r="J1198" s="342">
        <v>1300</v>
      </c>
      <c r="K1198" s="343">
        <v>19050.480102539063</v>
      </c>
    </row>
    <row r="1199" spans="1:11" ht="14.45" customHeight="1" x14ac:dyDescent="0.2">
      <c r="A1199" s="338" t="s">
        <v>1433</v>
      </c>
      <c r="B1199" s="339" t="s">
        <v>1434</v>
      </c>
      <c r="C1199" s="340" t="s">
        <v>1728</v>
      </c>
      <c r="D1199" s="341" t="s">
        <v>1729</v>
      </c>
      <c r="E1199" s="340" t="s">
        <v>462</v>
      </c>
      <c r="F1199" s="341" t="s">
        <v>463</v>
      </c>
      <c r="G1199" s="340" t="s">
        <v>1618</v>
      </c>
      <c r="H1199" s="340" t="s">
        <v>1619</v>
      </c>
      <c r="I1199" s="342">
        <v>5.4586666742960608</v>
      </c>
      <c r="J1199" s="342">
        <v>14705</v>
      </c>
      <c r="K1199" s="343">
        <v>80019.850341796875</v>
      </c>
    </row>
    <row r="1200" spans="1:11" ht="14.45" customHeight="1" x14ac:dyDescent="0.2">
      <c r="A1200" s="338" t="s">
        <v>1433</v>
      </c>
      <c r="B1200" s="339" t="s">
        <v>1434</v>
      </c>
      <c r="C1200" s="340" t="s">
        <v>1728</v>
      </c>
      <c r="D1200" s="341" t="s">
        <v>1729</v>
      </c>
      <c r="E1200" s="340" t="s">
        <v>462</v>
      </c>
      <c r="F1200" s="341" t="s">
        <v>463</v>
      </c>
      <c r="G1200" s="340" t="s">
        <v>2019</v>
      </c>
      <c r="H1200" s="340" t="s">
        <v>2020</v>
      </c>
      <c r="I1200" s="342">
        <v>15.729999542236328</v>
      </c>
      <c r="J1200" s="342">
        <v>120</v>
      </c>
      <c r="K1200" s="343">
        <v>1887.5999755859375</v>
      </c>
    </row>
    <row r="1201" spans="1:11" ht="14.45" customHeight="1" x14ac:dyDescent="0.2">
      <c r="A1201" s="338" t="s">
        <v>1433</v>
      </c>
      <c r="B1201" s="339" t="s">
        <v>1434</v>
      </c>
      <c r="C1201" s="340" t="s">
        <v>1728</v>
      </c>
      <c r="D1201" s="341" t="s">
        <v>1729</v>
      </c>
      <c r="E1201" s="340" t="s">
        <v>462</v>
      </c>
      <c r="F1201" s="341" t="s">
        <v>463</v>
      </c>
      <c r="G1201" s="340" t="s">
        <v>1620</v>
      </c>
      <c r="H1201" s="340" t="s">
        <v>2021</v>
      </c>
      <c r="I1201" s="342">
        <v>8.8400001525878906</v>
      </c>
      <c r="J1201" s="342">
        <v>1200</v>
      </c>
      <c r="K1201" s="343">
        <v>10608</v>
      </c>
    </row>
    <row r="1202" spans="1:11" ht="14.45" customHeight="1" x14ac:dyDescent="0.2">
      <c r="A1202" s="338" t="s">
        <v>1433</v>
      </c>
      <c r="B1202" s="339" t="s">
        <v>1434</v>
      </c>
      <c r="C1202" s="340" t="s">
        <v>1728</v>
      </c>
      <c r="D1202" s="341" t="s">
        <v>1729</v>
      </c>
      <c r="E1202" s="340" t="s">
        <v>462</v>
      </c>
      <c r="F1202" s="341" t="s">
        <v>463</v>
      </c>
      <c r="G1202" s="340" t="s">
        <v>1620</v>
      </c>
      <c r="H1202" s="340" t="s">
        <v>1621</v>
      </c>
      <c r="I1202" s="342">
        <v>8.8346154139592095</v>
      </c>
      <c r="J1202" s="342">
        <v>10700</v>
      </c>
      <c r="K1202" s="343">
        <v>94526</v>
      </c>
    </row>
    <row r="1203" spans="1:11" ht="14.45" customHeight="1" x14ac:dyDescent="0.2">
      <c r="A1203" s="338" t="s">
        <v>1433</v>
      </c>
      <c r="B1203" s="339" t="s">
        <v>1434</v>
      </c>
      <c r="C1203" s="340" t="s">
        <v>1728</v>
      </c>
      <c r="D1203" s="341" t="s">
        <v>1729</v>
      </c>
      <c r="E1203" s="340" t="s">
        <v>462</v>
      </c>
      <c r="F1203" s="341" t="s">
        <v>463</v>
      </c>
      <c r="G1203" s="340" t="s">
        <v>1622</v>
      </c>
      <c r="H1203" s="340" t="s">
        <v>1623</v>
      </c>
      <c r="I1203" s="342">
        <v>8.2266669273376465</v>
      </c>
      <c r="J1203" s="342">
        <v>300</v>
      </c>
      <c r="K1203" s="343">
        <v>2409.6000366210938</v>
      </c>
    </row>
    <row r="1204" spans="1:11" ht="14.45" customHeight="1" x14ac:dyDescent="0.2">
      <c r="A1204" s="338" t="s">
        <v>1433</v>
      </c>
      <c r="B1204" s="339" t="s">
        <v>1434</v>
      </c>
      <c r="C1204" s="340" t="s">
        <v>1728</v>
      </c>
      <c r="D1204" s="341" t="s">
        <v>1729</v>
      </c>
      <c r="E1204" s="340" t="s">
        <v>462</v>
      </c>
      <c r="F1204" s="341" t="s">
        <v>463</v>
      </c>
      <c r="G1204" s="340" t="s">
        <v>2022</v>
      </c>
      <c r="H1204" s="340" t="s">
        <v>2023</v>
      </c>
      <c r="I1204" s="342">
        <v>31.940000534057617</v>
      </c>
      <c r="J1204" s="342">
        <v>200</v>
      </c>
      <c r="K1204" s="343">
        <v>6388.599853515625</v>
      </c>
    </row>
    <row r="1205" spans="1:11" ht="14.45" customHeight="1" x14ac:dyDescent="0.2">
      <c r="A1205" s="338" t="s">
        <v>1433</v>
      </c>
      <c r="B1205" s="339" t="s">
        <v>1434</v>
      </c>
      <c r="C1205" s="340" t="s">
        <v>1728</v>
      </c>
      <c r="D1205" s="341" t="s">
        <v>1729</v>
      </c>
      <c r="E1205" s="340" t="s">
        <v>462</v>
      </c>
      <c r="F1205" s="341" t="s">
        <v>463</v>
      </c>
      <c r="G1205" s="340" t="s">
        <v>1624</v>
      </c>
      <c r="H1205" s="340" t="s">
        <v>1625</v>
      </c>
      <c r="I1205" s="342">
        <v>1.5508332848548889</v>
      </c>
      <c r="J1205" s="342">
        <v>2500</v>
      </c>
      <c r="K1205" s="343">
        <v>3877.5</v>
      </c>
    </row>
    <row r="1206" spans="1:11" ht="14.45" customHeight="1" x14ac:dyDescent="0.2">
      <c r="A1206" s="338" t="s">
        <v>1433</v>
      </c>
      <c r="B1206" s="339" t="s">
        <v>1434</v>
      </c>
      <c r="C1206" s="340" t="s">
        <v>1728</v>
      </c>
      <c r="D1206" s="341" t="s">
        <v>1729</v>
      </c>
      <c r="E1206" s="340" t="s">
        <v>462</v>
      </c>
      <c r="F1206" s="341" t="s">
        <v>463</v>
      </c>
      <c r="G1206" s="340" t="s">
        <v>715</v>
      </c>
      <c r="H1206" s="340" t="s">
        <v>716</v>
      </c>
      <c r="I1206" s="342">
        <v>6.2319999694824215</v>
      </c>
      <c r="J1206" s="342">
        <v>450</v>
      </c>
      <c r="K1206" s="343">
        <v>2804.5</v>
      </c>
    </row>
    <row r="1207" spans="1:11" ht="14.45" customHeight="1" x14ac:dyDescent="0.2">
      <c r="A1207" s="338" t="s">
        <v>1433</v>
      </c>
      <c r="B1207" s="339" t="s">
        <v>1434</v>
      </c>
      <c r="C1207" s="340" t="s">
        <v>1728</v>
      </c>
      <c r="D1207" s="341" t="s">
        <v>1729</v>
      </c>
      <c r="E1207" s="340" t="s">
        <v>462</v>
      </c>
      <c r="F1207" s="341" t="s">
        <v>463</v>
      </c>
      <c r="G1207" s="340" t="s">
        <v>2024</v>
      </c>
      <c r="H1207" s="340" t="s">
        <v>2025</v>
      </c>
      <c r="I1207" s="342">
        <v>659.45001220703125</v>
      </c>
      <c r="J1207" s="342">
        <v>6</v>
      </c>
      <c r="K1207" s="343">
        <v>3956.7000732421875</v>
      </c>
    </row>
    <row r="1208" spans="1:11" ht="14.45" customHeight="1" x14ac:dyDescent="0.2">
      <c r="A1208" s="338" t="s">
        <v>1433</v>
      </c>
      <c r="B1208" s="339" t="s">
        <v>1434</v>
      </c>
      <c r="C1208" s="340" t="s">
        <v>1728</v>
      </c>
      <c r="D1208" s="341" t="s">
        <v>1729</v>
      </c>
      <c r="E1208" s="340" t="s">
        <v>462</v>
      </c>
      <c r="F1208" s="341" t="s">
        <v>463</v>
      </c>
      <c r="G1208" s="340" t="s">
        <v>2026</v>
      </c>
      <c r="H1208" s="340" t="s">
        <v>2027</v>
      </c>
      <c r="I1208" s="342">
        <v>769.55999755859375</v>
      </c>
      <c r="J1208" s="342">
        <v>12</v>
      </c>
      <c r="K1208" s="343">
        <v>9234.7197265625</v>
      </c>
    </row>
    <row r="1209" spans="1:11" ht="14.45" customHeight="1" x14ac:dyDescent="0.2">
      <c r="A1209" s="338" t="s">
        <v>1433</v>
      </c>
      <c r="B1209" s="339" t="s">
        <v>1434</v>
      </c>
      <c r="C1209" s="340" t="s">
        <v>1728</v>
      </c>
      <c r="D1209" s="341" t="s">
        <v>1729</v>
      </c>
      <c r="E1209" s="340" t="s">
        <v>462</v>
      </c>
      <c r="F1209" s="341" t="s">
        <v>463</v>
      </c>
      <c r="G1209" s="340" t="s">
        <v>1626</v>
      </c>
      <c r="H1209" s="340" t="s">
        <v>1627</v>
      </c>
      <c r="I1209" s="342">
        <v>769.55999755859375</v>
      </c>
      <c r="J1209" s="342">
        <v>78</v>
      </c>
      <c r="K1209" s="343">
        <v>60025.67822265625</v>
      </c>
    </row>
    <row r="1210" spans="1:11" ht="14.45" customHeight="1" x14ac:dyDescent="0.2">
      <c r="A1210" s="338" t="s">
        <v>1433</v>
      </c>
      <c r="B1210" s="339" t="s">
        <v>1434</v>
      </c>
      <c r="C1210" s="340" t="s">
        <v>1728</v>
      </c>
      <c r="D1210" s="341" t="s">
        <v>1729</v>
      </c>
      <c r="E1210" s="340" t="s">
        <v>462</v>
      </c>
      <c r="F1210" s="341" t="s">
        <v>463</v>
      </c>
      <c r="G1210" s="340" t="s">
        <v>2028</v>
      </c>
      <c r="H1210" s="340" t="s">
        <v>2029</v>
      </c>
      <c r="I1210" s="342">
        <v>629.20001220703125</v>
      </c>
      <c r="J1210" s="342">
        <v>5</v>
      </c>
      <c r="K1210" s="343">
        <v>3146</v>
      </c>
    </row>
    <row r="1211" spans="1:11" ht="14.45" customHeight="1" x14ac:dyDescent="0.2">
      <c r="A1211" s="338" t="s">
        <v>1433</v>
      </c>
      <c r="B1211" s="339" t="s">
        <v>1434</v>
      </c>
      <c r="C1211" s="340" t="s">
        <v>1728</v>
      </c>
      <c r="D1211" s="341" t="s">
        <v>1729</v>
      </c>
      <c r="E1211" s="340" t="s">
        <v>462</v>
      </c>
      <c r="F1211" s="341" t="s">
        <v>463</v>
      </c>
      <c r="G1211" s="340" t="s">
        <v>2030</v>
      </c>
      <c r="H1211" s="340" t="s">
        <v>2031</v>
      </c>
      <c r="I1211" s="342">
        <v>199.65000152587891</v>
      </c>
      <c r="J1211" s="342">
        <v>140</v>
      </c>
      <c r="K1211" s="343">
        <v>27588</v>
      </c>
    </row>
    <row r="1212" spans="1:11" ht="14.45" customHeight="1" x14ac:dyDescent="0.2">
      <c r="A1212" s="338" t="s">
        <v>1433</v>
      </c>
      <c r="B1212" s="339" t="s">
        <v>1434</v>
      </c>
      <c r="C1212" s="340" t="s">
        <v>1728</v>
      </c>
      <c r="D1212" s="341" t="s">
        <v>1729</v>
      </c>
      <c r="E1212" s="340" t="s">
        <v>462</v>
      </c>
      <c r="F1212" s="341" t="s">
        <v>463</v>
      </c>
      <c r="G1212" s="340" t="s">
        <v>2032</v>
      </c>
      <c r="H1212" s="340" t="s">
        <v>2033</v>
      </c>
      <c r="I1212" s="342">
        <v>199.65000152587891</v>
      </c>
      <c r="J1212" s="342">
        <v>45</v>
      </c>
      <c r="K1212" s="343">
        <v>8954</v>
      </c>
    </row>
    <row r="1213" spans="1:11" ht="14.45" customHeight="1" x14ac:dyDescent="0.2">
      <c r="A1213" s="338" t="s">
        <v>1433</v>
      </c>
      <c r="B1213" s="339" t="s">
        <v>1434</v>
      </c>
      <c r="C1213" s="340" t="s">
        <v>1728</v>
      </c>
      <c r="D1213" s="341" t="s">
        <v>1729</v>
      </c>
      <c r="E1213" s="340" t="s">
        <v>462</v>
      </c>
      <c r="F1213" s="341" t="s">
        <v>463</v>
      </c>
      <c r="G1213" s="340" t="s">
        <v>2034</v>
      </c>
      <c r="H1213" s="340" t="s">
        <v>2035</v>
      </c>
      <c r="I1213" s="342">
        <v>205.69999694824219</v>
      </c>
      <c r="J1213" s="342">
        <v>40</v>
      </c>
      <c r="K1213" s="343">
        <v>8228</v>
      </c>
    </row>
    <row r="1214" spans="1:11" ht="14.45" customHeight="1" x14ac:dyDescent="0.2">
      <c r="A1214" s="338" t="s">
        <v>1433</v>
      </c>
      <c r="B1214" s="339" t="s">
        <v>1434</v>
      </c>
      <c r="C1214" s="340" t="s">
        <v>1728</v>
      </c>
      <c r="D1214" s="341" t="s">
        <v>1729</v>
      </c>
      <c r="E1214" s="340" t="s">
        <v>462</v>
      </c>
      <c r="F1214" s="341" t="s">
        <v>463</v>
      </c>
      <c r="G1214" s="340" t="s">
        <v>2036</v>
      </c>
      <c r="H1214" s="340" t="s">
        <v>2037</v>
      </c>
      <c r="I1214" s="342">
        <v>1342.050048828125</v>
      </c>
      <c r="J1214" s="342">
        <v>4</v>
      </c>
      <c r="K1214" s="343">
        <v>5368.2001953125</v>
      </c>
    </row>
    <row r="1215" spans="1:11" ht="14.45" customHeight="1" x14ac:dyDescent="0.2">
      <c r="A1215" s="338" t="s">
        <v>1433</v>
      </c>
      <c r="B1215" s="339" t="s">
        <v>1434</v>
      </c>
      <c r="C1215" s="340" t="s">
        <v>1728</v>
      </c>
      <c r="D1215" s="341" t="s">
        <v>1729</v>
      </c>
      <c r="E1215" s="340" t="s">
        <v>462</v>
      </c>
      <c r="F1215" s="341" t="s">
        <v>463</v>
      </c>
      <c r="G1215" s="340" t="s">
        <v>1628</v>
      </c>
      <c r="H1215" s="340" t="s">
        <v>1629</v>
      </c>
      <c r="I1215" s="342">
        <v>79.089996337890625</v>
      </c>
      <c r="J1215" s="342">
        <v>4</v>
      </c>
      <c r="K1215" s="343">
        <v>316.3599853515625</v>
      </c>
    </row>
    <row r="1216" spans="1:11" ht="14.45" customHeight="1" x14ac:dyDescent="0.2">
      <c r="A1216" s="338" t="s">
        <v>1433</v>
      </c>
      <c r="B1216" s="339" t="s">
        <v>1434</v>
      </c>
      <c r="C1216" s="340" t="s">
        <v>1728</v>
      </c>
      <c r="D1216" s="341" t="s">
        <v>1729</v>
      </c>
      <c r="E1216" s="340" t="s">
        <v>462</v>
      </c>
      <c r="F1216" s="341" t="s">
        <v>463</v>
      </c>
      <c r="G1216" s="340" t="s">
        <v>2038</v>
      </c>
      <c r="H1216" s="340" t="s">
        <v>2039</v>
      </c>
      <c r="I1216" s="342">
        <v>2.8509089946746826</v>
      </c>
      <c r="J1216" s="342">
        <v>1950</v>
      </c>
      <c r="K1216" s="343">
        <v>5562.0000305175781</v>
      </c>
    </row>
    <row r="1217" spans="1:11" ht="14.45" customHeight="1" x14ac:dyDescent="0.2">
      <c r="A1217" s="338" t="s">
        <v>1433</v>
      </c>
      <c r="B1217" s="339" t="s">
        <v>1434</v>
      </c>
      <c r="C1217" s="340" t="s">
        <v>1728</v>
      </c>
      <c r="D1217" s="341" t="s">
        <v>1729</v>
      </c>
      <c r="E1217" s="340" t="s">
        <v>462</v>
      </c>
      <c r="F1217" s="341" t="s">
        <v>463</v>
      </c>
      <c r="G1217" s="340" t="s">
        <v>1634</v>
      </c>
      <c r="H1217" s="340" t="s">
        <v>1635</v>
      </c>
      <c r="I1217" s="342">
        <v>1.2100000381469727</v>
      </c>
      <c r="J1217" s="342">
        <v>1800</v>
      </c>
      <c r="K1217" s="343">
        <v>2178</v>
      </c>
    </row>
    <row r="1218" spans="1:11" ht="14.45" customHeight="1" x14ac:dyDescent="0.2">
      <c r="A1218" s="338" t="s">
        <v>1433</v>
      </c>
      <c r="B1218" s="339" t="s">
        <v>1434</v>
      </c>
      <c r="C1218" s="340" t="s">
        <v>1728</v>
      </c>
      <c r="D1218" s="341" t="s">
        <v>1729</v>
      </c>
      <c r="E1218" s="340" t="s">
        <v>462</v>
      </c>
      <c r="F1218" s="341" t="s">
        <v>463</v>
      </c>
      <c r="G1218" s="340" t="s">
        <v>1638</v>
      </c>
      <c r="H1218" s="340" t="s">
        <v>1639</v>
      </c>
      <c r="I1218" s="342">
        <v>3.1325001120567322</v>
      </c>
      <c r="J1218" s="342">
        <v>950</v>
      </c>
      <c r="K1218" s="343">
        <v>2975</v>
      </c>
    </row>
    <row r="1219" spans="1:11" ht="14.45" customHeight="1" x14ac:dyDescent="0.2">
      <c r="A1219" s="338" t="s">
        <v>1433</v>
      </c>
      <c r="B1219" s="339" t="s">
        <v>1434</v>
      </c>
      <c r="C1219" s="340" t="s">
        <v>1728</v>
      </c>
      <c r="D1219" s="341" t="s">
        <v>1729</v>
      </c>
      <c r="E1219" s="340" t="s">
        <v>462</v>
      </c>
      <c r="F1219" s="341" t="s">
        <v>463</v>
      </c>
      <c r="G1219" s="340" t="s">
        <v>2040</v>
      </c>
      <c r="H1219" s="340" t="s">
        <v>2041</v>
      </c>
      <c r="I1219" s="342">
        <v>83.129997253417969</v>
      </c>
      <c r="J1219" s="342">
        <v>10</v>
      </c>
      <c r="K1219" s="343">
        <v>831.27001953125</v>
      </c>
    </row>
    <row r="1220" spans="1:11" ht="14.45" customHeight="1" x14ac:dyDescent="0.2">
      <c r="A1220" s="338" t="s">
        <v>1433</v>
      </c>
      <c r="B1220" s="339" t="s">
        <v>1434</v>
      </c>
      <c r="C1220" s="340" t="s">
        <v>1728</v>
      </c>
      <c r="D1220" s="341" t="s">
        <v>1729</v>
      </c>
      <c r="E1220" s="340" t="s">
        <v>462</v>
      </c>
      <c r="F1220" s="341" t="s">
        <v>463</v>
      </c>
      <c r="G1220" s="340" t="s">
        <v>1879</v>
      </c>
      <c r="H1220" s="340" t="s">
        <v>2042</v>
      </c>
      <c r="I1220" s="342">
        <v>263.77999877929688</v>
      </c>
      <c r="J1220" s="342">
        <v>4</v>
      </c>
      <c r="K1220" s="343">
        <v>1055.1199951171875</v>
      </c>
    </row>
    <row r="1221" spans="1:11" ht="14.45" customHeight="1" x14ac:dyDescent="0.2">
      <c r="A1221" s="338" t="s">
        <v>1433</v>
      </c>
      <c r="B1221" s="339" t="s">
        <v>1434</v>
      </c>
      <c r="C1221" s="340" t="s">
        <v>1728</v>
      </c>
      <c r="D1221" s="341" t="s">
        <v>1729</v>
      </c>
      <c r="E1221" s="340" t="s">
        <v>462</v>
      </c>
      <c r="F1221" s="341" t="s">
        <v>463</v>
      </c>
      <c r="G1221" s="340" t="s">
        <v>2043</v>
      </c>
      <c r="H1221" s="340" t="s">
        <v>2044</v>
      </c>
      <c r="I1221" s="342">
        <v>459.79998779296875</v>
      </c>
      <c r="J1221" s="342">
        <v>10</v>
      </c>
      <c r="K1221" s="343">
        <v>4598</v>
      </c>
    </row>
    <row r="1222" spans="1:11" ht="14.45" customHeight="1" x14ac:dyDescent="0.2">
      <c r="A1222" s="338" t="s">
        <v>1433</v>
      </c>
      <c r="B1222" s="339" t="s">
        <v>1434</v>
      </c>
      <c r="C1222" s="340" t="s">
        <v>1728</v>
      </c>
      <c r="D1222" s="341" t="s">
        <v>1729</v>
      </c>
      <c r="E1222" s="340" t="s">
        <v>462</v>
      </c>
      <c r="F1222" s="341" t="s">
        <v>463</v>
      </c>
      <c r="G1222" s="340" t="s">
        <v>2045</v>
      </c>
      <c r="H1222" s="340" t="s">
        <v>2046</v>
      </c>
      <c r="I1222" s="342">
        <v>592.9000244140625</v>
      </c>
      <c r="J1222" s="342">
        <v>10</v>
      </c>
      <c r="K1222" s="343">
        <v>5929</v>
      </c>
    </row>
    <row r="1223" spans="1:11" ht="14.45" customHeight="1" x14ac:dyDescent="0.2">
      <c r="A1223" s="338" t="s">
        <v>1433</v>
      </c>
      <c r="B1223" s="339" t="s">
        <v>1434</v>
      </c>
      <c r="C1223" s="340" t="s">
        <v>1728</v>
      </c>
      <c r="D1223" s="341" t="s">
        <v>1729</v>
      </c>
      <c r="E1223" s="340" t="s">
        <v>462</v>
      </c>
      <c r="F1223" s="341" t="s">
        <v>463</v>
      </c>
      <c r="G1223" s="340" t="s">
        <v>2047</v>
      </c>
      <c r="H1223" s="340" t="s">
        <v>2048</v>
      </c>
      <c r="I1223" s="342">
        <v>173.63999938964844</v>
      </c>
      <c r="J1223" s="342">
        <v>10</v>
      </c>
      <c r="K1223" s="343">
        <v>1736.3499755859375</v>
      </c>
    </row>
    <row r="1224" spans="1:11" ht="14.45" customHeight="1" x14ac:dyDescent="0.2">
      <c r="A1224" s="338" t="s">
        <v>1433</v>
      </c>
      <c r="B1224" s="339" t="s">
        <v>1434</v>
      </c>
      <c r="C1224" s="340" t="s">
        <v>1728</v>
      </c>
      <c r="D1224" s="341" t="s">
        <v>1729</v>
      </c>
      <c r="E1224" s="340" t="s">
        <v>462</v>
      </c>
      <c r="F1224" s="341" t="s">
        <v>463</v>
      </c>
      <c r="G1224" s="340" t="s">
        <v>1287</v>
      </c>
      <c r="H1224" s="340" t="s">
        <v>1288</v>
      </c>
      <c r="I1224" s="342">
        <v>0.47333332896232605</v>
      </c>
      <c r="J1224" s="342">
        <v>15500</v>
      </c>
      <c r="K1224" s="343">
        <v>7340</v>
      </c>
    </row>
    <row r="1225" spans="1:11" ht="14.45" customHeight="1" x14ac:dyDescent="0.2">
      <c r="A1225" s="338" t="s">
        <v>1433</v>
      </c>
      <c r="B1225" s="339" t="s">
        <v>1434</v>
      </c>
      <c r="C1225" s="340" t="s">
        <v>1728</v>
      </c>
      <c r="D1225" s="341" t="s">
        <v>1729</v>
      </c>
      <c r="E1225" s="340" t="s">
        <v>462</v>
      </c>
      <c r="F1225" s="341" t="s">
        <v>463</v>
      </c>
      <c r="G1225" s="340" t="s">
        <v>2049</v>
      </c>
      <c r="H1225" s="340" t="s">
        <v>2050</v>
      </c>
      <c r="I1225" s="342">
        <v>700</v>
      </c>
      <c r="J1225" s="342">
        <v>10</v>
      </c>
      <c r="K1225" s="343">
        <v>6999.989990234375</v>
      </c>
    </row>
    <row r="1226" spans="1:11" ht="14.45" customHeight="1" x14ac:dyDescent="0.2">
      <c r="A1226" s="338" t="s">
        <v>1433</v>
      </c>
      <c r="B1226" s="339" t="s">
        <v>1434</v>
      </c>
      <c r="C1226" s="340" t="s">
        <v>1728</v>
      </c>
      <c r="D1226" s="341" t="s">
        <v>1729</v>
      </c>
      <c r="E1226" s="340" t="s">
        <v>462</v>
      </c>
      <c r="F1226" s="341" t="s">
        <v>463</v>
      </c>
      <c r="G1226" s="340" t="s">
        <v>2051</v>
      </c>
      <c r="H1226" s="340" t="s">
        <v>2052</v>
      </c>
      <c r="I1226" s="342">
        <v>542.55999755859375</v>
      </c>
      <c r="J1226" s="342">
        <v>5</v>
      </c>
      <c r="K1226" s="343">
        <v>2712.820068359375</v>
      </c>
    </row>
    <row r="1227" spans="1:11" ht="14.45" customHeight="1" x14ac:dyDescent="0.2">
      <c r="A1227" s="338" t="s">
        <v>1433</v>
      </c>
      <c r="B1227" s="339" t="s">
        <v>1434</v>
      </c>
      <c r="C1227" s="340" t="s">
        <v>1728</v>
      </c>
      <c r="D1227" s="341" t="s">
        <v>1729</v>
      </c>
      <c r="E1227" s="340" t="s">
        <v>462</v>
      </c>
      <c r="F1227" s="341" t="s">
        <v>463</v>
      </c>
      <c r="G1227" s="340" t="s">
        <v>737</v>
      </c>
      <c r="H1227" s="340" t="s">
        <v>738</v>
      </c>
      <c r="I1227" s="342">
        <v>3.75</v>
      </c>
      <c r="J1227" s="342">
        <v>70</v>
      </c>
      <c r="K1227" s="343">
        <v>262.5</v>
      </c>
    </row>
    <row r="1228" spans="1:11" ht="14.45" customHeight="1" x14ac:dyDescent="0.2">
      <c r="A1228" s="338" t="s">
        <v>1433</v>
      </c>
      <c r="B1228" s="339" t="s">
        <v>1434</v>
      </c>
      <c r="C1228" s="340" t="s">
        <v>1728</v>
      </c>
      <c r="D1228" s="341" t="s">
        <v>1729</v>
      </c>
      <c r="E1228" s="340" t="s">
        <v>462</v>
      </c>
      <c r="F1228" s="341" t="s">
        <v>463</v>
      </c>
      <c r="G1228" s="340" t="s">
        <v>1642</v>
      </c>
      <c r="H1228" s="340" t="s">
        <v>1643</v>
      </c>
      <c r="I1228" s="342">
        <v>1.9854545593261719</v>
      </c>
      <c r="J1228" s="342">
        <v>2750</v>
      </c>
      <c r="K1228" s="343">
        <v>5460.5</v>
      </c>
    </row>
    <row r="1229" spans="1:11" ht="14.45" customHeight="1" x14ac:dyDescent="0.2">
      <c r="A1229" s="338" t="s">
        <v>1433</v>
      </c>
      <c r="B1229" s="339" t="s">
        <v>1434</v>
      </c>
      <c r="C1229" s="340" t="s">
        <v>1728</v>
      </c>
      <c r="D1229" s="341" t="s">
        <v>1729</v>
      </c>
      <c r="E1229" s="340" t="s">
        <v>462</v>
      </c>
      <c r="F1229" s="341" t="s">
        <v>463</v>
      </c>
      <c r="G1229" s="340" t="s">
        <v>1644</v>
      </c>
      <c r="H1229" s="340" t="s">
        <v>1645</v>
      </c>
      <c r="I1229" s="342">
        <v>2.0416666269302368</v>
      </c>
      <c r="J1229" s="342">
        <v>300</v>
      </c>
      <c r="K1229" s="343">
        <v>612.5</v>
      </c>
    </row>
    <row r="1230" spans="1:11" ht="14.45" customHeight="1" x14ac:dyDescent="0.2">
      <c r="A1230" s="338" t="s">
        <v>1433</v>
      </c>
      <c r="B1230" s="339" t="s">
        <v>1434</v>
      </c>
      <c r="C1230" s="340" t="s">
        <v>1728</v>
      </c>
      <c r="D1230" s="341" t="s">
        <v>1729</v>
      </c>
      <c r="E1230" s="340" t="s">
        <v>462</v>
      </c>
      <c r="F1230" s="341" t="s">
        <v>463</v>
      </c>
      <c r="G1230" s="340" t="s">
        <v>2053</v>
      </c>
      <c r="H1230" s="340" t="s">
        <v>2054</v>
      </c>
      <c r="I1230" s="342">
        <v>2.6954545974731445</v>
      </c>
      <c r="J1230" s="342">
        <v>1400</v>
      </c>
      <c r="K1230" s="343">
        <v>3772.5</v>
      </c>
    </row>
    <row r="1231" spans="1:11" ht="14.45" customHeight="1" x14ac:dyDescent="0.2">
      <c r="A1231" s="338" t="s">
        <v>1433</v>
      </c>
      <c r="B1231" s="339" t="s">
        <v>1434</v>
      </c>
      <c r="C1231" s="340" t="s">
        <v>1728</v>
      </c>
      <c r="D1231" s="341" t="s">
        <v>1729</v>
      </c>
      <c r="E1231" s="340" t="s">
        <v>462</v>
      </c>
      <c r="F1231" s="341" t="s">
        <v>463</v>
      </c>
      <c r="G1231" s="340" t="s">
        <v>1648</v>
      </c>
      <c r="H1231" s="340" t="s">
        <v>1649</v>
      </c>
      <c r="I1231" s="342">
        <v>3.0733332633972168</v>
      </c>
      <c r="J1231" s="342">
        <v>950</v>
      </c>
      <c r="K1231" s="343">
        <v>2921</v>
      </c>
    </row>
    <row r="1232" spans="1:11" ht="14.45" customHeight="1" x14ac:dyDescent="0.2">
      <c r="A1232" s="338" t="s">
        <v>1433</v>
      </c>
      <c r="B1232" s="339" t="s">
        <v>1434</v>
      </c>
      <c r="C1232" s="340" t="s">
        <v>1728</v>
      </c>
      <c r="D1232" s="341" t="s">
        <v>1729</v>
      </c>
      <c r="E1232" s="340" t="s">
        <v>462</v>
      </c>
      <c r="F1232" s="341" t="s">
        <v>463</v>
      </c>
      <c r="G1232" s="340" t="s">
        <v>1650</v>
      </c>
      <c r="H1232" s="340" t="s">
        <v>1651</v>
      </c>
      <c r="I1232" s="342">
        <v>1.9249999523162842</v>
      </c>
      <c r="J1232" s="342">
        <v>100</v>
      </c>
      <c r="K1232" s="343">
        <v>192.5</v>
      </c>
    </row>
    <row r="1233" spans="1:11" ht="14.45" customHeight="1" x14ac:dyDescent="0.2">
      <c r="A1233" s="338" t="s">
        <v>1433</v>
      </c>
      <c r="B1233" s="339" t="s">
        <v>1434</v>
      </c>
      <c r="C1233" s="340" t="s">
        <v>1728</v>
      </c>
      <c r="D1233" s="341" t="s">
        <v>1729</v>
      </c>
      <c r="E1233" s="340" t="s">
        <v>462</v>
      </c>
      <c r="F1233" s="341" t="s">
        <v>463</v>
      </c>
      <c r="G1233" s="340" t="s">
        <v>1652</v>
      </c>
      <c r="H1233" s="340" t="s">
        <v>1653</v>
      </c>
      <c r="I1233" s="342">
        <v>2.8399999141693115</v>
      </c>
      <c r="J1233" s="342">
        <v>850</v>
      </c>
      <c r="K1233" s="343">
        <v>2633.0099999997765</v>
      </c>
    </row>
    <row r="1234" spans="1:11" ht="14.45" customHeight="1" x14ac:dyDescent="0.2">
      <c r="A1234" s="338" t="s">
        <v>1433</v>
      </c>
      <c r="B1234" s="339" t="s">
        <v>1434</v>
      </c>
      <c r="C1234" s="340" t="s">
        <v>1728</v>
      </c>
      <c r="D1234" s="341" t="s">
        <v>1729</v>
      </c>
      <c r="E1234" s="340" t="s">
        <v>462</v>
      </c>
      <c r="F1234" s="341" t="s">
        <v>463</v>
      </c>
      <c r="G1234" s="340" t="s">
        <v>1654</v>
      </c>
      <c r="H1234" s="340" t="s">
        <v>1655</v>
      </c>
      <c r="I1234" s="342">
        <v>2.1677778561909995</v>
      </c>
      <c r="J1234" s="342">
        <v>1350</v>
      </c>
      <c r="K1234" s="343">
        <v>2927</v>
      </c>
    </row>
    <row r="1235" spans="1:11" ht="14.45" customHeight="1" x14ac:dyDescent="0.2">
      <c r="A1235" s="338" t="s">
        <v>1433</v>
      </c>
      <c r="B1235" s="339" t="s">
        <v>1434</v>
      </c>
      <c r="C1235" s="340" t="s">
        <v>1728</v>
      </c>
      <c r="D1235" s="341" t="s">
        <v>1729</v>
      </c>
      <c r="E1235" s="340" t="s">
        <v>462</v>
      </c>
      <c r="F1235" s="341" t="s">
        <v>463</v>
      </c>
      <c r="G1235" s="340" t="s">
        <v>1656</v>
      </c>
      <c r="H1235" s="340" t="s">
        <v>1657</v>
      </c>
      <c r="I1235" s="342">
        <v>22.477499485015869</v>
      </c>
      <c r="J1235" s="342">
        <v>200</v>
      </c>
      <c r="K1235" s="343">
        <v>4495.5</v>
      </c>
    </row>
    <row r="1236" spans="1:11" ht="14.45" customHeight="1" x14ac:dyDescent="0.2">
      <c r="A1236" s="338" t="s">
        <v>1433</v>
      </c>
      <c r="B1236" s="339" t="s">
        <v>1434</v>
      </c>
      <c r="C1236" s="340" t="s">
        <v>1728</v>
      </c>
      <c r="D1236" s="341" t="s">
        <v>1729</v>
      </c>
      <c r="E1236" s="340" t="s">
        <v>462</v>
      </c>
      <c r="F1236" s="341" t="s">
        <v>463</v>
      </c>
      <c r="G1236" s="340" t="s">
        <v>2055</v>
      </c>
      <c r="H1236" s="340" t="s">
        <v>2056</v>
      </c>
      <c r="I1236" s="342">
        <v>5.3760000228881832</v>
      </c>
      <c r="J1236" s="342">
        <v>100</v>
      </c>
      <c r="K1236" s="343">
        <v>537.59999847412109</v>
      </c>
    </row>
    <row r="1237" spans="1:11" ht="14.45" customHeight="1" x14ac:dyDescent="0.2">
      <c r="A1237" s="338" t="s">
        <v>1433</v>
      </c>
      <c r="B1237" s="339" t="s">
        <v>1434</v>
      </c>
      <c r="C1237" s="340" t="s">
        <v>1728</v>
      </c>
      <c r="D1237" s="341" t="s">
        <v>1729</v>
      </c>
      <c r="E1237" s="340" t="s">
        <v>462</v>
      </c>
      <c r="F1237" s="341" t="s">
        <v>463</v>
      </c>
      <c r="G1237" s="340" t="s">
        <v>2053</v>
      </c>
      <c r="H1237" s="340" t="s">
        <v>2057</v>
      </c>
      <c r="I1237" s="342">
        <v>2.7000000476837158</v>
      </c>
      <c r="J1237" s="342">
        <v>150</v>
      </c>
      <c r="K1237" s="343">
        <v>405</v>
      </c>
    </row>
    <row r="1238" spans="1:11" ht="14.45" customHeight="1" x14ac:dyDescent="0.2">
      <c r="A1238" s="338" t="s">
        <v>1433</v>
      </c>
      <c r="B1238" s="339" t="s">
        <v>1434</v>
      </c>
      <c r="C1238" s="340" t="s">
        <v>1728</v>
      </c>
      <c r="D1238" s="341" t="s">
        <v>1729</v>
      </c>
      <c r="E1238" s="340" t="s">
        <v>462</v>
      </c>
      <c r="F1238" s="341" t="s">
        <v>463</v>
      </c>
      <c r="G1238" s="340" t="s">
        <v>1648</v>
      </c>
      <c r="H1238" s="340" t="s">
        <v>1662</v>
      </c>
      <c r="I1238" s="342">
        <v>3.0699999332427979</v>
      </c>
      <c r="J1238" s="342">
        <v>100</v>
      </c>
      <c r="K1238" s="343">
        <v>307</v>
      </c>
    </row>
    <row r="1239" spans="1:11" ht="14.45" customHeight="1" x14ac:dyDescent="0.2">
      <c r="A1239" s="338" t="s">
        <v>1433</v>
      </c>
      <c r="B1239" s="339" t="s">
        <v>1434</v>
      </c>
      <c r="C1239" s="340" t="s">
        <v>1728</v>
      </c>
      <c r="D1239" s="341" t="s">
        <v>1729</v>
      </c>
      <c r="E1239" s="340" t="s">
        <v>462</v>
      </c>
      <c r="F1239" s="341" t="s">
        <v>463</v>
      </c>
      <c r="G1239" s="340" t="s">
        <v>1652</v>
      </c>
      <c r="H1239" s="340" t="s">
        <v>1723</v>
      </c>
      <c r="I1239" s="342">
        <v>3.0999999046325684</v>
      </c>
      <c r="J1239" s="342">
        <v>100</v>
      </c>
      <c r="K1239" s="343">
        <v>310</v>
      </c>
    </row>
    <row r="1240" spans="1:11" ht="14.45" customHeight="1" x14ac:dyDescent="0.2">
      <c r="A1240" s="338" t="s">
        <v>1433</v>
      </c>
      <c r="B1240" s="339" t="s">
        <v>1434</v>
      </c>
      <c r="C1240" s="340" t="s">
        <v>1728</v>
      </c>
      <c r="D1240" s="341" t="s">
        <v>1729</v>
      </c>
      <c r="E1240" s="340" t="s">
        <v>462</v>
      </c>
      <c r="F1240" s="341" t="s">
        <v>463</v>
      </c>
      <c r="G1240" s="340" t="s">
        <v>1642</v>
      </c>
      <c r="H1240" s="340" t="s">
        <v>1663</v>
      </c>
      <c r="I1240" s="342">
        <v>1.9800000190734863</v>
      </c>
      <c r="J1240" s="342">
        <v>300</v>
      </c>
      <c r="K1240" s="343">
        <v>594</v>
      </c>
    </row>
    <row r="1241" spans="1:11" ht="14.45" customHeight="1" x14ac:dyDescent="0.2">
      <c r="A1241" s="338" t="s">
        <v>1433</v>
      </c>
      <c r="B1241" s="339" t="s">
        <v>1434</v>
      </c>
      <c r="C1241" s="340" t="s">
        <v>1728</v>
      </c>
      <c r="D1241" s="341" t="s">
        <v>1729</v>
      </c>
      <c r="E1241" s="340" t="s">
        <v>462</v>
      </c>
      <c r="F1241" s="341" t="s">
        <v>463</v>
      </c>
      <c r="G1241" s="340" t="s">
        <v>1654</v>
      </c>
      <c r="H1241" s="340" t="s">
        <v>1725</v>
      </c>
      <c r="I1241" s="342">
        <v>2.1700000762939453</v>
      </c>
      <c r="J1241" s="342">
        <v>150</v>
      </c>
      <c r="K1241" s="343">
        <v>325.5</v>
      </c>
    </row>
    <row r="1242" spans="1:11" ht="14.45" customHeight="1" x14ac:dyDescent="0.2">
      <c r="A1242" s="338" t="s">
        <v>1433</v>
      </c>
      <c r="B1242" s="339" t="s">
        <v>1434</v>
      </c>
      <c r="C1242" s="340" t="s">
        <v>1728</v>
      </c>
      <c r="D1242" s="341" t="s">
        <v>1729</v>
      </c>
      <c r="E1242" s="340" t="s">
        <v>462</v>
      </c>
      <c r="F1242" s="341" t="s">
        <v>463</v>
      </c>
      <c r="G1242" s="340" t="s">
        <v>744</v>
      </c>
      <c r="H1242" s="340" t="s">
        <v>746</v>
      </c>
      <c r="I1242" s="342">
        <v>22.06333287556966</v>
      </c>
      <c r="J1242" s="342">
        <v>70</v>
      </c>
      <c r="K1242" s="343">
        <v>1610.6999969482422</v>
      </c>
    </row>
    <row r="1243" spans="1:11" ht="14.45" customHeight="1" x14ac:dyDescent="0.2">
      <c r="A1243" s="338" t="s">
        <v>1433</v>
      </c>
      <c r="B1243" s="339" t="s">
        <v>1434</v>
      </c>
      <c r="C1243" s="340" t="s">
        <v>1728</v>
      </c>
      <c r="D1243" s="341" t="s">
        <v>1729</v>
      </c>
      <c r="E1243" s="340" t="s">
        <v>2058</v>
      </c>
      <c r="F1243" s="341" t="s">
        <v>2059</v>
      </c>
      <c r="G1243" s="340" t="s">
        <v>2060</v>
      </c>
      <c r="H1243" s="340" t="s">
        <v>2061</v>
      </c>
      <c r="I1243" s="342">
        <v>36.909999847412109</v>
      </c>
      <c r="J1243" s="342">
        <v>60</v>
      </c>
      <c r="K1243" s="343">
        <v>2214.2999267578125</v>
      </c>
    </row>
    <row r="1244" spans="1:11" ht="14.45" customHeight="1" x14ac:dyDescent="0.2">
      <c r="A1244" s="338" t="s">
        <v>1433</v>
      </c>
      <c r="B1244" s="339" t="s">
        <v>1434</v>
      </c>
      <c r="C1244" s="340" t="s">
        <v>1728</v>
      </c>
      <c r="D1244" s="341" t="s">
        <v>1729</v>
      </c>
      <c r="E1244" s="340" t="s">
        <v>807</v>
      </c>
      <c r="F1244" s="341" t="s">
        <v>808</v>
      </c>
      <c r="G1244" s="340" t="s">
        <v>811</v>
      </c>
      <c r="H1244" s="340" t="s">
        <v>812</v>
      </c>
      <c r="I1244" s="342">
        <v>10.163333257039389</v>
      </c>
      <c r="J1244" s="342">
        <v>5000</v>
      </c>
      <c r="K1244" s="343">
        <v>50814</v>
      </c>
    </row>
    <row r="1245" spans="1:11" ht="14.45" customHeight="1" x14ac:dyDescent="0.2">
      <c r="A1245" s="338" t="s">
        <v>1433</v>
      </c>
      <c r="B1245" s="339" t="s">
        <v>1434</v>
      </c>
      <c r="C1245" s="340" t="s">
        <v>1728</v>
      </c>
      <c r="D1245" s="341" t="s">
        <v>1729</v>
      </c>
      <c r="E1245" s="340" t="s">
        <v>807</v>
      </c>
      <c r="F1245" s="341" t="s">
        <v>808</v>
      </c>
      <c r="G1245" s="340" t="s">
        <v>2062</v>
      </c>
      <c r="H1245" s="340" t="s">
        <v>2063</v>
      </c>
      <c r="I1245" s="342">
        <v>127.07666778564453</v>
      </c>
      <c r="J1245" s="342">
        <v>61</v>
      </c>
      <c r="K1245" s="343">
        <v>7751.6796875</v>
      </c>
    </row>
    <row r="1246" spans="1:11" ht="14.45" customHeight="1" x14ac:dyDescent="0.2">
      <c r="A1246" s="338" t="s">
        <v>1433</v>
      </c>
      <c r="B1246" s="339" t="s">
        <v>1434</v>
      </c>
      <c r="C1246" s="340" t="s">
        <v>1728</v>
      </c>
      <c r="D1246" s="341" t="s">
        <v>1729</v>
      </c>
      <c r="E1246" s="340" t="s">
        <v>807</v>
      </c>
      <c r="F1246" s="341" t="s">
        <v>808</v>
      </c>
      <c r="G1246" s="340" t="s">
        <v>2064</v>
      </c>
      <c r="H1246" s="340" t="s">
        <v>2065</v>
      </c>
      <c r="I1246" s="342">
        <v>7.4930769113393927</v>
      </c>
      <c r="J1246" s="342">
        <v>1600</v>
      </c>
      <c r="K1246" s="343">
        <v>11991</v>
      </c>
    </row>
    <row r="1247" spans="1:11" ht="14.45" customHeight="1" x14ac:dyDescent="0.2">
      <c r="A1247" s="338" t="s">
        <v>1433</v>
      </c>
      <c r="B1247" s="339" t="s">
        <v>1434</v>
      </c>
      <c r="C1247" s="340" t="s">
        <v>1728</v>
      </c>
      <c r="D1247" s="341" t="s">
        <v>1729</v>
      </c>
      <c r="E1247" s="340" t="s">
        <v>1002</v>
      </c>
      <c r="F1247" s="341" t="s">
        <v>1003</v>
      </c>
      <c r="G1247" s="340" t="s">
        <v>1040</v>
      </c>
      <c r="H1247" s="340" t="s">
        <v>1041</v>
      </c>
      <c r="I1247" s="342">
        <v>0.30500000715255737</v>
      </c>
      <c r="J1247" s="342">
        <v>1800</v>
      </c>
      <c r="K1247" s="343">
        <v>549</v>
      </c>
    </row>
    <row r="1248" spans="1:11" ht="14.45" customHeight="1" x14ac:dyDescent="0.2">
      <c r="A1248" s="338" t="s">
        <v>1433</v>
      </c>
      <c r="B1248" s="339" t="s">
        <v>1434</v>
      </c>
      <c r="C1248" s="340" t="s">
        <v>1728</v>
      </c>
      <c r="D1248" s="341" t="s">
        <v>1729</v>
      </c>
      <c r="E1248" s="340" t="s">
        <v>1002</v>
      </c>
      <c r="F1248" s="341" t="s">
        <v>1003</v>
      </c>
      <c r="G1248" s="340" t="s">
        <v>1044</v>
      </c>
      <c r="H1248" s="340" t="s">
        <v>1045</v>
      </c>
      <c r="I1248" s="342">
        <v>0.30400000810623168</v>
      </c>
      <c r="J1248" s="342">
        <v>1200</v>
      </c>
      <c r="K1248" s="343">
        <v>364</v>
      </c>
    </row>
    <row r="1249" spans="1:11" ht="14.45" customHeight="1" x14ac:dyDescent="0.2">
      <c r="A1249" s="338" t="s">
        <v>1433</v>
      </c>
      <c r="B1249" s="339" t="s">
        <v>1434</v>
      </c>
      <c r="C1249" s="340" t="s">
        <v>1728</v>
      </c>
      <c r="D1249" s="341" t="s">
        <v>1729</v>
      </c>
      <c r="E1249" s="340" t="s">
        <v>1002</v>
      </c>
      <c r="F1249" s="341" t="s">
        <v>1003</v>
      </c>
      <c r="G1249" s="340" t="s">
        <v>1046</v>
      </c>
      <c r="H1249" s="340" t="s">
        <v>1047</v>
      </c>
      <c r="I1249" s="342">
        <v>0.31727273626761004</v>
      </c>
      <c r="J1249" s="342">
        <v>7900</v>
      </c>
      <c r="K1249" s="343">
        <v>2522</v>
      </c>
    </row>
    <row r="1250" spans="1:11" ht="14.45" customHeight="1" x14ac:dyDescent="0.2">
      <c r="A1250" s="338" t="s">
        <v>1433</v>
      </c>
      <c r="B1250" s="339" t="s">
        <v>1434</v>
      </c>
      <c r="C1250" s="340" t="s">
        <v>1728</v>
      </c>
      <c r="D1250" s="341" t="s">
        <v>1729</v>
      </c>
      <c r="E1250" s="340" t="s">
        <v>1002</v>
      </c>
      <c r="F1250" s="341" t="s">
        <v>1003</v>
      </c>
      <c r="G1250" s="340" t="s">
        <v>1050</v>
      </c>
      <c r="H1250" s="340" t="s">
        <v>1051</v>
      </c>
      <c r="I1250" s="342">
        <v>0.54500001668930054</v>
      </c>
      <c r="J1250" s="342">
        <v>25000</v>
      </c>
      <c r="K1250" s="343">
        <v>13625</v>
      </c>
    </row>
    <row r="1251" spans="1:11" ht="14.45" customHeight="1" x14ac:dyDescent="0.2">
      <c r="A1251" s="338" t="s">
        <v>1433</v>
      </c>
      <c r="B1251" s="339" t="s">
        <v>1434</v>
      </c>
      <c r="C1251" s="340" t="s">
        <v>1728</v>
      </c>
      <c r="D1251" s="341" t="s">
        <v>1729</v>
      </c>
      <c r="E1251" s="340" t="s">
        <v>1002</v>
      </c>
      <c r="F1251" s="341" t="s">
        <v>1003</v>
      </c>
      <c r="G1251" s="340" t="s">
        <v>2066</v>
      </c>
      <c r="H1251" s="340" t="s">
        <v>2067</v>
      </c>
      <c r="I1251" s="342">
        <v>1.8036363124847412</v>
      </c>
      <c r="J1251" s="342">
        <v>2500</v>
      </c>
      <c r="K1251" s="343">
        <v>4511</v>
      </c>
    </row>
    <row r="1252" spans="1:11" ht="14.45" customHeight="1" x14ac:dyDescent="0.2">
      <c r="A1252" s="338" t="s">
        <v>1433</v>
      </c>
      <c r="B1252" s="339" t="s">
        <v>1434</v>
      </c>
      <c r="C1252" s="340" t="s">
        <v>1728</v>
      </c>
      <c r="D1252" s="341" t="s">
        <v>1729</v>
      </c>
      <c r="E1252" s="340" t="s">
        <v>1002</v>
      </c>
      <c r="F1252" s="341" t="s">
        <v>1003</v>
      </c>
      <c r="G1252" s="340" t="s">
        <v>1673</v>
      </c>
      <c r="H1252" s="340" t="s">
        <v>1674</v>
      </c>
      <c r="I1252" s="342">
        <v>1.8059999465942382</v>
      </c>
      <c r="J1252" s="342">
        <v>500</v>
      </c>
      <c r="K1252" s="343">
        <v>903</v>
      </c>
    </row>
    <row r="1253" spans="1:11" ht="14.45" customHeight="1" x14ac:dyDescent="0.2">
      <c r="A1253" s="338" t="s">
        <v>1433</v>
      </c>
      <c r="B1253" s="339" t="s">
        <v>1434</v>
      </c>
      <c r="C1253" s="340" t="s">
        <v>1728</v>
      </c>
      <c r="D1253" s="341" t="s">
        <v>1729</v>
      </c>
      <c r="E1253" s="340" t="s">
        <v>1002</v>
      </c>
      <c r="F1253" s="341" t="s">
        <v>1003</v>
      </c>
      <c r="G1253" s="340" t="s">
        <v>1675</v>
      </c>
      <c r="H1253" s="340" t="s">
        <v>1676</v>
      </c>
      <c r="I1253" s="342">
        <v>1.809999942779541</v>
      </c>
      <c r="J1253" s="342">
        <v>100</v>
      </c>
      <c r="K1253" s="343">
        <v>181</v>
      </c>
    </row>
    <row r="1254" spans="1:11" ht="14.45" customHeight="1" x14ac:dyDescent="0.2">
      <c r="A1254" s="338" t="s">
        <v>1433</v>
      </c>
      <c r="B1254" s="339" t="s">
        <v>1434</v>
      </c>
      <c r="C1254" s="340" t="s">
        <v>1728</v>
      </c>
      <c r="D1254" s="341" t="s">
        <v>1729</v>
      </c>
      <c r="E1254" s="340" t="s">
        <v>1002</v>
      </c>
      <c r="F1254" s="341" t="s">
        <v>1003</v>
      </c>
      <c r="G1254" s="340" t="s">
        <v>2066</v>
      </c>
      <c r="H1254" s="340" t="s">
        <v>2068</v>
      </c>
      <c r="I1254" s="342">
        <v>1.809999942779541</v>
      </c>
      <c r="J1254" s="342">
        <v>200</v>
      </c>
      <c r="K1254" s="343">
        <v>362</v>
      </c>
    </row>
    <row r="1255" spans="1:11" ht="14.45" customHeight="1" x14ac:dyDescent="0.2">
      <c r="A1255" s="338" t="s">
        <v>1433</v>
      </c>
      <c r="B1255" s="339" t="s">
        <v>1434</v>
      </c>
      <c r="C1255" s="340" t="s">
        <v>1728</v>
      </c>
      <c r="D1255" s="341" t="s">
        <v>1729</v>
      </c>
      <c r="E1255" s="340" t="s">
        <v>1002</v>
      </c>
      <c r="F1255" s="341" t="s">
        <v>1003</v>
      </c>
      <c r="G1255" s="340" t="s">
        <v>1673</v>
      </c>
      <c r="H1255" s="340" t="s">
        <v>1677</v>
      </c>
      <c r="I1255" s="342">
        <v>1.7999999523162842</v>
      </c>
      <c r="J1255" s="342">
        <v>100</v>
      </c>
      <c r="K1255" s="343">
        <v>180</v>
      </c>
    </row>
    <row r="1256" spans="1:11" ht="14.45" customHeight="1" x14ac:dyDescent="0.2">
      <c r="A1256" s="338" t="s">
        <v>1433</v>
      </c>
      <c r="B1256" s="339" t="s">
        <v>1434</v>
      </c>
      <c r="C1256" s="340" t="s">
        <v>1728</v>
      </c>
      <c r="D1256" s="341" t="s">
        <v>1729</v>
      </c>
      <c r="E1256" s="340" t="s">
        <v>1064</v>
      </c>
      <c r="F1256" s="341" t="s">
        <v>1065</v>
      </c>
      <c r="G1256" s="340" t="s">
        <v>1092</v>
      </c>
      <c r="H1256" s="340" t="s">
        <v>1093</v>
      </c>
      <c r="I1256" s="342">
        <v>15.729999542236328</v>
      </c>
      <c r="J1256" s="342">
        <v>50</v>
      </c>
      <c r="K1256" s="343">
        <v>786.5</v>
      </c>
    </row>
    <row r="1257" spans="1:11" ht="14.45" customHeight="1" x14ac:dyDescent="0.2">
      <c r="A1257" s="338" t="s">
        <v>1433</v>
      </c>
      <c r="B1257" s="339" t="s">
        <v>1434</v>
      </c>
      <c r="C1257" s="340" t="s">
        <v>1728</v>
      </c>
      <c r="D1257" s="341" t="s">
        <v>1729</v>
      </c>
      <c r="E1257" s="340" t="s">
        <v>1064</v>
      </c>
      <c r="F1257" s="341" t="s">
        <v>1065</v>
      </c>
      <c r="G1257" s="340" t="s">
        <v>1094</v>
      </c>
      <c r="H1257" s="340" t="s">
        <v>1095</v>
      </c>
      <c r="I1257" s="342">
        <v>15.729999542236328</v>
      </c>
      <c r="J1257" s="342">
        <v>100</v>
      </c>
      <c r="K1257" s="343">
        <v>1573</v>
      </c>
    </row>
    <row r="1258" spans="1:11" ht="14.45" customHeight="1" x14ac:dyDescent="0.2">
      <c r="A1258" s="338" t="s">
        <v>1433</v>
      </c>
      <c r="B1258" s="339" t="s">
        <v>1434</v>
      </c>
      <c r="C1258" s="340" t="s">
        <v>1728</v>
      </c>
      <c r="D1258" s="341" t="s">
        <v>1729</v>
      </c>
      <c r="E1258" s="340" t="s">
        <v>1064</v>
      </c>
      <c r="F1258" s="341" t="s">
        <v>1065</v>
      </c>
      <c r="G1258" s="340" t="s">
        <v>1096</v>
      </c>
      <c r="H1258" s="340" t="s">
        <v>1097</v>
      </c>
      <c r="I1258" s="342">
        <v>15.729999542236328</v>
      </c>
      <c r="J1258" s="342">
        <v>100</v>
      </c>
      <c r="K1258" s="343">
        <v>1573</v>
      </c>
    </row>
    <row r="1259" spans="1:11" ht="14.45" customHeight="1" x14ac:dyDescent="0.2">
      <c r="A1259" s="338" t="s">
        <v>1433</v>
      </c>
      <c r="B1259" s="339" t="s">
        <v>1434</v>
      </c>
      <c r="C1259" s="340" t="s">
        <v>1728</v>
      </c>
      <c r="D1259" s="341" t="s">
        <v>1729</v>
      </c>
      <c r="E1259" s="340" t="s">
        <v>1064</v>
      </c>
      <c r="F1259" s="341" t="s">
        <v>1065</v>
      </c>
      <c r="G1259" s="340" t="s">
        <v>1098</v>
      </c>
      <c r="H1259" s="340" t="s">
        <v>1099</v>
      </c>
      <c r="I1259" s="342">
        <v>15.729999542236328</v>
      </c>
      <c r="J1259" s="342">
        <v>50</v>
      </c>
      <c r="K1259" s="343">
        <v>786.5</v>
      </c>
    </row>
    <row r="1260" spans="1:11" ht="14.45" customHeight="1" x14ac:dyDescent="0.2">
      <c r="A1260" s="338" t="s">
        <v>1433</v>
      </c>
      <c r="B1260" s="339" t="s">
        <v>1434</v>
      </c>
      <c r="C1260" s="340" t="s">
        <v>1728</v>
      </c>
      <c r="D1260" s="341" t="s">
        <v>1729</v>
      </c>
      <c r="E1260" s="340" t="s">
        <v>1064</v>
      </c>
      <c r="F1260" s="341" t="s">
        <v>1065</v>
      </c>
      <c r="G1260" s="340" t="s">
        <v>1112</v>
      </c>
      <c r="H1260" s="340" t="s">
        <v>1113</v>
      </c>
      <c r="I1260" s="342">
        <v>0.68999999761581421</v>
      </c>
      <c r="J1260" s="342">
        <v>24000</v>
      </c>
      <c r="K1260" s="343">
        <v>15640</v>
      </c>
    </row>
    <row r="1261" spans="1:11" ht="14.45" customHeight="1" x14ac:dyDescent="0.2">
      <c r="A1261" s="338" t="s">
        <v>1433</v>
      </c>
      <c r="B1261" s="339" t="s">
        <v>1434</v>
      </c>
      <c r="C1261" s="340" t="s">
        <v>1728</v>
      </c>
      <c r="D1261" s="341" t="s">
        <v>1729</v>
      </c>
      <c r="E1261" s="340" t="s">
        <v>1064</v>
      </c>
      <c r="F1261" s="341" t="s">
        <v>1065</v>
      </c>
      <c r="G1261" s="340" t="s">
        <v>1114</v>
      </c>
      <c r="H1261" s="340" t="s">
        <v>1115</v>
      </c>
      <c r="I1261" s="342">
        <v>0.70142857517514912</v>
      </c>
      <c r="J1261" s="342">
        <v>48000</v>
      </c>
      <c r="K1261" s="343">
        <v>34680</v>
      </c>
    </row>
    <row r="1262" spans="1:11" ht="14.45" customHeight="1" x14ac:dyDescent="0.2">
      <c r="A1262" s="338" t="s">
        <v>1433</v>
      </c>
      <c r="B1262" s="339" t="s">
        <v>1434</v>
      </c>
      <c r="C1262" s="340" t="s">
        <v>1728</v>
      </c>
      <c r="D1262" s="341" t="s">
        <v>1729</v>
      </c>
      <c r="E1262" s="340" t="s">
        <v>1064</v>
      </c>
      <c r="F1262" s="341" t="s">
        <v>1065</v>
      </c>
      <c r="G1262" s="340" t="s">
        <v>1226</v>
      </c>
      <c r="H1262" s="340" t="s">
        <v>1227</v>
      </c>
      <c r="I1262" s="342">
        <v>0.69285713774817326</v>
      </c>
      <c r="J1262" s="342">
        <v>23000</v>
      </c>
      <c r="K1262" s="343">
        <v>15880</v>
      </c>
    </row>
    <row r="1263" spans="1:11" ht="14.45" customHeight="1" x14ac:dyDescent="0.2">
      <c r="A1263" s="338" t="s">
        <v>1433</v>
      </c>
      <c r="B1263" s="339" t="s">
        <v>1434</v>
      </c>
      <c r="C1263" s="340" t="s">
        <v>1728</v>
      </c>
      <c r="D1263" s="341" t="s">
        <v>1729</v>
      </c>
      <c r="E1263" s="340" t="s">
        <v>1064</v>
      </c>
      <c r="F1263" s="341" t="s">
        <v>1065</v>
      </c>
      <c r="G1263" s="340" t="s">
        <v>1116</v>
      </c>
      <c r="H1263" s="340" t="s">
        <v>1117</v>
      </c>
      <c r="I1263" s="342">
        <v>0.62833333015441895</v>
      </c>
      <c r="J1263" s="342">
        <v>14790</v>
      </c>
      <c r="K1263" s="343">
        <v>9312.5200424194336</v>
      </c>
    </row>
    <row r="1264" spans="1:11" ht="14.45" customHeight="1" x14ac:dyDescent="0.2">
      <c r="A1264" s="338" t="s">
        <v>1433</v>
      </c>
      <c r="B1264" s="339" t="s">
        <v>1434</v>
      </c>
      <c r="C1264" s="340" t="s">
        <v>1728</v>
      </c>
      <c r="D1264" s="341" t="s">
        <v>1729</v>
      </c>
      <c r="E1264" s="340" t="s">
        <v>1064</v>
      </c>
      <c r="F1264" s="341" t="s">
        <v>1065</v>
      </c>
      <c r="G1264" s="340" t="s">
        <v>1228</v>
      </c>
      <c r="H1264" s="340" t="s">
        <v>1229</v>
      </c>
      <c r="I1264" s="342">
        <v>3.869999885559082</v>
      </c>
      <c r="J1264" s="342">
        <v>4000</v>
      </c>
      <c r="K1264" s="343">
        <v>15480</v>
      </c>
    </row>
    <row r="1265" spans="1:11" ht="14.45" customHeight="1" x14ac:dyDescent="0.2">
      <c r="A1265" s="338" t="s">
        <v>1433</v>
      </c>
      <c r="B1265" s="339" t="s">
        <v>1434</v>
      </c>
      <c r="C1265" s="340" t="s">
        <v>1728</v>
      </c>
      <c r="D1265" s="341" t="s">
        <v>1729</v>
      </c>
      <c r="E1265" s="340" t="s">
        <v>1064</v>
      </c>
      <c r="F1265" s="341" t="s">
        <v>1065</v>
      </c>
      <c r="G1265" s="340" t="s">
        <v>1112</v>
      </c>
      <c r="H1265" s="340" t="s">
        <v>1122</v>
      </c>
      <c r="I1265" s="342">
        <v>1.0650000125169754</v>
      </c>
      <c r="J1265" s="342">
        <v>12000</v>
      </c>
      <c r="K1265" s="343">
        <v>12540</v>
      </c>
    </row>
    <row r="1266" spans="1:11" ht="14.45" customHeight="1" x14ac:dyDescent="0.2">
      <c r="A1266" s="338" t="s">
        <v>1433</v>
      </c>
      <c r="B1266" s="339" t="s">
        <v>1434</v>
      </c>
      <c r="C1266" s="340" t="s">
        <v>1728</v>
      </c>
      <c r="D1266" s="341" t="s">
        <v>1729</v>
      </c>
      <c r="E1266" s="340" t="s">
        <v>1064</v>
      </c>
      <c r="F1266" s="341" t="s">
        <v>1065</v>
      </c>
      <c r="G1266" s="340" t="s">
        <v>1114</v>
      </c>
      <c r="H1266" s="340" t="s">
        <v>1123</v>
      </c>
      <c r="I1266" s="342">
        <v>1.1900000095367431</v>
      </c>
      <c r="J1266" s="342">
        <v>42000</v>
      </c>
      <c r="K1266" s="343">
        <v>49520</v>
      </c>
    </row>
    <row r="1267" spans="1:11" ht="14.45" customHeight="1" x14ac:dyDescent="0.2">
      <c r="A1267" s="338" t="s">
        <v>1433</v>
      </c>
      <c r="B1267" s="339" t="s">
        <v>1434</v>
      </c>
      <c r="C1267" s="340" t="s">
        <v>1728</v>
      </c>
      <c r="D1267" s="341" t="s">
        <v>1729</v>
      </c>
      <c r="E1267" s="340" t="s">
        <v>1064</v>
      </c>
      <c r="F1267" s="341" t="s">
        <v>1065</v>
      </c>
      <c r="G1267" s="340" t="s">
        <v>1226</v>
      </c>
      <c r="H1267" s="340" t="s">
        <v>1232</v>
      </c>
      <c r="I1267" s="342">
        <v>1.0300000011920929</v>
      </c>
      <c r="J1267" s="342">
        <v>12000</v>
      </c>
      <c r="K1267" s="343">
        <v>12360</v>
      </c>
    </row>
    <row r="1268" spans="1:11" ht="14.45" customHeight="1" x14ac:dyDescent="0.2">
      <c r="A1268" s="338" t="s">
        <v>1433</v>
      </c>
      <c r="B1268" s="339" t="s">
        <v>1434</v>
      </c>
      <c r="C1268" s="340" t="s">
        <v>1728</v>
      </c>
      <c r="D1268" s="341" t="s">
        <v>1729</v>
      </c>
      <c r="E1268" s="340" t="s">
        <v>1064</v>
      </c>
      <c r="F1268" s="341" t="s">
        <v>1065</v>
      </c>
      <c r="G1268" s="340" t="s">
        <v>1116</v>
      </c>
      <c r="H1268" s="340" t="s">
        <v>1125</v>
      </c>
      <c r="I1268" s="342">
        <v>1.3450000286102295</v>
      </c>
      <c r="J1268" s="342">
        <v>1870</v>
      </c>
      <c r="K1268" s="343">
        <v>2522.8000030517578</v>
      </c>
    </row>
    <row r="1269" spans="1:11" ht="14.45" customHeight="1" x14ac:dyDescent="0.2">
      <c r="A1269" s="338" t="s">
        <v>1433</v>
      </c>
      <c r="B1269" s="339" t="s">
        <v>1434</v>
      </c>
      <c r="C1269" s="340" t="s">
        <v>1728</v>
      </c>
      <c r="D1269" s="341" t="s">
        <v>1729</v>
      </c>
      <c r="E1269" s="340" t="s">
        <v>1064</v>
      </c>
      <c r="F1269" s="341" t="s">
        <v>1065</v>
      </c>
      <c r="G1269" s="340" t="s">
        <v>1128</v>
      </c>
      <c r="H1269" s="340" t="s">
        <v>1129</v>
      </c>
      <c r="I1269" s="342">
        <v>3.630000114440918</v>
      </c>
      <c r="J1269" s="342">
        <v>2000</v>
      </c>
      <c r="K1269" s="343">
        <v>7260</v>
      </c>
    </row>
    <row r="1270" spans="1:11" ht="14.45" customHeight="1" x14ac:dyDescent="0.2">
      <c r="A1270" s="338" t="s">
        <v>1433</v>
      </c>
      <c r="B1270" s="339" t="s">
        <v>1434</v>
      </c>
      <c r="C1270" s="340" t="s">
        <v>1728</v>
      </c>
      <c r="D1270" s="341" t="s">
        <v>1729</v>
      </c>
      <c r="E1270" s="340" t="s">
        <v>1678</v>
      </c>
      <c r="F1270" s="341" t="s">
        <v>1679</v>
      </c>
      <c r="G1270" s="340" t="s">
        <v>2069</v>
      </c>
      <c r="H1270" s="340" t="s">
        <v>2070</v>
      </c>
      <c r="I1270" s="342">
        <v>110.53499984741211</v>
      </c>
      <c r="J1270" s="342">
        <v>75</v>
      </c>
      <c r="K1270" s="343">
        <v>8290</v>
      </c>
    </row>
    <row r="1271" spans="1:11" ht="14.45" customHeight="1" x14ac:dyDescent="0.2">
      <c r="A1271" s="338" t="s">
        <v>1433</v>
      </c>
      <c r="B1271" s="339" t="s">
        <v>1434</v>
      </c>
      <c r="C1271" s="340" t="s">
        <v>1728</v>
      </c>
      <c r="D1271" s="341" t="s">
        <v>1729</v>
      </c>
      <c r="E1271" s="340" t="s">
        <v>1678</v>
      </c>
      <c r="F1271" s="341" t="s">
        <v>1679</v>
      </c>
      <c r="G1271" s="340" t="s">
        <v>2071</v>
      </c>
      <c r="H1271" s="340" t="s">
        <v>2072</v>
      </c>
      <c r="I1271" s="342">
        <v>319.91334025065106</v>
      </c>
      <c r="J1271" s="342">
        <v>60</v>
      </c>
      <c r="K1271" s="343">
        <v>19194.75048828125</v>
      </c>
    </row>
    <row r="1272" spans="1:11" ht="14.45" customHeight="1" x14ac:dyDescent="0.2">
      <c r="A1272" s="338" t="s">
        <v>1433</v>
      </c>
      <c r="B1272" s="339" t="s">
        <v>1434</v>
      </c>
      <c r="C1272" s="340" t="s">
        <v>1728</v>
      </c>
      <c r="D1272" s="341" t="s">
        <v>1729</v>
      </c>
      <c r="E1272" s="340" t="s">
        <v>1678</v>
      </c>
      <c r="F1272" s="341" t="s">
        <v>1679</v>
      </c>
      <c r="G1272" s="340" t="s">
        <v>2073</v>
      </c>
      <c r="H1272" s="340" t="s">
        <v>2074</v>
      </c>
      <c r="I1272" s="342">
        <v>414.54998779296875</v>
      </c>
      <c r="J1272" s="342">
        <v>15</v>
      </c>
      <c r="K1272" s="343">
        <v>6218.18994140625</v>
      </c>
    </row>
    <row r="1273" spans="1:11" ht="14.45" customHeight="1" x14ac:dyDescent="0.2">
      <c r="A1273" s="338" t="s">
        <v>1433</v>
      </c>
      <c r="B1273" s="339" t="s">
        <v>1434</v>
      </c>
      <c r="C1273" s="340" t="s">
        <v>1728</v>
      </c>
      <c r="D1273" s="341" t="s">
        <v>1729</v>
      </c>
      <c r="E1273" s="340" t="s">
        <v>1678</v>
      </c>
      <c r="F1273" s="341" t="s">
        <v>1679</v>
      </c>
      <c r="G1273" s="340" t="s">
        <v>2075</v>
      </c>
      <c r="H1273" s="340" t="s">
        <v>2076</v>
      </c>
      <c r="I1273" s="342">
        <v>1360.760009765625</v>
      </c>
      <c r="J1273" s="342">
        <v>10</v>
      </c>
      <c r="K1273" s="343">
        <v>13607.60009765625</v>
      </c>
    </row>
    <row r="1274" spans="1:11" ht="14.45" customHeight="1" x14ac:dyDescent="0.2">
      <c r="A1274" s="338" t="s">
        <v>1433</v>
      </c>
      <c r="B1274" s="339" t="s">
        <v>1434</v>
      </c>
      <c r="C1274" s="340" t="s">
        <v>1728</v>
      </c>
      <c r="D1274" s="341" t="s">
        <v>1729</v>
      </c>
      <c r="E1274" s="340" t="s">
        <v>1678</v>
      </c>
      <c r="F1274" s="341" t="s">
        <v>1679</v>
      </c>
      <c r="G1274" s="340" t="s">
        <v>2077</v>
      </c>
      <c r="H1274" s="340" t="s">
        <v>2078</v>
      </c>
      <c r="I1274" s="342">
        <v>1287.518017578125</v>
      </c>
      <c r="J1274" s="342">
        <v>35</v>
      </c>
      <c r="K1274" s="343">
        <v>44787.91064453125</v>
      </c>
    </row>
    <row r="1275" spans="1:11" ht="14.45" customHeight="1" x14ac:dyDescent="0.2">
      <c r="A1275" s="338" t="s">
        <v>1433</v>
      </c>
      <c r="B1275" s="339" t="s">
        <v>1434</v>
      </c>
      <c r="C1275" s="340" t="s">
        <v>1728</v>
      </c>
      <c r="D1275" s="341" t="s">
        <v>1729</v>
      </c>
      <c r="E1275" s="340" t="s">
        <v>1678</v>
      </c>
      <c r="F1275" s="341" t="s">
        <v>1679</v>
      </c>
      <c r="G1275" s="340" t="s">
        <v>2079</v>
      </c>
      <c r="H1275" s="340" t="s">
        <v>2080</v>
      </c>
      <c r="I1275" s="342">
        <v>1849.9100341796875</v>
      </c>
      <c r="J1275" s="342">
        <v>5</v>
      </c>
      <c r="K1275" s="343">
        <v>9249.5400390625</v>
      </c>
    </row>
    <row r="1276" spans="1:11" ht="14.45" customHeight="1" x14ac:dyDescent="0.2">
      <c r="A1276" s="338" t="s">
        <v>1433</v>
      </c>
      <c r="B1276" s="339" t="s">
        <v>1434</v>
      </c>
      <c r="C1276" s="340" t="s">
        <v>1728</v>
      </c>
      <c r="D1276" s="341" t="s">
        <v>1729</v>
      </c>
      <c r="E1276" s="340" t="s">
        <v>1678</v>
      </c>
      <c r="F1276" s="341" t="s">
        <v>1679</v>
      </c>
      <c r="G1276" s="340" t="s">
        <v>2081</v>
      </c>
      <c r="H1276" s="340" t="s">
        <v>2082</v>
      </c>
      <c r="I1276" s="342">
        <v>1849.9100341796875</v>
      </c>
      <c r="J1276" s="342">
        <v>10</v>
      </c>
      <c r="K1276" s="343">
        <v>18499.080078125</v>
      </c>
    </row>
    <row r="1277" spans="1:11" ht="14.45" customHeight="1" x14ac:dyDescent="0.2">
      <c r="A1277" s="338" t="s">
        <v>1433</v>
      </c>
      <c r="B1277" s="339" t="s">
        <v>1434</v>
      </c>
      <c r="C1277" s="340" t="s">
        <v>1728</v>
      </c>
      <c r="D1277" s="341" t="s">
        <v>1729</v>
      </c>
      <c r="E1277" s="340" t="s">
        <v>1678</v>
      </c>
      <c r="F1277" s="341" t="s">
        <v>1679</v>
      </c>
      <c r="G1277" s="340" t="s">
        <v>2083</v>
      </c>
      <c r="H1277" s="340" t="s">
        <v>2084</v>
      </c>
      <c r="I1277" s="342">
        <v>1849.9100341796875</v>
      </c>
      <c r="J1277" s="342">
        <v>5</v>
      </c>
      <c r="K1277" s="343">
        <v>9249.5400390625</v>
      </c>
    </row>
    <row r="1278" spans="1:11" ht="14.45" customHeight="1" x14ac:dyDescent="0.2">
      <c r="A1278" s="338" t="s">
        <v>1433</v>
      </c>
      <c r="B1278" s="339" t="s">
        <v>1434</v>
      </c>
      <c r="C1278" s="340" t="s">
        <v>1728</v>
      </c>
      <c r="D1278" s="341" t="s">
        <v>1729</v>
      </c>
      <c r="E1278" s="340" t="s">
        <v>1678</v>
      </c>
      <c r="F1278" s="341" t="s">
        <v>1679</v>
      </c>
      <c r="G1278" s="340" t="s">
        <v>2085</v>
      </c>
      <c r="H1278" s="340" t="s">
        <v>2086</v>
      </c>
      <c r="I1278" s="342">
        <v>3550.010009765625</v>
      </c>
      <c r="J1278" s="342">
        <v>2</v>
      </c>
      <c r="K1278" s="343">
        <v>7100.02001953125</v>
      </c>
    </row>
    <row r="1279" spans="1:11" ht="14.45" customHeight="1" x14ac:dyDescent="0.2">
      <c r="A1279" s="338" t="s">
        <v>1433</v>
      </c>
      <c r="B1279" s="339" t="s">
        <v>1434</v>
      </c>
      <c r="C1279" s="340" t="s">
        <v>1728</v>
      </c>
      <c r="D1279" s="341" t="s">
        <v>1729</v>
      </c>
      <c r="E1279" s="340" t="s">
        <v>1678</v>
      </c>
      <c r="F1279" s="341" t="s">
        <v>1679</v>
      </c>
      <c r="G1279" s="340" t="s">
        <v>2087</v>
      </c>
      <c r="H1279" s="340" t="s">
        <v>2088</v>
      </c>
      <c r="I1279" s="342">
        <v>2487.280029296875</v>
      </c>
      <c r="J1279" s="342">
        <v>10</v>
      </c>
      <c r="K1279" s="343">
        <v>24872.759765625</v>
      </c>
    </row>
    <row r="1280" spans="1:11" ht="14.45" customHeight="1" x14ac:dyDescent="0.2">
      <c r="A1280" s="338" t="s">
        <v>1433</v>
      </c>
      <c r="B1280" s="339" t="s">
        <v>1434</v>
      </c>
      <c r="C1280" s="340" t="s">
        <v>1728</v>
      </c>
      <c r="D1280" s="341" t="s">
        <v>1729</v>
      </c>
      <c r="E1280" s="340" t="s">
        <v>1678</v>
      </c>
      <c r="F1280" s="341" t="s">
        <v>1679</v>
      </c>
      <c r="G1280" s="340" t="s">
        <v>2089</v>
      </c>
      <c r="H1280" s="340" t="s">
        <v>2090</v>
      </c>
      <c r="I1280" s="342">
        <v>5057.7998046875</v>
      </c>
      <c r="J1280" s="342">
        <v>2</v>
      </c>
      <c r="K1280" s="343">
        <v>10115.599609375</v>
      </c>
    </row>
    <row r="1281" spans="1:11" ht="14.45" customHeight="1" x14ac:dyDescent="0.2">
      <c r="A1281" s="338" t="s">
        <v>1433</v>
      </c>
      <c r="B1281" s="339" t="s">
        <v>1434</v>
      </c>
      <c r="C1281" s="340" t="s">
        <v>1728</v>
      </c>
      <c r="D1281" s="341" t="s">
        <v>1729</v>
      </c>
      <c r="E1281" s="340" t="s">
        <v>1678</v>
      </c>
      <c r="F1281" s="341" t="s">
        <v>1679</v>
      </c>
      <c r="G1281" s="340" t="s">
        <v>2091</v>
      </c>
      <c r="H1281" s="340" t="s">
        <v>2092</v>
      </c>
      <c r="I1281" s="342">
        <v>4605.259765625</v>
      </c>
      <c r="J1281" s="342">
        <v>3</v>
      </c>
      <c r="K1281" s="343">
        <v>13815.7802734375</v>
      </c>
    </row>
    <row r="1282" spans="1:11" ht="14.45" customHeight="1" x14ac:dyDescent="0.2">
      <c r="A1282" s="338" t="s">
        <v>1433</v>
      </c>
      <c r="B1282" s="339" t="s">
        <v>1434</v>
      </c>
      <c r="C1282" s="340" t="s">
        <v>1728</v>
      </c>
      <c r="D1282" s="341" t="s">
        <v>1729</v>
      </c>
      <c r="E1282" s="340" t="s">
        <v>1130</v>
      </c>
      <c r="F1282" s="341" t="s">
        <v>1131</v>
      </c>
      <c r="G1282" s="340" t="s">
        <v>1682</v>
      </c>
      <c r="H1282" s="340" t="s">
        <v>1683</v>
      </c>
      <c r="I1282" s="342">
        <v>13.187142644609724</v>
      </c>
      <c r="J1282" s="342">
        <v>960</v>
      </c>
      <c r="K1282" s="343">
        <v>12660.149993896484</v>
      </c>
    </row>
    <row r="1283" spans="1:11" ht="14.45" customHeight="1" x14ac:dyDescent="0.2">
      <c r="A1283" s="338" t="s">
        <v>1433</v>
      </c>
      <c r="B1283" s="339" t="s">
        <v>1434</v>
      </c>
      <c r="C1283" s="340" t="s">
        <v>1728</v>
      </c>
      <c r="D1283" s="341" t="s">
        <v>1729</v>
      </c>
      <c r="E1283" s="340" t="s">
        <v>1130</v>
      </c>
      <c r="F1283" s="341" t="s">
        <v>1131</v>
      </c>
      <c r="G1283" s="340" t="s">
        <v>2093</v>
      </c>
      <c r="H1283" s="340" t="s">
        <v>2094</v>
      </c>
      <c r="I1283" s="342">
        <v>15.773999977111817</v>
      </c>
      <c r="J1283" s="342">
        <v>500</v>
      </c>
      <c r="K1283" s="343">
        <v>7887</v>
      </c>
    </row>
    <row r="1284" spans="1:11" ht="14.45" customHeight="1" x14ac:dyDescent="0.2">
      <c r="A1284" s="338" t="s">
        <v>1433</v>
      </c>
      <c r="B1284" s="339" t="s">
        <v>1434</v>
      </c>
      <c r="C1284" s="340" t="s">
        <v>1728</v>
      </c>
      <c r="D1284" s="341" t="s">
        <v>1729</v>
      </c>
      <c r="E1284" s="340" t="s">
        <v>1130</v>
      </c>
      <c r="F1284" s="341" t="s">
        <v>1131</v>
      </c>
      <c r="G1284" s="340" t="s">
        <v>2095</v>
      </c>
      <c r="H1284" s="340" t="s">
        <v>2096</v>
      </c>
      <c r="I1284" s="342">
        <v>26.340000152587891</v>
      </c>
      <c r="J1284" s="342">
        <v>100</v>
      </c>
      <c r="K1284" s="343">
        <v>2633.9500732421875</v>
      </c>
    </row>
    <row r="1285" spans="1:11" ht="14.45" customHeight="1" x14ac:dyDescent="0.2">
      <c r="A1285" s="338" t="s">
        <v>1433</v>
      </c>
      <c r="B1285" s="339" t="s">
        <v>1434</v>
      </c>
      <c r="C1285" s="340" t="s">
        <v>1728</v>
      </c>
      <c r="D1285" s="341" t="s">
        <v>1729</v>
      </c>
      <c r="E1285" s="340" t="s">
        <v>1130</v>
      </c>
      <c r="F1285" s="341" t="s">
        <v>1131</v>
      </c>
      <c r="G1285" s="340" t="s">
        <v>1684</v>
      </c>
      <c r="H1285" s="340" t="s">
        <v>1685</v>
      </c>
      <c r="I1285" s="342">
        <v>41.770000457763672</v>
      </c>
      <c r="J1285" s="342">
        <v>600</v>
      </c>
      <c r="K1285" s="343">
        <v>25061.4794921875</v>
      </c>
    </row>
    <row r="1286" spans="1:11" ht="14.45" customHeight="1" x14ac:dyDescent="0.2">
      <c r="A1286" s="338" t="s">
        <v>1433</v>
      </c>
      <c r="B1286" s="339" t="s">
        <v>1434</v>
      </c>
      <c r="C1286" s="340" t="s">
        <v>1728</v>
      </c>
      <c r="D1286" s="341" t="s">
        <v>1729</v>
      </c>
      <c r="E1286" s="340" t="s">
        <v>1130</v>
      </c>
      <c r="F1286" s="341" t="s">
        <v>1131</v>
      </c>
      <c r="G1286" s="340" t="s">
        <v>2097</v>
      </c>
      <c r="H1286" s="340" t="s">
        <v>2098</v>
      </c>
      <c r="I1286" s="342">
        <v>3146</v>
      </c>
      <c r="J1286" s="342">
        <v>2</v>
      </c>
      <c r="K1286" s="343">
        <v>6292</v>
      </c>
    </row>
    <row r="1287" spans="1:11" ht="14.45" customHeight="1" x14ac:dyDescent="0.2">
      <c r="A1287" s="338" t="s">
        <v>1433</v>
      </c>
      <c r="B1287" s="339" t="s">
        <v>1434</v>
      </c>
      <c r="C1287" s="340" t="s">
        <v>1728</v>
      </c>
      <c r="D1287" s="341" t="s">
        <v>1729</v>
      </c>
      <c r="E1287" s="340" t="s">
        <v>1130</v>
      </c>
      <c r="F1287" s="341" t="s">
        <v>1131</v>
      </c>
      <c r="G1287" s="340" t="s">
        <v>2099</v>
      </c>
      <c r="H1287" s="340" t="s">
        <v>2100</v>
      </c>
      <c r="I1287" s="342">
        <v>3146</v>
      </c>
      <c r="J1287" s="342">
        <v>1</v>
      </c>
      <c r="K1287" s="343">
        <v>3146</v>
      </c>
    </row>
    <row r="1288" spans="1:11" ht="14.45" customHeight="1" x14ac:dyDescent="0.2">
      <c r="A1288" s="338" t="s">
        <v>1433</v>
      </c>
      <c r="B1288" s="339" t="s">
        <v>1434</v>
      </c>
      <c r="C1288" s="340" t="s">
        <v>1728</v>
      </c>
      <c r="D1288" s="341" t="s">
        <v>1729</v>
      </c>
      <c r="E1288" s="340" t="s">
        <v>1130</v>
      </c>
      <c r="F1288" s="341" t="s">
        <v>1131</v>
      </c>
      <c r="G1288" s="340" t="s">
        <v>2101</v>
      </c>
      <c r="H1288" s="340" t="s">
        <v>2102</v>
      </c>
      <c r="I1288" s="342">
        <v>91.040000915527344</v>
      </c>
      <c r="J1288" s="342">
        <v>40</v>
      </c>
      <c r="K1288" s="343">
        <v>3641.6201171875</v>
      </c>
    </row>
    <row r="1289" spans="1:11" ht="14.45" customHeight="1" x14ac:dyDescent="0.2">
      <c r="A1289" s="338" t="s">
        <v>1433</v>
      </c>
      <c r="B1289" s="339" t="s">
        <v>1434</v>
      </c>
      <c r="C1289" s="340" t="s">
        <v>1728</v>
      </c>
      <c r="D1289" s="341" t="s">
        <v>1729</v>
      </c>
      <c r="E1289" s="340" t="s">
        <v>1130</v>
      </c>
      <c r="F1289" s="341" t="s">
        <v>1131</v>
      </c>
      <c r="G1289" s="340" t="s">
        <v>2103</v>
      </c>
      <c r="H1289" s="340" t="s">
        <v>2104</v>
      </c>
      <c r="I1289" s="342">
        <v>91.040000915527344</v>
      </c>
      <c r="J1289" s="342">
        <v>20</v>
      </c>
      <c r="K1289" s="343">
        <v>1820.81005859375</v>
      </c>
    </row>
    <row r="1290" spans="1:11" ht="14.45" customHeight="1" x14ac:dyDescent="0.2">
      <c r="A1290" s="338" t="s">
        <v>1433</v>
      </c>
      <c r="B1290" s="339" t="s">
        <v>1434</v>
      </c>
      <c r="C1290" s="340" t="s">
        <v>1728</v>
      </c>
      <c r="D1290" s="341" t="s">
        <v>1729</v>
      </c>
      <c r="E1290" s="340" t="s">
        <v>1130</v>
      </c>
      <c r="F1290" s="341" t="s">
        <v>1131</v>
      </c>
      <c r="G1290" s="340" t="s">
        <v>2105</v>
      </c>
      <c r="H1290" s="340" t="s">
        <v>2106</v>
      </c>
      <c r="I1290" s="342">
        <v>66.400001525878906</v>
      </c>
      <c r="J1290" s="342">
        <v>50</v>
      </c>
      <c r="K1290" s="343">
        <v>3320.239990234375</v>
      </c>
    </row>
    <row r="1291" spans="1:11" ht="14.45" customHeight="1" x14ac:dyDescent="0.2">
      <c r="A1291" s="338" t="s">
        <v>1433</v>
      </c>
      <c r="B1291" s="339" t="s">
        <v>1434</v>
      </c>
      <c r="C1291" s="340" t="s">
        <v>1728</v>
      </c>
      <c r="D1291" s="341" t="s">
        <v>1729</v>
      </c>
      <c r="E1291" s="340" t="s">
        <v>1130</v>
      </c>
      <c r="F1291" s="341" t="s">
        <v>1131</v>
      </c>
      <c r="G1291" s="340" t="s">
        <v>2107</v>
      </c>
      <c r="H1291" s="340" t="s">
        <v>2108</v>
      </c>
      <c r="I1291" s="342">
        <v>15.229999542236328</v>
      </c>
      <c r="J1291" s="342">
        <v>30</v>
      </c>
      <c r="K1291" s="343">
        <v>457.01998901367188</v>
      </c>
    </row>
    <row r="1292" spans="1:11" ht="14.45" customHeight="1" x14ac:dyDescent="0.2">
      <c r="A1292" s="338" t="s">
        <v>1433</v>
      </c>
      <c r="B1292" s="339" t="s">
        <v>1434</v>
      </c>
      <c r="C1292" s="340" t="s">
        <v>1728</v>
      </c>
      <c r="D1292" s="341" t="s">
        <v>1729</v>
      </c>
      <c r="E1292" s="340" t="s">
        <v>1130</v>
      </c>
      <c r="F1292" s="341" t="s">
        <v>1131</v>
      </c>
      <c r="G1292" s="340" t="s">
        <v>2109</v>
      </c>
      <c r="H1292" s="340" t="s">
        <v>2110</v>
      </c>
      <c r="I1292" s="342">
        <v>50.823076688326324</v>
      </c>
      <c r="J1292" s="342">
        <v>700</v>
      </c>
      <c r="K1292" s="343">
        <v>38557.460302352905</v>
      </c>
    </row>
    <row r="1293" spans="1:11" ht="14.45" customHeight="1" x14ac:dyDescent="0.2">
      <c r="A1293" s="338" t="s">
        <v>1433</v>
      </c>
      <c r="B1293" s="339" t="s">
        <v>1434</v>
      </c>
      <c r="C1293" s="340" t="s">
        <v>1728</v>
      </c>
      <c r="D1293" s="341" t="s">
        <v>1729</v>
      </c>
      <c r="E1293" s="340" t="s">
        <v>1130</v>
      </c>
      <c r="F1293" s="341" t="s">
        <v>1131</v>
      </c>
      <c r="G1293" s="340" t="s">
        <v>2111</v>
      </c>
      <c r="H1293" s="340" t="s">
        <v>2112</v>
      </c>
      <c r="I1293" s="342">
        <v>2395.800048828125</v>
      </c>
      <c r="J1293" s="342">
        <v>25</v>
      </c>
      <c r="K1293" s="343">
        <v>59895</v>
      </c>
    </row>
    <row r="1294" spans="1:11" ht="14.45" customHeight="1" x14ac:dyDescent="0.2">
      <c r="A1294" s="338" t="s">
        <v>1433</v>
      </c>
      <c r="B1294" s="339" t="s">
        <v>1434</v>
      </c>
      <c r="C1294" s="340" t="s">
        <v>1728</v>
      </c>
      <c r="D1294" s="341" t="s">
        <v>1729</v>
      </c>
      <c r="E1294" s="340" t="s">
        <v>1130</v>
      </c>
      <c r="F1294" s="341" t="s">
        <v>1131</v>
      </c>
      <c r="G1294" s="340" t="s">
        <v>2113</v>
      </c>
      <c r="H1294" s="340" t="s">
        <v>2114</v>
      </c>
      <c r="I1294" s="342">
        <v>376.35000610351563</v>
      </c>
      <c r="J1294" s="342">
        <v>3</v>
      </c>
      <c r="K1294" s="343">
        <v>1129.0400390625</v>
      </c>
    </row>
    <row r="1295" spans="1:11" ht="14.45" customHeight="1" x14ac:dyDescent="0.2">
      <c r="A1295" s="338" t="s">
        <v>1433</v>
      </c>
      <c r="B1295" s="339" t="s">
        <v>1434</v>
      </c>
      <c r="C1295" s="340" t="s">
        <v>1728</v>
      </c>
      <c r="D1295" s="341" t="s">
        <v>1729</v>
      </c>
      <c r="E1295" s="340" t="s">
        <v>1130</v>
      </c>
      <c r="F1295" s="341" t="s">
        <v>1131</v>
      </c>
      <c r="G1295" s="340" t="s">
        <v>2115</v>
      </c>
      <c r="H1295" s="340" t="s">
        <v>2116</v>
      </c>
      <c r="I1295" s="342">
        <v>440.44000244140625</v>
      </c>
      <c r="J1295" s="342">
        <v>40</v>
      </c>
      <c r="K1295" s="343">
        <v>17617.599609375</v>
      </c>
    </row>
    <row r="1296" spans="1:11" ht="14.45" customHeight="1" x14ac:dyDescent="0.2">
      <c r="A1296" s="338" t="s">
        <v>1433</v>
      </c>
      <c r="B1296" s="339" t="s">
        <v>1434</v>
      </c>
      <c r="C1296" s="340" t="s">
        <v>1728</v>
      </c>
      <c r="D1296" s="341" t="s">
        <v>1729</v>
      </c>
      <c r="E1296" s="340" t="s">
        <v>1130</v>
      </c>
      <c r="F1296" s="341" t="s">
        <v>1131</v>
      </c>
      <c r="G1296" s="340" t="s">
        <v>2117</v>
      </c>
      <c r="H1296" s="340" t="s">
        <v>2118</v>
      </c>
      <c r="I1296" s="342">
        <v>298.35142735072543</v>
      </c>
      <c r="J1296" s="342">
        <v>70</v>
      </c>
      <c r="K1296" s="343">
        <v>20884.60009765625</v>
      </c>
    </row>
    <row r="1297" spans="1:11" ht="14.45" customHeight="1" x14ac:dyDescent="0.2">
      <c r="A1297" s="338" t="s">
        <v>1433</v>
      </c>
      <c r="B1297" s="339" t="s">
        <v>1434</v>
      </c>
      <c r="C1297" s="340" t="s">
        <v>1728</v>
      </c>
      <c r="D1297" s="341" t="s">
        <v>1729</v>
      </c>
      <c r="E1297" s="340" t="s">
        <v>1130</v>
      </c>
      <c r="F1297" s="341" t="s">
        <v>1131</v>
      </c>
      <c r="G1297" s="340" t="s">
        <v>2117</v>
      </c>
      <c r="H1297" s="340" t="s">
        <v>2119</v>
      </c>
      <c r="I1297" s="342">
        <v>302.5</v>
      </c>
      <c r="J1297" s="342">
        <v>10</v>
      </c>
      <c r="K1297" s="343">
        <v>3025</v>
      </c>
    </row>
    <row r="1298" spans="1:11" ht="14.45" customHeight="1" x14ac:dyDescent="0.2">
      <c r="A1298" s="338" t="s">
        <v>1433</v>
      </c>
      <c r="B1298" s="339" t="s">
        <v>1434</v>
      </c>
      <c r="C1298" s="340" t="s">
        <v>1728</v>
      </c>
      <c r="D1298" s="341" t="s">
        <v>1729</v>
      </c>
      <c r="E1298" s="340" t="s">
        <v>1130</v>
      </c>
      <c r="F1298" s="341" t="s">
        <v>1131</v>
      </c>
      <c r="G1298" s="340" t="s">
        <v>2120</v>
      </c>
      <c r="H1298" s="340" t="s">
        <v>2121</v>
      </c>
      <c r="I1298" s="342">
        <v>695.75</v>
      </c>
      <c r="J1298" s="342">
        <v>120</v>
      </c>
      <c r="K1298" s="343">
        <v>83490</v>
      </c>
    </row>
    <row r="1299" spans="1:11" ht="14.45" customHeight="1" x14ac:dyDescent="0.2">
      <c r="A1299" s="338" t="s">
        <v>1433</v>
      </c>
      <c r="B1299" s="339" t="s">
        <v>1434</v>
      </c>
      <c r="C1299" s="340" t="s">
        <v>1728</v>
      </c>
      <c r="D1299" s="341" t="s">
        <v>1729</v>
      </c>
      <c r="E1299" s="340" t="s">
        <v>1130</v>
      </c>
      <c r="F1299" s="341" t="s">
        <v>1131</v>
      </c>
      <c r="G1299" s="340" t="s">
        <v>2122</v>
      </c>
      <c r="H1299" s="340" t="s">
        <v>2123</v>
      </c>
      <c r="I1299" s="342">
        <v>701.79998779296875</v>
      </c>
      <c r="J1299" s="342">
        <v>2</v>
      </c>
      <c r="K1299" s="343">
        <v>1403.5999755859375</v>
      </c>
    </row>
    <row r="1300" spans="1:11" ht="14.45" customHeight="1" x14ac:dyDescent="0.2">
      <c r="A1300" s="338" t="s">
        <v>1433</v>
      </c>
      <c r="B1300" s="339" t="s">
        <v>1434</v>
      </c>
      <c r="C1300" s="340" t="s">
        <v>1728</v>
      </c>
      <c r="D1300" s="341" t="s">
        <v>1729</v>
      </c>
      <c r="E1300" s="340" t="s">
        <v>1130</v>
      </c>
      <c r="F1300" s="341" t="s">
        <v>1131</v>
      </c>
      <c r="G1300" s="340" t="s">
        <v>2124</v>
      </c>
      <c r="H1300" s="340" t="s">
        <v>2125</v>
      </c>
      <c r="I1300" s="342">
        <v>1002.364990234375</v>
      </c>
      <c r="J1300" s="342">
        <v>9</v>
      </c>
      <c r="K1300" s="343">
        <v>9016.14013671875</v>
      </c>
    </row>
    <row r="1301" spans="1:11" ht="14.45" customHeight="1" x14ac:dyDescent="0.2">
      <c r="A1301" s="338" t="s">
        <v>1433</v>
      </c>
      <c r="B1301" s="339" t="s">
        <v>1434</v>
      </c>
      <c r="C1301" s="340" t="s">
        <v>2126</v>
      </c>
      <c r="D1301" s="341" t="s">
        <v>2127</v>
      </c>
      <c r="E1301" s="340" t="s">
        <v>2128</v>
      </c>
      <c r="F1301" s="341" t="s">
        <v>2129</v>
      </c>
      <c r="G1301" s="340" t="s">
        <v>2130</v>
      </c>
      <c r="H1301" s="340" t="s">
        <v>2131</v>
      </c>
      <c r="I1301" s="342">
        <v>9159.2900390625</v>
      </c>
      <c r="J1301" s="342">
        <v>14</v>
      </c>
      <c r="K1301" s="343">
        <v>128230.0595703125</v>
      </c>
    </row>
    <row r="1302" spans="1:11" ht="14.45" customHeight="1" x14ac:dyDescent="0.2">
      <c r="A1302" s="338" t="s">
        <v>1433</v>
      </c>
      <c r="B1302" s="339" t="s">
        <v>1434</v>
      </c>
      <c r="C1302" s="340" t="s">
        <v>2126</v>
      </c>
      <c r="D1302" s="341" t="s">
        <v>2127</v>
      </c>
      <c r="E1302" s="340" t="s">
        <v>2128</v>
      </c>
      <c r="F1302" s="341" t="s">
        <v>2129</v>
      </c>
      <c r="G1302" s="340" t="s">
        <v>2132</v>
      </c>
      <c r="H1302" s="340" t="s">
        <v>2133</v>
      </c>
      <c r="I1302" s="342">
        <v>13765.9599609375</v>
      </c>
      <c r="J1302" s="342">
        <v>1</v>
      </c>
      <c r="K1302" s="343">
        <v>13765.9599609375</v>
      </c>
    </row>
    <row r="1303" spans="1:11" ht="14.45" customHeight="1" x14ac:dyDescent="0.2">
      <c r="A1303" s="338" t="s">
        <v>1433</v>
      </c>
      <c r="B1303" s="339" t="s">
        <v>1434</v>
      </c>
      <c r="C1303" s="340" t="s">
        <v>2126</v>
      </c>
      <c r="D1303" s="341" t="s">
        <v>2127</v>
      </c>
      <c r="E1303" s="340" t="s">
        <v>2128</v>
      </c>
      <c r="F1303" s="341" t="s">
        <v>2129</v>
      </c>
      <c r="G1303" s="340" t="s">
        <v>2134</v>
      </c>
      <c r="H1303" s="340" t="s">
        <v>2135</v>
      </c>
      <c r="I1303" s="342">
        <v>8025.509765625</v>
      </c>
      <c r="J1303" s="342">
        <v>1</v>
      </c>
      <c r="K1303" s="343">
        <v>8025.509765625</v>
      </c>
    </row>
    <row r="1304" spans="1:11" ht="14.45" customHeight="1" x14ac:dyDescent="0.2">
      <c r="A1304" s="338" t="s">
        <v>1433</v>
      </c>
      <c r="B1304" s="339" t="s">
        <v>1434</v>
      </c>
      <c r="C1304" s="340" t="s">
        <v>2126</v>
      </c>
      <c r="D1304" s="341" t="s">
        <v>2127</v>
      </c>
      <c r="E1304" s="340" t="s">
        <v>2128</v>
      </c>
      <c r="F1304" s="341" t="s">
        <v>2129</v>
      </c>
      <c r="G1304" s="340" t="s">
        <v>2136</v>
      </c>
      <c r="H1304" s="340" t="s">
        <v>2137</v>
      </c>
      <c r="I1304" s="342">
        <v>8449.400390625</v>
      </c>
      <c r="J1304" s="342">
        <v>4</v>
      </c>
      <c r="K1304" s="343">
        <v>33797.58984375</v>
      </c>
    </row>
    <row r="1305" spans="1:11" ht="14.45" customHeight="1" x14ac:dyDescent="0.2">
      <c r="A1305" s="338" t="s">
        <v>1433</v>
      </c>
      <c r="B1305" s="339" t="s">
        <v>1434</v>
      </c>
      <c r="C1305" s="340" t="s">
        <v>2126</v>
      </c>
      <c r="D1305" s="341" t="s">
        <v>2127</v>
      </c>
      <c r="E1305" s="340" t="s">
        <v>2128</v>
      </c>
      <c r="F1305" s="341" t="s">
        <v>2129</v>
      </c>
      <c r="G1305" s="340" t="s">
        <v>2138</v>
      </c>
      <c r="H1305" s="340" t="s">
        <v>2139</v>
      </c>
      <c r="I1305" s="342">
        <v>8025.509765625</v>
      </c>
      <c r="J1305" s="342">
        <v>1</v>
      </c>
      <c r="K1305" s="343">
        <v>8025.509765625</v>
      </c>
    </row>
    <row r="1306" spans="1:11" ht="14.45" customHeight="1" x14ac:dyDescent="0.2">
      <c r="A1306" s="338" t="s">
        <v>1433</v>
      </c>
      <c r="B1306" s="339" t="s">
        <v>1434</v>
      </c>
      <c r="C1306" s="340" t="s">
        <v>2126</v>
      </c>
      <c r="D1306" s="341" t="s">
        <v>2127</v>
      </c>
      <c r="E1306" s="340" t="s">
        <v>2128</v>
      </c>
      <c r="F1306" s="341" t="s">
        <v>2129</v>
      </c>
      <c r="G1306" s="340" t="s">
        <v>2140</v>
      </c>
      <c r="H1306" s="340" t="s">
        <v>2141</v>
      </c>
      <c r="I1306" s="342">
        <v>8025.509765625</v>
      </c>
      <c r="J1306" s="342">
        <v>3</v>
      </c>
      <c r="K1306" s="343">
        <v>24076.51953125</v>
      </c>
    </row>
    <row r="1307" spans="1:11" ht="14.45" customHeight="1" x14ac:dyDescent="0.2">
      <c r="A1307" s="338" t="s">
        <v>1433</v>
      </c>
      <c r="B1307" s="339" t="s">
        <v>1434</v>
      </c>
      <c r="C1307" s="340" t="s">
        <v>2126</v>
      </c>
      <c r="D1307" s="341" t="s">
        <v>2127</v>
      </c>
      <c r="E1307" s="340" t="s">
        <v>2128</v>
      </c>
      <c r="F1307" s="341" t="s">
        <v>2129</v>
      </c>
      <c r="G1307" s="340" t="s">
        <v>2142</v>
      </c>
      <c r="H1307" s="340" t="s">
        <v>2143</v>
      </c>
      <c r="I1307" s="342">
        <v>1160.8549702962239</v>
      </c>
      <c r="J1307" s="342">
        <v>280</v>
      </c>
      <c r="K1307" s="343">
        <v>295024.6171875</v>
      </c>
    </row>
    <row r="1308" spans="1:11" ht="14.45" customHeight="1" x14ac:dyDescent="0.2">
      <c r="A1308" s="338" t="s">
        <v>1433</v>
      </c>
      <c r="B1308" s="339" t="s">
        <v>1434</v>
      </c>
      <c r="C1308" s="340" t="s">
        <v>2126</v>
      </c>
      <c r="D1308" s="341" t="s">
        <v>2127</v>
      </c>
      <c r="E1308" s="340" t="s">
        <v>2128</v>
      </c>
      <c r="F1308" s="341" t="s">
        <v>2129</v>
      </c>
      <c r="G1308" s="340" t="s">
        <v>2144</v>
      </c>
      <c r="H1308" s="340" t="s">
        <v>2145</v>
      </c>
      <c r="I1308" s="342">
        <v>710.46002197265625</v>
      </c>
      <c r="J1308" s="342">
        <v>60</v>
      </c>
      <c r="K1308" s="343">
        <v>42627.6416015625</v>
      </c>
    </row>
    <row r="1309" spans="1:11" ht="14.45" customHeight="1" x14ac:dyDescent="0.2">
      <c r="A1309" s="338" t="s">
        <v>1433</v>
      </c>
      <c r="B1309" s="339" t="s">
        <v>1434</v>
      </c>
      <c r="C1309" s="340" t="s">
        <v>2126</v>
      </c>
      <c r="D1309" s="341" t="s">
        <v>2127</v>
      </c>
      <c r="E1309" s="340" t="s">
        <v>2128</v>
      </c>
      <c r="F1309" s="341" t="s">
        <v>2129</v>
      </c>
      <c r="G1309" s="340" t="s">
        <v>2146</v>
      </c>
      <c r="H1309" s="340" t="s">
        <v>2147</v>
      </c>
      <c r="I1309" s="342">
        <v>710.45092218572438</v>
      </c>
      <c r="J1309" s="342">
        <v>240</v>
      </c>
      <c r="K1309" s="343">
        <v>170508.2109375</v>
      </c>
    </row>
    <row r="1310" spans="1:11" ht="14.45" customHeight="1" x14ac:dyDescent="0.2">
      <c r="A1310" s="338" t="s">
        <v>1433</v>
      </c>
      <c r="B1310" s="339" t="s">
        <v>1434</v>
      </c>
      <c r="C1310" s="340" t="s">
        <v>2126</v>
      </c>
      <c r="D1310" s="341" t="s">
        <v>2127</v>
      </c>
      <c r="E1310" s="340" t="s">
        <v>2128</v>
      </c>
      <c r="F1310" s="341" t="s">
        <v>2129</v>
      </c>
      <c r="G1310" s="340" t="s">
        <v>2148</v>
      </c>
      <c r="H1310" s="340" t="s">
        <v>2149</v>
      </c>
      <c r="I1310" s="342">
        <v>44040</v>
      </c>
      <c r="J1310" s="342">
        <v>1</v>
      </c>
      <c r="K1310" s="343">
        <v>44040</v>
      </c>
    </row>
    <row r="1311" spans="1:11" ht="14.45" customHeight="1" x14ac:dyDescent="0.2">
      <c r="A1311" s="338" t="s">
        <v>1433</v>
      </c>
      <c r="B1311" s="339" t="s">
        <v>1434</v>
      </c>
      <c r="C1311" s="340" t="s">
        <v>2126</v>
      </c>
      <c r="D1311" s="341" t="s">
        <v>2127</v>
      </c>
      <c r="E1311" s="340" t="s">
        <v>2128</v>
      </c>
      <c r="F1311" s="341" t="s">
        <v>2129</v>
      </c>
      <c r="G1311" s="340" t="s">
        <v>2150</v>
      </c>
      <c r="H1311" s="340" t="s">
        <v>2151</v>
      </c>
      <c r="I1311" s="342">
        <v>44040</v>
      </c>
      <c r="J1311" s="342">
        <v>1</v>
      </c>
      <c r="K1311" s="343">
        <v>44040</v>
      </c>
    </row>
    <row r="1312" spans="1:11" ht="14.45" customHeight="1" x14ac:dyDescent="0.2">
      <c r="A1312" s="338" t="s">
        <v>1433</v>
      </c>
      <c r="B1312" s="339" t="s">
        <v>1434</v>
      </c>
      <c r="C1312" s="340" t="s">
        <v>2126</v>
      </c>
      <c r="D1312" s="341" t="s">
        <v>2127</v>
      </c>
      <c r="E1312" s="340" t="s">
        <v>2128</v>
      </c>
      <c r="F1312" s="341" t="s">
        <v>2129</v>
      </c>
      <c r="G1312" s="340" t="s">
        <v>2152</v>
      </c>
      <c r="H1312" s="340" t="s">
        <v>2153</v>
      </c>
      <c r="I1312" s="342">
        <v>34500</v>
      </c>
      <c r="J1312" s="342">
        <v>1</v>
      </c>
      <c r="K1312" s="343">
        <v>34500</v>
      </c>
    </row>
    <row r="1313" spans="1:11" ht="14.45" customHeight="1" x14ac:dyDescent="0.2">
      <c r="A1313" s="338" t="s">
        <v>1433</v>
      </c>
      <c r="B1313" s="339" t="s">
        <v>1434</v>
      </c>
      <c r="C1313" s="340" t="s">
        <v>2126</v>
      </c>
      <c r="D1313" s="341" t="s">
        <v>2127</v>
      </c>
      <c r="E1313" s="340" t="s">
        <v>2128</v>
      </c>
      <c r="F1313" s="341" t="s">
        <v>2129</v>
      </c>
      <c r="G1313" s="340" t="s">
        <v>2154</v>
      </c>
      <c r="H1313" s="340" t="s">
        <v>2155</v>
      </c>
      <c r="I1313" s="342">
        <v>34500</v>
      </c>
      <c r="J1313" s="342">
        <v>2</v>
      </c>
      <c r="K1313" s="343">
        <v>69000</v>
      </c>
    </row>
    <row r="1314" spans="1:11" ht="14.45" customHeight="1" x14ac:dyDescent="0.2">
      <c r="A1314" s="338" t="s">
        <v>1433</v>
      </c>
      <c r="B1314" s="339" t="s">
        <v>1434</v>
      </c>
      <c r="C1314" s="340" t="s">
        <v>2126</v>
      </c>
      <c r="D1314" s="341" t="s">
        <v>2127</v>
      </c>
      <c r="E1314" s="340" t="s">
        <v>2128</v>
      </c>
      <c r="F1314" s="341" t="s">
        <v>2129</v>
      </c>
      <c r="G1314" s="340" t="s">
        <v>2156</v>
      </c>
      <c r="H1314" s="340" t="s">
        <v>2157</v>
      </c>
      <c r="I1314" s="342">
        <v>15619.393749999999</v>
      </c>
      <c r="J1314" s="342">
        <v>5</v>
      </c>
      <c r="K1314" s="343">
        <v>78096.96875</v>
      </c>
    </row>
    <row r="1315" spans="1:11" ht="14.45" customHeight="1" x14ac:dyDescent="0.2">
      <c r="A1315" s="338" t="s">
        <v>1433</v>
      </c>
      <c r="B1315" s="339" t="s">
        <v>1434</v>
      </c>
      <c r="C1315" s="340" t="s">
        <v>2126</v>
      </c>
      <c r="D1315" s="341" t="s">
        <v>2127</v>
      </c>
      <c r="E1315" s="340" t="s">
        <v>2128</v>
      </c>
      <c r="F1315" s="341" t="s">
        <v>2129</v>
      </c>
      <c r="G1315" s="340" t="s">
        <v>2158</v>
      </c>
      <c r="H1315" s="340" t="s">
        <v>2159</v>
      </c>
      <c r="I1315" s="342">
        <v>15619.2998046875</v>
      </c>
      <c r="J1315" s="342">
        <v>9</v>
      </c>
      <c r="K1315" s="343">
        <v>140573.6982421875</v>
      </c>
    </row>
    <row r="1316" spans="1:11" ht="14.45" customHeight="1" x14ac:dyDescent="0.2">
      <c r="A1316" s="338" t="s">
        <v>1433</v>
      </c>
      <c r="B1316" s="339" t="s">
        <v>1434</v>
      </c>
      <c r="C1316" s="340" t="s">
        <v>2126</v>
      </c>
      <c r="D1316" s="341" t="s">
        <v>2127</v>
      </c>
      <c r="E1316" s="340" t="s">
        <v>2128</v>
      </c>
      <c r="F1316" s="341" t="s">
        <v>2129</v>
      </c>
      <c r="G1316" s="340" t="s">
        <v>2160</v>
      </c>
      <c r="H1316" s="340" t="s">
        <v>2161</v>
      </c>
      <c r="I1316" s="342">
        <v>15619.75390625</v>
      </c>
      <c r="J1316" s="342">
        <v>5</v>
      </c>
      <c r="K1316" s="343">
        <v>78098.76953125</v>
      </c>
    </row>
    <row r="1317" spans="1:11" ht="14.45" customHeight="1" x14ac:dyDescent="0.2">
      <c r="A1317" s="338" t="s">
        <v>1433</v>
      </c>
      <c r="B1317" s="339" t="s">
        <v>1434</v>
      </c>
      <c r="C1317" s="340" t="s">
        <v>2126</v>
      </c>
      <c r="D1317" s="341" t="s">
        <v>2127</v>
      </c>
      <c r="E1317" s="340" t="s">
        <v>2128</v>
      </c>
      <c r="F1317" s="341" t="s">
        <v>2129</v>
      </c>
      <c r="G1317" s="340" t="s">
        <v>2162</v>
      </c>
      <c r="H1317" s="340" t="s">
        <v>2163</v>
      </c>
      <c r="I1317" s="342">
        <v>15800.76513671875</v>
      </c>
      <c r="J1317" s="342">
        <v>2</v>
      </c>
      <c r="K1317" s="343">
        <v>31601.5302734375</v>
      </c>
    </row>
    <row r="1318" spans="1:11" ht="14.45" customHeight="1" x14ac:dyDescent="0.2">
      <c r="A1318" s="338" t="s">
        <v>1433</v>
      </c>
      <c r="B1318" s="339" t="s">
        <v>1434</v>
      </c>
      <c r="C1318" s="340" t="s">
        <v>2126</v>
      </c>
      <c r="D1318" s="341" t="s">
        <v>2127</v>
      </c>
      <c r="E1318" s="340" t="s">
        <v>2128</v>
      </c>
      <c r="F1318" s="341" t="s">
        <v>2129</v>
      </c>
      <c r="G1318" s="340" t="s">
        <v>2164</v>
      </c>
      <c r="H1318" s="340" t="s">
        <v>2165</v>
      </c>
      <c r="I1318" s="342">
        <v>15800.97998046875</v>
      </c>
      <c r="J1318" s="342">
        <v>16</v>
      </c>
      <c r="K1318" s="343">
        <v>252815.6796875</v>
      </c>
    </row>
    <row r="1319" spans="1:11" ht="14.45" customHeight="1" x14ac:dyDescent="0.2">
      <c r="A1319" s="338" t="s">
        <v>1433</v>
      </c>
      <c r="B1319" s="339" t="s">
        <v>1434</v>
      </c>
      <c r="C1319" s="340" t="s">
        <v>2126</v>
      </c>
      <c r="D1319" s="341" t="s">
        <v>2127</v>
      </c>
      <c r="E1319" s="340" t="s">
        <v>2128</v>
      </c>
      <c r="F1319" s="341" t="s">
        <v>2129</v>
      </c>
      <c r="G1319" s="340" t="s">
        <v>2166</v>
      </c>
      <c r="H1319" s="340" t="s">
        <v>2167</v>
      </c>
      <c r="I1319" s="342">
        <v>15800.962524414063</v>
      </c>
      <c r="J1319" s="342">
        <v>8</v>
      </c>
      <c r="K1319" s="343">
        <v>126407.7001953125</v>
      </c>
    </row>
    <row r="1320" spans="1:11" ht="14.45" customHeight="1" x14ac:dyDescent="0.2">
      <c r="A1320" s="338" t="s">
        <v>1433</v>
      </c>
      <c r="B1320" s="339" t="s">
        <v>1434</v>
      </c>
      <c r="C1320" s="340" t="s">
        <v>2126</v>
      </c>
      <c r="D1320" s="341" t="s">
        <v>2127</v>
      </c>
      <c r="E1320" s="340" t="s">
        <v>2128</v>
      </c>
      <c r="F1320" s="341" t="s">
        <v>2129</v>
      </c>
      <c r="G1320" s="340" t="s">
        <v>2168</v>
      </c>
      <c r="H1320" s="340" t="s">
        <v>2169</v>
      </c>
      <c r="I1320" s="342">
        <v>15801</v>
      </c>
      <c r="J1320" s="342">
        <v>3</v>
      </c>
      <c r="K1320" s="343">
        <v>47403</v>
      </c>
    </row>
    <row r="1321" spans="1:11" ht="14.45" customHeight="1" x14ac:dyDescent="0.2">
      <c r="A1321" s="338" t="s">
        <v>1433</v>
      </c>
      <c r="B1321" s="339" t="s">
        <v>1434</v>
      </c>
      <c r="C1321" s="340" t="s">
        <v>2126</v>
      </c>
      <c r="D1321" s="341" t="s">
        <v>2127</v>
      </c>
      <c r="E1321" s="340" t="s">
        <v>2128</v>
      </c>
      <c r="F1321" s="341" t="s">
        <v>2129</v>
      </c>
      <c r="G1321" s="340" t="s">
        <v>2170</v>
      </c>
      <c r="H1321" s="340" t="s">
        <v>2171</v>
      </c>
      <c r="I1321" s="342">
        <v>15801</v>
      </c>
      <c r="J1321" s="342">
        <v>6</v>
      </c>
      <c r="K1321" s="343">
        <v>94806</v>
      </c>
    </row>
    <row r="1322" spans="1:11" ht="14.45" customHeight="1" x14ac:dyDescent="0.2">
      <c r="A1322" s="338" t="s">
        <v>1433</v>
      </c>
      <c r="B1322" s="339" t="s">
        <v>1434</v>
      </c>
      <c r="C1322" s="340" t="s">
        <v>2126</v>
      </c>
      <c r="D1322" s="341" t="s">
        <v>2127</v>
      </c>
      <c r="E1322" s="340" t="s">
        <v>2128</v>
      </c>
      <c r="F1322" s="341" t="s">
        <v>2129</v>
      </c>
      <c r="G1322" s="340" t="s">
        <v>2172</v>
      </c>
      <c r="H1322" s="340" t="s">
        <v>2173</v>
      </c>
      <c r="I1322" s="342">
        <v>15801</v>
      </c>
      <c r="J1322" s="342">
        <v>1</v>
      </c>
      <c r="K1322" s="343">
        <v>15801</v>
      </c>
    </row>
    <row r="1323" spans="1:11" ht="14.45" customHeight="1" x14ac:dyDescent="0.2">
      <c r="A1323" s="338" t="s">
        <v>1433</v>
      </c>
      <c r="B1323" s="339" t="s">
        <v>1434</v>
      </c>
      <c r="C1323" s="340" t="s">
        <v>2126</v>
      </c>
      <c r="D1323" s="341" t="s">
        <v>2127</v>
      </c>
      <c r="E1323" s="340" t="s">
        <v>2128</v>
      </c>
      <c r="F1323" s="341" t="s">
        <v>2129</v>
      </c>
      <c r="G1323" s="340" t="s">
        <v>2174</v>
      </c>
      <c r="H1323" s="340" t="s">
        <v>2175</v>
      </c>
      <c r="I1323" s="342">
        <v>1122.2900390625</v>
      </c>
      <c r="J1323" s="342">
        <v>7</v>
      </c>
      <c r="K1323" s="343">
        <v>7856</v>
      </c>
    </row>
    <row r="1324" spans="1:11" ht="14.45" customHeight="1" x14ac:dyDescent="0.2">
      <c r="A1324" s="338" t="s">
        <v>1433</v>
      </c>
      <c r="B1324" s="339" t="s">
        <v>1434</v>
      </c>
      <c r="C1324" s="340" t="s">
        <v>2126</v>
      </c>
      <c r="D1324" s="341" t="s">
        <v>2127</v>
      </c>
      <c r="E1324" s="340" t="s">
        <v>2128</v>
      </c>
      <c r="F1324" s="341" t="s">
        <v>2129</v>
      </c>
      <c r="G1324" s="340" t="s">
        <v>2176</v>
      </c>
      <c r="H1324" s="340" t="s">
        <v>2177</v>
      </c>
      <c r="I1324" s="342">
        <v>1122.2860351562499</v>
      </c>
      <c r="J1324" s="342">
        <v>58</v>
      </c>
      <c r="K1324" s="343">
        <v>65092.509765625</v>
      </c>
    </row>
    <row r="1325" spans="1:11" ht="14.45" customHeight="1" x14ac:dyDescent="0.2">
      <c r="A1325" s="338" t="s">
        <v>1433</v>
      </c>
      <c r="B1325" s="339" t="s">
        <v>1434</v>
      </c>
      <c r="C1325" s="340" t="s">
        <v>2126</v>
      </c>
      <c r="D1325" s="341" t="s">
        <v>2127</v>
      </c>
      <c r="E1325" s="340" t="s">
        <v>2128</v>
      </c>
      <c r="F1325" s="341" t="s">
        <v>2129</v>
      </c>
      <c r="G1325" s="340" t="s">
        <v>2178</v>
      </c>
      <c r="H1325" s="340" t="s">
        <v>2179</v>
      </c>
      <c r="I1325" s="342">
        <v>1122.2900390625</v>
      </c>
      <c r="J1325" s="342">
        <v>83</v>
      </c>
      <c r="K1325" s="343">
        <v>93149.6708984375</v>
      </c>
    </row>
    <row r="1326" spans="1:11" ht="14.45" customHeight="1" x14ac:dyDescent="0.2">
      <c r="A1326" s="338" t="s">
        <v>1433</v>
      </c>
      <c r="B1326" s="339" t="s">
        <v>1434</v>
      </c>
      <c r="C1326" s="340" t="s">
        <v>2126</v>
      </c>
      <c r="D1326" s="341" t="s">
        <v>2127</v>
      </c>
      <c r="E1326" s="340" t="s">
        <v>2128</v>
      </c>
      <c r="F1326" s="341" t="s">
        <v>2129</v>
      </c>
      <c r="G1326" s="340" t="s">
        <v>2180</v>
      </c>
      <c r="H1326" s="340" t="s">
        <v>2181</v>
      </c>
      <c r="I1326" s="342">
        <v>1122.2900390625</v>
      </c>
      <c r="J1326" s="342">
        <v>81</v>
      </c>
      <c r="K1326" s="343">
        <v>90905.10009765625</v>
      </c>
    </row>
    <row r="1327" spans="1:11" ht="14.45" customHeight="1" x14ac:dyDescent="0.2">
      <c r="A1327" s="338" t="s">
        <v>1433</v>
      </c>
      <c r="B1327" s="339" t="s">
        <v>1434</v>
      </c>
      <c r="C1327" s="340" t="s">
        <v>2126</v>
      </c>
      <c r="D1327" s="341" t="s">
        <v>2127</v>
      </c>
      <c r="E1327" s="340" t="s">
        <v>2128</v>
      </c>
      <c r="F1327" s="341" t="s">
        <v>2129</v>
      </c>
      <c r="G1327" s="340" t="s">
        <v>2182</v>
      </c>
      <c r="H1327" s="340" t="s">
        <v>2183</v>
      </c>
      <c r="I1327" s="342">
        <v>44040</v>
      </c>
      <c r="J1327" s="342">
        <v>3</v>
      </c>
      <c r="K1327" s="343">
        <v>132120</v>
      </c>
    </row>
    <row r="1328" spans="1:11" ht="14.45" customHeight="1" x14ac:dyDescent="0.2">
      <c r="A1328" s="338" t="s">
        <v>1433</v>
      </c>
      <c r="B1328" s="339" t="s">
        <v>1434</v>
      </c>
      <c r="C1328" s="340" t="s">
        <v>2126</v>
      </c>
      <c r="D1328" s="341" t="s">
        <v>2127</v>
      </c>
      <c r="E1328" s="340" t="s">
        <v>300</v>
      </c>
      <c r="F1328" s="341" t="s">
        <v>301</v>
      </c>
      <c r="G1328" s="340" t="s">
        <v>2184</v>
      </c>
      <c r="H1328" s="340" t="s">
        <v>2185</v>
      </c>
      <c r="I1328" s="342">
        <v>41371.73046875</v>
      </c>
      <c r="J1328" s="342">
        <v>2</v>
      </c>
      <c r="K1328" s="343">
        <v>82743.4609375</v>
      </c>
    </row>
    <row r="1329" spans="1:11" ht="14.45" customHeight="1" x14ac:dyDescent="0.2">
      <c r="A1329" s="338" t="s">
        <v>1433</v>
      </c>
      <c r="B1329" s="339" t="s">
        <v>1434</v>
      </c>
      <c r="C1329" s="340" t="s">
        <v>2126</v>
      </c>
      <c r="D1329" s="341" t="s">
        <v>2127</v>
      </c>
      <c r="E1329" s="340" t="s">
        <v>300</v>
      </c>
      <c r="F1329" s="341" t="s">
        <v>301</v>
      </c>
      <c r="G1329" s="340" t="s">
        <v>2186</v>
      </c>
      <c r="H1329" s="340" t="s">
        <v>2187</v>
      </c>
      <c r="I1329" s="342">
        <v>41371.731770833336</v>
      </c>
      <c r="J1329" s="342">
        <v>6</v>
      </c>
      <c r="K1329" s="343">
        <v>248230.390625</v>
      </c>
    </row>
    <row r="1330" spans="1:11" ht="14.45" customHeight="1" x14ac:dyDescent="0.2">
      <c r="A1330" s="338" t="s">
        <v>1433</v>
      </c>
      <c r="B1330" s="339" t="s">
        <v>1434</v>
      </c>
      <c r="C1330" s="340" t="s">
        <v>2126</v>
      </c>
      <c r="D1330" s="341" t="s">
        <v>2127</v>
      </c>
      <c r="E1330" s="340" t="s">
        <v>300</v>
      </c>
      <c r="F1330" s="341" t="s">
        <v>301</v>
      </c>
      <c r="G1330" s="340" t="s">
        <v>2188</v>
      </c>
      <c r="H1330" s="340" t="s">
        <v>2189</v>
      </c>
      <c r="I1330" s="342">
        <v>41371.73046875</v>
      </c>
      <c r="J1330" s="342">
        <v>2</v>
      </c>
      <c r="K1330" s="343">
        <v>82743.4609375</v>
      </c>
    </row>
    <row r="1331" spans="1:11" ht="14.45" customHeight="1" x14ac:dyDescent="0.2">
      <c r="A1331" s="338" t="s">
        <v>1433</v>
      </c>
      <c r="B1331" s="339" t="s">
        <v>1434</v>
      </c>
      <c r="C1331" s="340" t="s">
        <v>2126</v>
      </c>
      <c r="D1331" s="341" t="s">
        <v>2127</v>
      </c>
      <c r="E1331" s="340" t="s">
        <v>300</v>
      </c>
      <c r="F1331" s="341" t="s">
        <v>301</v>
      </c>
      <c r="G1331" s="340" t="s">
        <v>2190</v>
      </c>
      <c r="H1331" s="340" t="s">
        <v>2191</v>
      </c>
      <c r="I1331" s="342">
        <v>28175</v>
      </c>
      <c r="J1331" s="342">
        <v>1</v>
      </c>
      <c r="K1331" s="343">
        <v>28175</v>
      </c>
    </row>
    <row r="1332" spans="1:11" ht="14.45" customHeight="1" x14ac:dyDescent="0.2">
      <c r="A1332" s="338" t="s">
        <v>1433</v>
      </c>
      <c r="B1332" s="339" t="s">
        <v>1434</v>
      </c>
      <c r="C1332" s="340" t="s">
        <v>2126</v>
      </c>
      <c r="D1332" s="341" t="s">
        <v>2127</v>
      </c>
      <c r="E1332" s="340" t="s">
        <v>300</v>
      </c>
      <c r="F1332" s="341" t="s">
        <v>301</v>
      </c>
      <c r="G1332" s="340" t="s">
        <v>2192</v>
      </c>
      <c r="H1332" s="340" t="s">
        <v>2193</v>
      </c>
      <c r="I1332" s="342">
        <v>41055</v>
      </c>
      <c r="J1332" s="342">
        <v>1</v>
      </c>
      <c r="K1332" s="343">
        <v>41055</v>
      </c>
    </row>
    <row r="1333" spans="1:11" ht="14.45" customHeight="1" x14ac:dyDescent="0.2">
      <c r="A1333" s="338" t="s">
        <v>1433</v>
      </c>
      <c r="B1333" s="339" t="s">
        <v>1434</v>
      </c>
      <c r="C1333" s="340" t="s">
        <v>2126</v>
      </c>
      <c r="D1333" s="341" t="s">
        <v>2127</v>
      </c>
      <c r="E1333" s="340" t="s">
        <v>300</v>
      </c>
      <c r="F1333" s="341" t="s">
        <v>301</v>
      </c>
      <c r="G1333" s="340" t="s">
        <v>2194</v>
      </c>
      <c r="H1333" s="340" t="s">
        <v>2195</v>
      </c>
      <c r="I1333" s="342">
        <v>9917.599609375</v>
      </c>
      <c r="J1333" s="342">
        <v>7</v>
      </c>
      <c r="K1333" s="343">
        <v>69423.197265625</v>
      </c>
    </row>
    <row r="1334" spans="1:11" ht="14.45" customHeight="1" x14ac:dyDescent="0.2">
      <c r="A1334" s="338" t="s">
        <v>1433</v>
      </c>
      <c r="B1334" s="339" t="s">
        <v>1434</v>
      </c>
      <c r="C1334" s="340" t="s">
        <v>2126</v>
      </c>
      <c r="D1334" s="341" t="s">
        <v>2127</v>
      </c>
      <c r="E1334" s="340" t="s">
        <v>300</v>
      </c>
      <c r="F1334" s="341" t="s">
        <v>301</v>
      </c>
      <c r="G1334" s="340" t="s">
        <v>2196</v>
      </c>
      <c r="H1334" s="340" t="s">
        <v>2197</v>
      </c>
      <c r="I1334" s="342">
        <v>9891.150390625</v>
      </c>
      <c r="J1334" s="342">
        <v>7</v>
      </c>
      <c r="K1334" s="343">
        <v>69238.052734375</v>
      </c>
    </row>
    <row r="1335" spans="1:11" ht="14.45" customHeight="1" x14ac:dyDescent="0.2">
      <c r="A1335" s="338" t="s">
        <v>1433</v>
      </c>
      <c r="B1335" s="339" t="s">
        <v>1434</v>
      </c>
      <c r="C1335" s="340" t="s">
        <v>2126</v>
      </c>
      <c r="D1335" s="341" t="s">
        <v>2127</v>
      </c>
      <c r="E1335" s="340" t="s">
        <v>300</v>
      </c>
      <c r="F1335" s="341" t="s">
        <v>301</v>
      </c>
      <c r="G1335" s="340" t="s">
        <v>2198</v>
      </c>
      <c r="H1335" s="340" t="s">
        <v>2199</v>
      </c>
      <c r="I1335" s="342">
        <v>9850.900390625</v>
      </c>
      <c r="J1335" s="342">
        <v>4</v>
      </c>
      <c r="K1335" s="343">
        <v>39403.6015625</v>
      </c>
    </row>
    <row r="1336" spans="1:11" ht="14.45" customHeight="1" x14ac:dyDescent="0.2">
      <c r="A1336" s="338" t="s">
        <v>1433</v>
      </c>
      <c r="B1336" s="339" t="s">
        <v>1434</v>
      </c>
      <c r="C1336" s="340" t="s">
        <v>2126</v>
      </c>
      <c r="D1336" s="341" t="s">
        <v>2127</v>
      </c>
      <c r="E1336" s="340" t="s">
        <v>300</v>
      </c>
      <c r="F1336" s="341" t="s">
        <v>301</v>
      </c>
      <c r="G1336" s="340" t="s">
        <v>2200</v>
      </c>
      <c r="H1336" s="340" t="s">
        <v>2201</v>
      </c>
      <c r="I1336" s="342">
        <v>9850.900390625</v>
      </c>
      <c r="J1336" s="342">
        <v>1</v>
      </c>
      <c r="K1336" s="343">
        <v>9850.900390625</v>
      </c>
    </row>
    <row r="1337" spans="1:11" ht="14.45" customHeight="1" x14ac:dyDescent="0.2">
      <c r="A1337" s="338" t="s">
        <v>1433</v>
      </c>
      <c r="B1337" s="339" t="s">
        <v>1434</v>
      </c>
      <c r="C1337" s="340" t="s">
        <v>2126</v>
      </c>
      <c r="D1337" s="341" t="s">
        <v>2127</v>
      </c>
      <c r="E1337" s="340" t="s">
        <v>300</v>
      </c>
      <c r="F1337" s="341" t="s">
        <v>301</v>
      </c>
      <c r="G1337" s="340" t="s">
        <v>2202</v>
      </c>
      <c r="H1337" s="340" t="s">
        <v>2203</v>
      </c>
      <c r="I1337" s="342">
        <v>6989.7001953125</v>
      </c>
      <c r="J1337" s="342">
        <v>10</v>
      </c>
      <c r="K1337" s="343">
        <v>69897.001953125</v>
      </c>
    </row>
    <row r="1338" spans="1:11" ht="14.45" customHeight="1" x14ac:dyDescent="0.2">
      <c r="A1338" s="338" t="s">
        <v>1433</v>
      </c>
      <c r="B1338" s="339" t="s">
        <v>1434</v>
      </c>
      <c r="C1338" s="340" t="s">
        <v>2126</v>
      </c>
      <c r="D1338" s="341" t="s">
        <v>2127</v>
      </c>
      <c r="E1338" s="340" t="s">
        <v>300</v>
      </c>
      <c r="F1338" s="341" t="s">
        <v>301</v>
      </c>
      <c r="G1338" s="340" t="s">
        <v>2204</v>
      </c>
      <c r="H1338" s="340" t="s">
        <v>2205</v>
      </c>
      <c r="I1338" s="342">
        <v>291200</v>
      </c>
      <c r="J1338" s="342">
        <v>1</v>
      </c>
      <c r="K1338" s="343">
        <v>291200</v>
      </c>
    </row>
    <row r="1339" spans="1:11" ht="14.45" customHeight="1" x14ac:dyDescent="0.2">
      <c r="A1339" s="338" t="s">
        <v>1433</v>
      </c>
      <c r="B1339" s="339" t="s">
        <v>1434</v>
      </c>
      <c r="C1339" s="340" t="s">
        <v>2126</v>
      </c>
      <c r="D1339" s="341" t="s">
        <v>2127</v>
      </c>
      <c r="E1339" s="340" t="s">
        <v>300</v>
      </c>
      <c r="F1339" s="341" t="s">
        <v>301</v>
      </c>
      <c r="G1339" s="340" t="s">
        <v>2206</v>
      </c>
      <c r="H1339" s="340" t="s">
        <v>2207</v>
      </c>
      <c r="I1339" s="342">
        <v>64.800835927327469</v>
      </c>
      <c r="J1339" s="342">
        <v>576</v>
      </c>
      <c r="K1339" s="343">
        <v>37326.35986328125</v>
      </c>
    </row>
    <row r="1340" spans="1:11" ht="14.45" customHeight="1" x14ac:dyDescent="0.2">
      <c r="A1340" s="338" t="s">
        <v>1433</v>
      </c>
      <c r="B1340" s="339" t="s">
        <v>1434</v>
      </c>
      <c r="C1340" s="340" t="s">
        <v>2126</v>
      </c>
      <c r="D1340" s="341" t="s">
        <v>2127</v>
      </c>
      <c r="E1340" s="340" t="s">
        <v>300</v>
      </c>
      <c r="F1340" s="341" t="s">
        <v>301</v>
      </c>
      <c r="G1340" s="340" t="s">
        <v>2208</v>
      </c>
      <c r="H1340" s="340" t="s">
        <v>2209</v>
      </c>
      <c r="I1340" s="342">
        <v>1725</v>
      </c>
      <c r="J1340" s="342">
        <v>10</v>
      </c>
      <c r="K1340" s="343">
        <v>17250</v>
      </c>
    </row>
    <row r="1341" spans="1:11" ht="14.45" customHeight="1" x14ac:dyDescent="0.2">
      <c r="A1341" s="338" t="s">
        <v>1433</v>
      </c>
      <c r="B1341" s="339" t="s">
        <v>1434</v>
      </c>
      <c r="C1341" s="340" t="s">
        <v>2126</v>
      </c>
      <c r="D1341" s="341" t="s">
        <v>2127</v>
      </c>
      <c r="E1341" s="340" t="s">
        <v>300</v>
      </c>
      <c r="F1341" s="341" t="s">
        <v>301</v>
      </c>
      <c r="G1341" s="340" t="s">
        <v>2210</v>
      </c>
      <c r="H1341" s="340" t="s">
        <v>2211</v>
      </c>
      <c r="I1341" s="342">
        <v>7940</v>
      </c>
      <c r="J1341" s="342">
        <v>8</v>
      </c>
      <c r="K1341" s="343">
        <v>63520</v>
      </c>
    </row>
    <row r="1342" spans="1:11" ht="14.45" customHeight="1" x14ac:dyDescent="0.2">
      <c r="A1342" s="338" t="s">
        <v>1433</v>
      </c>
      <c r="B1342" s="339" t="s">
        <v>1434</v>
      </c>
      <c r="C1342" s="340" t="s">
        <v>2126</v>
      </c>
      <c r="D1342" s="341" t="s">
        <v>2127</v>
      </c>
      <c r="E1342" s="340" t="s">
        <v>1363</v>
      </c>
      <c r="F1342" s="341" t="s">
        <v>1364</v>
      </c>
      <c r="G1342" s="340" t="s">
        <v>1732</v>
      </c>
      <c r="H1342" s="340" t="s">
        <v>1733</v>
      </c>
      <c r="I1342" s="342">
        <v>5445</v>
      </c>
      <c r="J1342" s="342">
        <v>4</v>
      </c>
      <c r="K1342" s="343">
        <v>21780</v>
      </c>
    </row>
    <row r="1343" spans="1:11" ht="14.45" customHeight="1" x14ac:dyDescent="0.2">
      <c r="A1343" s="338" t="s">
        <v>1433</v>
      </c>
      <c r="B1343" s="339" t="s">
        <v>1434</v>
      </c>
      <c r="C1343" s="340" t="s">
        <v>2126</v>
      </c>
      <c r="D1343" s="341" t="s">
        <v>2127</v>
      </c>
      <c r="E1343" s="340" t="s">
        <v>1363</v>
      </c>
      <c r="F1343" s="341" t="s">
        <v>1364</v>
      </c>
      <c r="G1343" s="340" t="s">
        <v>1734</v>
      </c>
      <c r="H1343" s="340" t="s">
        <v>1735</v>
      </c>
      <c r="I1343" s="342">
        <v>5445</v>
      </c>
      <c r="J1343" s="342">
        <v>5</v>
      </c>
      <c r="K1343" s="343">
        <v>27225</v>
      </c>
    </row>
    <row r="1344" spans="1:11" ht="14.45" customHeight="1" x14ac:dyDescent="0.2">
      <c r="A1344" s="338" t="s">
        <v>1433</v>
      </c>
      <c r="B1344" s="339" t="s">
        <v>1434</v>
      </c>
      <c r="C1344" s="340" t="s">
        <v>2126</v>
      </c>
      <c r="D1344" s="341" t="s">
        <v>2127</v>
      </c>
      <c r="E1344" s="340" t="s">
        <v>1363</v>
      </c>
      <c r="F1344" s="341" t="s">
        <v>1364</v>
      </c>
      <c r="G1344" s="340" t="s">
        <v>1736</v>
      </c>
      <c r="H1344" s="340" t="s">
        <v>1737</v>
      </c>
      <c r="I1344" s="342">
        <v>5445</v>
      </c>
      <c r="J1344" s="342">
        <v>5</v>
      </c>
      <c r="K1344" s="343">
        <v>27225</v>
      </c>
    </row>
    <row r="1345" spans="1:11" ht="14.45" customHeight="1" x14ac:dyDescent="0.2">
      <c r="A1345" s="338" t="s">
        <v>1433</v>
      </c>
      <c r="B1345" s="339" t="s">
        <v>1434</v>
      </c>
      <c r="C1345" s="340" t="s">
        <v>2126</v>
      </c>
      <c r="D1345" s="341" t="s">
        <v>2127</v>
      </c>
      <c r="E1345" s="340" t="s">
        <v>1363</v>
      </c>
      <c r="F1345" s="341" t="s">
        <v>1364</v>
      </c>
      <c r="G1345" s="340" t="s">
        <v>1738</v>
      </c>
      <c r="H1345" s="340" t="s">
        <v>1739</v>
      </c>
      <c r="I1345" s="342">
        <v>5445</v>
      </c>
      <c r="J1345" s="342">
        <v>2</v>
      </c>
      <c r="K1345" s="343">
        <v>10890</v>
      </c>
    </row>
    <row r="1346" spans="1:11" ht="14.45" customHeight="1" x14ac:dyDescent="0.2">
      <c r="A1346" s="338" t="s">
        <v>1433</v>
      </c>
      <c r="B1346" s="339" t="s">
        <v>1434</v>
      </c>
      <c r="C1346" s="340" t="s">
        <v>2126</v>
      </c>
      <c r="D1346" s="341" t="s">
        <v>2127</v>
      </c>
      <c r="E1346" s="340" t="s">
        <v>1363</v>
      </c>
      <c r="F1346" s="341" t="s">
        <v>1364</v>
      </c>
      <c r="G1346" s="340" t="s">
        <v>1441</v>
      </c>
      <c r="H1346" s="340" t="s">
        <v>1442</v>
      </c>
      <c r="I1346" s="342">
        <v>166.0724983215332</v>
      </c>
      <c r="J1346" s="342">
        <v>13</v>
      </c>
      <c r="K1346" s="343">
        <v>2157.4299621582031</v>
      </c>
    </row>
    <row r="1347" spans="1:11" ht="14.45" customHeight="1" x14ac:dyDescent="0.2">
      <c r="A1347" s="338" t="s">
        <v>1433</v>
      </c>
      <c r="B1347" s="339" t="s">
        <v>1434</v>
      </c>
      <c r="C1347" s="340" t="s">
        <v>2126</v>
      </c>
      <c r="D1347" s="341" t="s">
        <v>2127</v>
      </c>
      <c r="E1347" s="340" t="s">
        <v>1363</v>
      </c>
      <c r="F1347" s="341" t="s">
        <v>1364</v>
      </c>
      <c r="G1347" s="340" t="s">
        <v>1742</v>
      </c>
      <c r="H1347" s="340" t="s">
        <v>1743</v>
      </c>
      <c r="I1347" s="342">
        <v>3035.31005859375</v>
      </c>
      <c r="J1347" s="342">
        <v>8</v>
      </c>
      <c r="K1347" s="343">
        <v>24282.48046875</v>
      </c>
    </row>
    <row r="1348" spans="1:11" ht="14.45" customHeight="1" x14ac:dyDescent="0.2">
      <c r="A1348" s="338" t="s">
        <v>1433</v>
      </c>
      <c r="B1348" s="339" t="s">
        <v>1434</v>
      </c>
      <c r="C1348" s="340" t="s">
        <v>2126</v>
      </c>
      <c r="D1348" s="341" t="s">
        <v>2127</v>
      </c>
      <c r="E1348" s="340" t="s">
        <v>1363</v>
      </c>
      <c r="F1348" s="341" t="s">
        <v>1364</v>
      </c>
      <c r="G1348" s="340" t="s">
        <v>1744</v>
      </c>
      <c r="H1348" s="340" t="s">
        <v>1745</v>
      </c>
      <c r="I1348" s="342">
        <v>3035.31005859375</v>
      </c>
      <c r="J1348" s="342">
        <v>5</v>
      </c>
      <c r="K1348" s="343">
        <v>15176.55029296875</v>
      </c>
    </row>
    <row r="1349" spans="1:11" ht="14.45" customHeight="1" x14ac:dyDescent="0.2">
      <c r="A1349" s="338" t="s">
        <v>1433</v>
      </c>
      <c r="B1349" s="339" t="s">
        <v>1434</v>
      </c>
      <c r="C1349" s="340" t="s">
        <v>2126</v>
      </c>
      <c r="D1349" s="341" t="s">
        <v>2127</v>
      </c>
      <c r="E1349" s="340" t="s">
        <v>1363</v>
      </c>
      <c r="F1349" s="341" t="s">
        <v>1364</v>
      </c>
      <c r="G1349" s="340" t="s">
        <v>1764</v>
      </c>
      <c r="H1349" s="340" t="s">
        <v>1765</v>
      </c>
      <c r="I1349" s="342">
        <v>3130.75</v>
      </c>
      <c r="J1349" s="342">
        <v>5</v>
      </c>
      <c r="K1349" s="343">
        <v>15653.75</v>
      </c>
    </row>
    <row r="1350" spans="1:11" ht="14.45" customHeight="1" x14ac:dyDescent="0.2">
      <c r="A1350" s="338" t="s">
        <v>1433</v>
      </c>
      <c r="B1350" s="339" t="s">
        <v>1434</v>
      </c>
      <c r="C1350" s="340" t="s">
        <v>2126</v>
      </c>
      <c r="D1350" s="341" t="s">
        <v>2127</v>
      </c>
      <c r="E1350" s="340" t="s">
        <v>1363</v>
      </c>
      <c r="F1350" s="341" t="s">
        <v>1364</v>
      </c>
      <c r="G1350" s="340" t="s">
        <v>1766</v>
      </c>
      <c r="H1350" s="340" t="s">
        <v>1767</v>
      </c>
      <c r="I1350" s="342">
        <v>213.35000610351563</v>
      </c>
      <c r="J1350" s="342">
        <v>20</v>
      </c>
      <c r="K1350" s="343">
        <v>4266.9399719238281</v>
      </c>
    </row>
    <row r="1351" spans="1:11" ht="14.45" customHeight="1" x14ac:dyDescent="0.2">
      <c r="A1351" s="338" t="s">
        <v>1433</v>
      </c>
      <c r="B1351" s="339" t="s">
        <v>1434</v>
      </c>
      <c r="C1351" s="340" t="s">
        <v>2126</v>
      </c>
      <c r="D1351" s="341" t="s">
        <v>2127</v>
      </c>
      <c r="E1351" s="340" t="s">
        <v>1363</v>
      </c>
      <c r="F1351" s="341" t="s">
        <v>1364</v>
      </c>
      <c r="G1351" s="340" t="s">
        <v>1768</v>
      </c>
      <c r="H1351" s="340" t="s">
        <v>1769</v>
      </c>
      <c r="I1351" s="342">
        <v>2722.50048828125</v>
      </c>
      <c r="J1351" s="342">
        <v>20</v>
      </c>
      <c r="K1351" s="343">
        <v>54450.009765625</v>
      </c>
    </row>
    <row r="1352" spans="1:11" ht="14.45" customHeight="1" x14ac:dyDescent="0.2">
      <c r="A1352" s="338" t="s">
        <v>1433</v>
      </c>
      <c r="B1352" s="339" t="s">
        <v>1434</v>
      </c>
      <c r="C1352" s="340" t="s">
        <v>2126</v>
      </c>
      <c r="D1352" s="341" t="s">
        <v>2127</v>
      </c>
      <c r="E1352" s="340" t="s">
        <v>316</v>
      </c>
      <c r="F1352" s="341" t="s">
        <v>317</v>
      </c>
      <c r="G1352" s="340" t="s">
        <v>2212</v>
      </c>
      <c r="H1352" s="340" t="s">
        <v>2213</v>
      </c>
      <c r="I1352" s="342">
        <v>41.169998168945313</v>
      </c>
      <c r="J1352" s="342">
        <v>30</v>
      </c>
      <c r="K1352" s="343">
        <v>1235.1000366210938</v>
      </c>
    </row>
    <row r="1353" spans="1:11" ht="14.45" customHeight="1" x14ac:dyDescent="0.2">
      <c r="A1353" s="338" t="s">
        <v>1433</v>
      </c>
      <c r="B1353" s="339" t="s">
        <v>1434</v>
      </c>
      <c r="C1353" s="340" t="s">
        <v>2126</v>
      </c>
      <c r="D1353" s="341" t="s">
        <v>2127</v>
      </c>
      <c r="E1353" s="340" t="s">
        <v>316</v>
      </c>
      <c r="F1353" s="341" t="s">
        <v>317</v>
      </c>
      <c r="G1353" s="340" t="s">
        <v>325</v>
      </c>
      <c r="H1353" s="340" t="s">
        <v>326</v>
      </c>
      <c r="I1353" s="342">
        <v>65.199996948242188</v>
      </c>
      <c r="J1353" s="342">
        <v>130</v>
      </c>
      <c r="K1353" s="343">
        <v>8475.9500122070313</v>
      </c>
    </row>
    <row r="1354" spans="1:11" ht="14.45" customHeight="1" x14ac:dyDescent="0.2">
      <c r="A1354" s="338" t="s">
        <v>1433</v>
      </c>
      <c r="B1354" s="339" t="s">
        <v>1434</v>
      </c>
      <c r="C1354" s="340" t="s">
        <v>2126</v>
      </c>
      <c r="D1354" s="341" t="s">
        <v>2127</v>
      </c>
      <c r="E1354" s="340" t="s">
        <v>316</v>
      </c>
      <c r="F1354" s="341" t="s">
        <v>317</v>
      </c>
      <c r="G1354" s="340" t="s">
        <v>2212</v>
      </c>
      <c r="H1354" s="340" t="s">
        <v>2214</v>
      </c>
      <c r="I1354" s="342">
        <v>41.169998168945313</v>
      </c>
      <c r="J1354" s="342">
        <v>100</v>
      </c>
      <c r="K1354" s="343">
        <v>4117.0000610351563</v>
      </c>
    </row>
    <row r="1355" spans="1:11" ht="14.45" customHeight="1" x14ac:dyDescent="0.2">
      <c r="A1355" s="338" t="s">
        <v>1433</v>
      </c>
      <c r="B1355" s="339" t="s">
        <v>1434</v>
      </c>
      <c r="C1355" s="340" t="s">
        <v>2126</v>
      </c>
      <c r="D1355" s="341" t="s">
        <v>2127</v>
      </c>
      <c r="E1355" s="340" t="s">
        <v>316</v>
      </c>
      <c r="F1355" s="341" t="s">
        <v>317</v>
      </c>
      <c r="G1355" s="340" t="s">
        <v>1445</v>
      </c>
      <c r="H1355" s="340" t="s">
        <v>1446</v>
      </c>
      <c r="I1355" s="342">
        <v>1252.3499755859375</v>
      </c>
      <c r="J1355" s="342">
        <v>1</v>
      </c>
      <c r="K1355" s="343">
        <v>1252.3499755859375</v>
      </c>
    </row>
    <row r="1356" spans="1:11" ht="14.45" customHeight="1" x14ac:dyDescent="0.2">
      <c r="A1356" s="338" t="s">
        <v>1433</v>
      </c>
      <c r="B1356" s="339" t="s">
        <v>1434</v>
      </c>
      <c r="C1356" s="340" t="s">
        <v>2126</v>
      </c>
      <c r="D1356" s="341" t="s">
        <v>2127</v>
      </c>
      <c r="E1356" s="340" t="s">
        <v>316</v>
      </c>
      <c r="F1356" s="341" t="s">
        <v>317</v>
      </c>
      <c r="G1356" s="340" t="s">
        <v>1451</v>
      </c>
      <c r="H1356" s="340" t="s">
        <v>1452</v>
      </c>
      <c r="I1356" s="342">
        <v>1150</v>
      </c>
      <c r="J1356" s="342">
        <v>5</v>
      </c>
      <c r="K1356" s="343">
        <v>5750</v>
      </c>
    </row>
    <row r="1357" spans="1:11" ht="14.45" customHeight="1" x14ac:dyDescent="0.2">
      <c r="A1357" s="338" t="s">
        <v>1433</v>
      </c>
      <c r="B1357" s="339" t="s">
        <v>1434</v>
      </c>
      <c r="C1357" s="340" t="s">
        <v>2126</v>
      </c>
      <c r="D1357" s="341" t="s">
        <v>2127</v>
      </c>
      <c r="E1357" s="340" t="s">
        <v>316</v>
      </c>
      <c r="F1357" s="341" t="s">
        <v>317</v>
      </c>
      <c r="G1357" s="340" t="s">
        <v>327</v>
      </c>
      <c r="H1357" s="340" t="s">
        <v>328</v>
      </c>
      <c r="I1357" s="342">
        <v>6.429999828338623</v>
      </c>
      <c r="J1357" s="342">
        <v>70</v>
      </c>
      <c r="K1357" s="343">
        <v>450.10000610351563</v>
      </c>
    </row>
    <row r="1358" spans="1:11" ht="14.45" customHeight="1" x14ac:dyDescent="0.2">
      <c r="A1358" s="338" t="s">
        <v>1433</v>
      </c>
      <c r="B1358" s="339" t="s">
        <v>1434</v>
      </c>
      <c r="C1358" s="340" t="s">
        <v>2126</v>
      </c>
      <c r="D1358" s="341" t="s">
        <v>2127</v>
      </c>
      <c r="E1358" s="340" t="s">
        <v>316</v>
      </c>
      <c r="F1358" s="341" t="s">
        <v>317</v>
      </c>
      <c r="G1358" s="340" t="s">
        <v>1780</v>
      </c>
      <c r="H1358" s="340" t="s">
        <v>1781</v>
      </c>
      <c r="I1358" s="342">
        <v>8.8400001525878906</v>
      </c>
      <c r="J1358" s="342">
        <v>75</v>
      </c>
      <c r="K1358" s="343">
        <v>663</v>
      </c>
    </row>
    <row r="1359" spans="1:11" ht="14.45" customHeight="1" x14ac:dyDescent="0.2">
      <c r="A1359" s="338" t="s">
        <v>1433</v>
      </c>
      <c r="B1359" s="339" t="s">
        <v>1434</v>
      </c>
      <c r="C1359" s="340" t="s">
        <v>2126</v>
      </c>
      <c r="D1359" s="341" t="s">
        <v>2127</v>
      </c>
      <c r="E1359" s="340" t="s">
        <v>316</v>
      </c>
      <c r="F1359" s="341" t="s">
        <v>317</v>
      </c>
      <c r="G1359" s="340" t="s">
        <v>1237</v>
      </c>
      <c r="H1359" s="340" t="s">
        <v>1238</v>
      </c>
      <c r="I1359" s="342">
        <v>1.2733333309491475</v>
      </c>
      <c r="J1359" s="342">
        <v>1000</v>
      </c>
      <c r="K1359" s="343">
        <v>1286.5</v>
      </c>
    </row>
    <row r="1360" spans="1:11" ht="14.45" customHeight="1" x14ac:dyDescent="0.2">
      <c r="A1360" s="338" t="s">
        <v>1433</v>
      </c>
      <c r="B1360" s="339" t="s">
        <v>1434</v>
      </c>
      <c r="C1360" s="340" t="s">
        <v>2126</v>
      </c>
      <c r="D1360" s="341" t="s">
        <v>2127</v>
      </c>
      <c r="E1360" s="340" t="s">
        <v>316</v>
      </c>
      <c r="F1360" s="341" t="s">
        <v>317</v>
      </c>
      <c r="G1360" s="340" t="s">
        <v>2215</v>
      </c>
      <c r="H1360" s="340" t="s">
        <v>2216</v>
      </c>
      <c r="I1360" s="342">
        <v>138</v>
      </c>
      <c r="J1360" s="342">
        <v>30</v>
      </c>
      <c r="K1360" s="343">
        <v>4140</v>
      </c>
    </row>
    <row r="1361" spans="1:11" ht="14.45" customHeight="1" x14ac:dyDescent="0.2">
      <c r="A1361" s="338" t="s">
        <v>1433</v>
      </c>
      <c r="B1361" s="339" t="s">
        <v>1434</v>
      </c>
      <c r="C1361" s="340" t="s">
        <v>2126</v>
      </c>
      <c r="D1361" s="341" t="s">
        <v>2127</v>
      </c>
      <c r="E1361" s="340" t="s">
        <v>316</v>
      </c>
      <c r="F1361" s="341" t="s">
        <v>317</v>
      </c>
      <c r="G1361" s="340" t="s">
        <v>2217</v>
      </c>
      <c r="H1361" s="340" t="s">
        <v>2218</v>
      </c>
      <c r="I1361" s="342">
        <v>167.83000183105469</v>
      </c>
      <c r="J1361" s="342">
        <v>15</v>
      </c>
      <c r="K1361" s="343">
        <v>2517.449951171875</v>
      </c>
    </row>
    <row r="1362" spans="1:11" ht="14.45" customHeight="1" x14ac:dyDescent="0.2">
      <c r="A1362" s="338" t="s">
        <v>1433</v>
      </c>
      <c r="B1362" s="339" t="s">
        <v>1434</v>
      </c>
      <c r="C1362" s="340" t="s">
        <v>2126</v>
      </c>
      <c r="D1362" s="341" t="s">
        <v>2127</v>
      </c>
      <c r="E1362" s="340" t="s">
        <v>316</v>
      </c>
      <c r="F1362" s="341" t="s">
        <v>317</v>
      </c>
      <c r="G1362" s="340" t="s">
        <v>338</v>
      </c>
      <c r="H1362" s="340" t="s">
        <v>339</v>
      </c>
      <c r="I1362" s="342">
        <v>517.5</v>
      </c>
      <c r="J1362" s="342">
        <v>100</v>
      </c>
      <c r="K1362" s="343">
        <v>51750</v>
      </c>
    </row>
    <row r="1363" spans="1:11" ht="14.45" customHeight="1" x14ac:dyDescent="0.2">
      <c r="A1363" s="338" t="s">
        <v>1433</v>
      </c>
      <c r="B1363" s="339" t="s">
        <v>1434</v>
      </c>
      <c r="C1363" s="340" t="s">
        <v>2126</v>
      </c>
      <c r="D1363" s="341" t="s">
        <v>2127</v>
      </c>
      <c r="E1363" s="340" t="s">
        <v>316</v>
      </c>
      <c r="F1363" s="341" t="s">
        <v>317</v>
      </c>
      <c r="G1363" s="340" t="s">
        <v>2219</v>
      </c>
      <c r="H1363" s="340" t="s">
        <v>2220</v>
      </c>
      <c r="I1363" s="342">
        <v>3835.02001953125</v>
      </c>
      <c r="J1363" s="342">
        <v>9</v>
      </c>
      <c r="K1363" s="343">
        <v>34515.1787109375</v>
      </c>
    </row>
    <row r="1364" spans="1:11" ht="14.45" customHeight="1" x14ac:dyDescent="0.2">
      <c r="A1364" s="338" t="s">
        <v>1433</v>
      </c>
      <c r="B1364" s="339" t="s">
        <v>1434</v>
      </c>
      <c r="C1364" s="340" t="s">
        <v>2126</v>
      </c>
      <c r="D1364" s="341" t="s">
        <v>2127</v>
      </c>
      <c r="E1364" s="340" t="s">
        <v>316</v>
      </c>
      <c r="F1364" s="341" t="s">
        <v>317</v>
      </c>
      <c r="G1364" s="340" t="s">
        <v>2221</v>
      </c>
      <c r="H1364" s="340" t="s">
        <v>2222</v>
      </c>
      <c r="I1364" s="342">
        <v>6087.41015625</v>
      </c>
      <c r="J1364" s="342">
        <v>3</v>
      </c>
      <c r="K1364" s="343">
        <v>18262.23046875</v>
      </c>
    </row>
    <row r="1365" spans="1:11" ht="14.45" customHeight="1" x14ac:dyDescent="0.2">
      <c r="A1365" s="338" t="s">
        <v>1433</v>
      </c>
      <c r="B1365" s="339" t="s">
        <v>1434</v>
      </c>
      <c r="C1365" s="340" t="s">
        <v>2126</v>
      </c>
      <c r="D1365" s="341" t="s">
        <v>2127</v>
      </c>
      <c r="E1365" s="340" t="s">
        <v>316</v>
      </c>
      <c r="F1365" s="341" t="s">
        <v>317</v>
      </c>
      <c r="G1365" s="340" t="s">
        <v>2223</v>
      </c>
      <c r="H1365" s="340" t="s">
        <v>2224</v>
      </c>
      <c r="I1365" s="342">
        <v>1380</v>
      </c>
      <c r="J1365" s="342">
        <v>10</v>
      </c>
      <c r="K1365" s="343">
        <v>13800</v>
      </c>
    </row>
    <row r="1366" spans="1:11" ht="14.45" customHeight="1" x14ac:dyDescent="0.2">
      <c r="A1366" s="338" t="s">
        <v>1433</v>
      </c>
      <c r="B1366" s="339" t="s">
        <v>1434</v>
      </c>
      <c r="C1366" s="340" t="s">
        <v>2126</v>
      </c>
      <c r="D1366" s="341" t="s">
        <v>2127</v>
      </c>
      <c r="E1366" s="340" t="s">
        <v>316</v>
      </c>
      <c r="F1366" s="341" t="s">
        <v>317</v>
      </c>
      <c r="G1366" s="340" t="s">
        <v>2225</v>
      </c>
      <c r="H1366" s="340" t="s">
        <v>2226</v>
      </c>
      <c r="I1366" s="342">
        <v>4370</v>
      </c>
      <c r="J1366" s="342">
        <v>5</v>
      </c>
      <c r="K1366" s="343">
        <v>21850</v>
      </c>
    </row>
    <row r="1367" spans="1:11" ht="14.45" customHeight="1" x14ac:dyDescent="0.2">
      <c r="A1367" s="338" t="s">
        <v>1433</v>
      </c>
      <c r="B1367" s="339" t="s">
        <v>1434</v>
      </c>
      <c r="C1367" s="340" t="s">
        <v>2126</v>
      </c>
      <c r="D1367" s="341" t="s">
        <v>2127</v>
      </c>
      <c r="E1367" s="340" t="s">
        <v>316</v>
      </c>
      <c r="F1367" s="341" t="s">
        <v>317</v>
      </c>
      <c r="G1367" s="340" t="s">
        <v>356</v>
      </c>
      <c r="H1367" s="340" t="s">
        <v>357</v>
      </c>
      <c r="I1367" s="342">
        <v>101.19999694824219</v>
      </c>
      <c r="J1367" s="342">
        <v>5</v>
      </c>
      <c r="K1367" s="343">
        <v>506</v>
      </c>
    </row>
    <row r="1368" spans="1:11" ht="14.45" customHeight="1" x14ac:dyDescent="0.2">
      <c r="A1368" s="338" t="s">
        <v>1433</v>
      </c>
      <c r="B1368" s="339" t="s">
        <v>1434</v>
      </c>
      <c r="C1368" s="340" t="s">
        <v>2126</v>
      </c>
      <c r="D1368" s="341" t="s">
        <v>2127</v>
      </c>
      <c r="E1368" s="340" t="s">
        <v>316</v>
      </c>
      <c r="F1368" s="341" t="s">
        <v>317</v>
      </c>
      <c r="G1368" s="340" t="s">
        <v>1477</v>
      </c>
      <c r="H1368" s="340" t="s">
        <v>1478</v>
      </c>
      <c r="I1368" s="342">
        <v>22.149999618530273</v>
      </c>
      <c r="J1368" s="342">
        <v>45</v>
      </c>
      <c r="K1368" s="343">
        <v>996.75</v>
      </c>
    </row>
    <row r="1369" spans="1:11" ht="14.45" customHeight="1" x14ac:dyDescent="0.2">
      <c r="A1369" s="338" t="s">
        <v>1433</v>
      </c>
      <c r="B1369" s="339" t="s">
        <v>1434</v>
      </c>
      <c r="C1369" s="340" t="s">
        <v>2126</v>
      </c>
      <c r="D1369" s="341" t="s">
        <v>2127</v>
      </c>
      <c r="E1369" s="340" t="s">
        <v>316</v>
      </c>
      <c r="F1369" s="341" t="s">
        <v>317</v>
      </c>
      <c r="G1369" s="340" t="s">
        <v>362</v>
      </c>
      <c r="H1369" s="340" t="s">
        <v>363</v>
      </c>
      <c r="I1369" s="342">
        <v>5.2766668001810713</v>
      </c>
      <c r="J1369" s="342">
        <v>30</v>
      </c>
      <c r="K1369" s="343">
        <v>158.29999923706055</v>
      </c>
    </row>
    <row r="1370" spans="1:11" ht="14.45" customHeight="1" x14ac:dyDescent="0.2">
      <c r="A1370" s="338" t="s">
        <v>1433</v>
      </c>
      <c r="B1370" s="339" t="s">
        <v>1434</v>
      </c>
      <c r="C1370" s="340" t="s">
        <v>2126</v>
      </c>
      <c r="D1370" s="341" t="s">
        <v>2127</v>
      </c>
      <c r="E1370" s="340" t="s">
        <v>316</v>
      </c>
      <c r="F1370" s="341" t="s">
        <v>317</v>
      </c>
      <c r="G1370" s="340" t="s">
        <v>374</v>
      </c>
      <c r="H1370" s="340" t="s">
        <v>375</v>
      </c>
      <c r="I1370" s="342">
        <v>214.38999938964844</v>
      </c>
      <c r="J1370" s="342">
        <v>4</v>
      </c>
      <c r="K1370" s="343">
        <v>857.75</v>
      </c>
    </row>
    <row r="1371" spans="1:11" ht="14.45" customHeight="1" x14ac:dyDescent="0.2">
      <c r="A1371" s="338" t="s">
        <v>1433</v>
      </c>
      <c r="B1371" s="339" t="s">
        <v>1434</v>
      </c>
      <c r="C1371" s="340" t="s">
        <v>2126</v>
      </c>
      <c r="D1371" s="341" t="s">
        <v>2127</v>
      </c>
      <c r="E1371" s="340" t="s">
        <v>316</v>
      </c>
      <c r="F1371" s="341" t="s">
        <v>317</v>
      </c>
      <c r="G1371" s="340" t="s">
        <v>2227</v>
      </c>
      <c r="H1371" s="340" t="s">
        <v>2228</v>
      </c>
      <c r="I1371" s="342">
        <v>399.33750152587891</v>
      </c>
      <c r="J1371" s="342">
        <v>21</v>
      </c>
      <c r="K1371" s="343">
        <v>8359.3500366210938</v>
      </c>
    </row>
    <row r="1372" spans="1:11" ht="14.45" customHeight="1" x14ac:dyDescent="0.2">
      <c r="A1372" s="338" t="s">
        <v>1433</v>
      </c>
      <c r="B1372" s="339" t="s">
        <v>1434</v>
      </c>
      <c r="C1372" s="340" t="s">
        <v>2126</v>
      </c>
      <c r="D1372" s="341" t="s">
        <v>2127</v>
      </c>
      <c r="E1372" s="340" t="s">
        <v>316</v>
      </c>
      <c r="F1372" s="341" t="s">
        <v>317</v>
      </c>
      <c r="G1372" s="340" t="s">
        <v>1505</v>
      </c>
      <c r="H1372" s="340" t="s">
        <v>1506</v>
      </c>
      <c r="I1372" s="342">
        <v>22.944000434875488</v>
      </c>
      <c r="J1372" s="342">
        <v>800</v>
      </c>
      <c r="K1372" s="343">
        <v>18354.5</v>
      </c>
    </row>
    <row r="1373" spans="1:11" ht="14.45" customHeight="1" x14ac:dyDescent="0.2">
      <c r="A1373" s="338" t="s">
        <v>1433</v>
      </c>
      <c r="B1373" s="339" t="s">
        <v>1434</v>
      </c>
      <c r="C1373" s="340" t="s">
        <v>2126</v>
      </c>
      <c r="D1373" s="341" t="s">
        <v>2127</v>
      </c>
      <c r="E1373" s="340" t="s">
        <v>316</v>
      </c>
      <c r="F1373" s="341" t="s">
        <v>317</v>
      </c>
      <c r="G1373" s="340" t="s">
        <v>1511</v>
      </c>
      <c r="H1373" s="340" t="s">
        <v>1512</v>
      </c>
      <c r="I1373" s="342">
        <v>1.3799999952316284</v>
      </c>
      <c r="J1373" s="342">
        <v>1950</v>
      </c>
      <c r="K1373" s="343">
        <v>2691</v>
      </c>
    </row>
    <row r="1374" spans="1:11" ht="14.45" customHeight="1" x14ac:dyDescent="0.2">
      <c r="A1374" s="338" t="s">
        <v>1433</v>
      </c>
      <c r="B1374" s="339" t="s">
        <v>1434</v>
      </c>
      <c r="C1374" s="340" t="s">
        <v>2126</v>
      </c>
      <c r="D1374" s="341" t="s">
        <v>2127</v>
      </c>
      <c r="E1374" s="340" t="s">
        <v>316</v>
      </c>
      <c r="F1374" s="341" t="s">
        <v>317</v>
      </c>
      <c r="G1374" s="340" t="s">
        <v>388</v>
      </c>
      <c r="H1374" s="340" t="s">
        <v>389</v>
      </c>
      <c r="I1374" s="342">
        <v>2.0645453929901123</v>
      </c>
      <c r="J1374" s="342">
        <v>1199</v>
      </c>
      <c r="K1374" s="343">
        <v>2474.6399993896484</v>
      </c>
    </row>
    <row r="1375" spans="1:11" ht="14.45" customHeight="1" x14ac:dyDescent="0.2">
      <c r="A1375" s="338" t="s">
        <v>1433</v>
      </c>
      <c r="B1375" s="339" t="s">
        <v>1434</v>
      </c>
      <c r="C1375" s="340" t="s">
        <v>2126</v>
      </c>
      <c r="D1375" s="341" t="s">
        <v>2127</v>
      </c>
      <c r="E1375" s="340" t="s">
        <v>316</v>
      </c>
      <c r="F1375" s="341" t="s">
        <v>317</v>
      </c>
      <c r="G1375" s="340" t="s">
        <v>392</v>
      </c>
      <c r="H1375" s="340" t="s">
        <v>393</v>
      </c>
      <c r="I1375" s="342">
        <v>5.8766667048136396</v>
      </c>
      <c r="J1375" s="342">
        <v>600</v>
      </c>
      <c r="K1375" s="343">
        <v>3526.5</v>
      </c>
    </row>
    <row r="1376" spans="1:11" ht="14.45" customHeight="1" x14ac:dyDescent="0.2">
      <c r="A1376" s="338" t="s">
        <v>1433</v>
      </c>
      <c r="B1376" s="339" t="s">
        <v>1434</v>
      </c>
      <c r="C1376" s="340" t="s">
        <v>2126</v>
      </c>
      <c r="D1376" s="341" t="s">
        <v>2127</v>
      </c>
      <c r="E1376" s="340" t="s">
        <v>316</v>
      </c>
      <c r="F1376" s="341" t="s">
        <v>317</v>
      </c>
      <c r="G1376" s="340" t="s">
        <v>1828</v>
      </c>
      <c r="H1376" s="340" t="s">
        <v>1829</v>
      </c>
      <c r="I1376" s="342">
        <v>46</v>
      </c>
      <c r="J1376" s="342">
        <v>13</v>
      </c>
      <c r="K1376" s="343">
        <v>598</v>
      </c>
    </row>
    <row r="1377" spans="1:11" ht="14.45" customHeight="1" x14ac:dyDescent="0.2">
      <c r="A1377" s="338" t="s">
        <v>1433</v>
      </c>
      <c r="B1377" s="339" t="s">
        <v>1434</v>
      </c>
      <c r="C1377" s="340" t="s">
        <v>2126</v>
      </c>
      <c r="D1377" s="341" t="s">
        <v>2127</v>
      </c>
      <c r="E1377" s="340" t="s">
        <v>316</v>
      </c>
      <c r="F1377" s="341" t="s">
        <v>317</v>
      </c>
      <c r="G1377" s="340" t="s">
        <v>396</v>
      </c>
      <c r="H1377" s="340" t="s">
        <v>397</v>
      </c>
      <c r="I1377" s="342">
        <v>98.379997253417969</v>
      </c>
      <c r="J1377" s="342">
        <v>1</v>
      </c>
      <c r="K1377" s="343">
        <v>98.379997253417969</v>
      </c>
    </row>
    <row r="1378" spans="1:11" ht="14.45" customHeight="1" x14ac:dyDescent="0.2">
      <c r="A1378" s="338" t="s">
        <v>1433</v>
      </c>
      <c r="B1378" s="339" t="s">
        <v>1434</v>
      </c>
      <c r="C1378" s="340" t="s">
        <v>2126</v>
      </c>
      <c r="D1378" s="341" t="s">
        <v>2127</v>
      </c>
      <c r="E1378" s="340" t="s">
        <v>316</v>
      </c>
      <c r="F1378" s="341" t="s">
        <v>317</v>
      </c>
      <c r="G1378" s="340" t="s">
        <v>1241</v>
      </c>
      <c r="H1378" s="340" t="s">
        <v>1242</v>
      </c>
      <c r="I1378" s="342">
        <v>0.37999999523162842</v>
      </c>
      <c r="J1378" s="342">
        <v>30</v>
      </c>
      <c r="K1378" s="343">
        <v>11.399999856948853</v>
      </c>
    </row>
    <row r="1379" spans="1:11" ht="14.45" customHeight="1" x14ac:dyDescent="0.2">
      <c r="A1379" s="338" t="s">
        <v>1433</v>
      </c>
      <c r="B1379" s="339" t="s">
        <v>1434</v>
      </c>
      <c r="C1379" s="340" t="s">
        <v>2126</v>
      </c>
      <c r="D1379" s="341" t="s">
        <v>2127</v>
      </c>
      <c r="E1379" s="340" t="s">
        <v>316</v>
      </c>
      <c r="F1379" s="341" t="s">
        <v>317</v>
      </c>
      <c r="G1379" s="340" t="s">
        <v>1830</v>
      </c>
      <c r="H1379" s="340" t="s">
        <v>1831</v>
      </c>
      <c r="I1379" s="342">
        <v>7.9016666412353516</v>
      </c>
      <c r="J1379" s="342">
        <v>168</v>
      </c>
      <c r="K1379" s="343">
        <v>1329.8399963378906</v>
      </c>
    </row>
    <row r="1380" spans="1:11" ht="14.45" customHeight="1" x14ac:dyDescent="0.2">
      <c r="A1380" s="338" t="s">
        <v>1433</v>
      </c>
      <c r="B1380" s="339" t="s">
        <v>1434</v>
      </c>
      <c r="C1380" s="340" t="s">
        <v>2126</v>
      </c>
      <c r="D1380" s="341" t="s">
        <v>2127</v>
      </c>
      <c r="E1380" s="340" t="s">
        <v>316</v>
      </c>
      <c r="F1380" s="341" t="s">
        <v>317</v>
      </c>
      <c r="G1380" s="340" t="s">
        <v>1834</v>
      </c>
      <c r="H1380" s="340" t="s">
        <v>1835</v>
      </c>
      <c r="I1380" s="342">
        <v>25.559999465942383</v>
      </c>
      <c r="J1380" s="342">
        <v>24</v>
      </c>
      <c r="K1380" s="343">
        <v>613.32000732421875</v>
      </c>
    </row>
    <row r="1381" spans="1:11" ht="14.45" customHeight="1" x14ac:dyDescent="0.2">
      <c r="A1381" s="338" t="s">
        <v>1433</v>
      </c>
      <c r="B1381" s="339" t="s">
        <v>1434</v>
      </c>
      <c r="C1381" s="340" t="s">
        <v>2126</v>
      </c>
      <c r="D1381" s="341" t="s">
        <v>2127</v>
      </c>
      <c r="E1381" s="340" t="s">
        <v>316</v>
      </c>
      <c r="F1381" s="341" t="s">
        <v>317</v>
      </c>
      <c r="G1381" s="340" t="s">
        <v>2229</v>
      </c>
      <c r="H1381" s="340" t="s">
        <v>2230</v>
      </c>
      <c r="I1381" s="342">
        <v>10.769999885559082</v>
      </c>
      <c r="J1381" s="342">
        <v>220</v>
      </c>
      <c r="K1381" s="343">
        <v>2370.6000366210938</v>
      </c>
    </row>
    <row r="1382" spans="1:11" ht="14.45" customHeight="1" x14ac:dyDescent="0.2">
      <c r="A1382" s="338" t="s">
        <v>1433</v>
      </c>
      <c r="B1382" s="339" t="s">
        <v>1434</v>
      </c>
      <c r="C1382" s="340" t="s">
        <v>2126</v>
      </c>
      <c r="D1382" s="341" t="s">
        <v>2127</v>
      </c>
      <c r="E1382" s="340" t="s">
        <v>316</v>
      </c>
      <c r="F1382" s="341" t="s">
        <v>317</v>
      </c>
      <c r="G1382" s="340" t="s">
        <v>1522</v>
      </c>
      <c r="H1382" s="340" t="s">
        <v>1524</v>
      </c>
      <c r="I1382" s="342">
        <v>1253.27001953125</v>
      </c>
      <c r="J1382" s="342">
        <v>5</v>
      </c>
      <c r="K1382" s="343">
        <v>6266.35009765625</v>
      </c>
    </row>
    <row r="1383" spans="1:11" ht="14.45" customHeight="1" x14ac:dyDescent="0.2">
      <c r="A1383" s="338" t="s">
        <v>1433</v>
      </c>
      <c r="B1383" s="339" t="s">
        <v>1434</v>
      </c>
      <c r="C1383" s="340" t="s">
        <v>2126</v>
      </c>
      <c r="D1383" s="341" t="s">
        <v>2127</v>
      </c>
      <c r="E1383" s="340" t="s">
        <v>316</v>
      </c>
      <c r="F1383" s="341" t="s">
        <v>317</v>
      </c>
      <c r="G1383" s="340" t="s">
        <v>1525</v>
      </c>
      <c r="H1383" s="340" t="s">
        <v>1527</v>
      </c>
      <c r="I1383" s="342">
        <v>1490.1700439453125</v>
      </c>
      <c r="J1383" s="342">
        <v>5</v>
      </c>
      <c r="K1383" s="343">
        <v>7450.85009765625</v>
      </c>
    </row>
    <row r="1384" spans="1:11" ht="14.45" customHeight="1" x14ac:dyDescent="0.2">
      <c r="A1384" s="338" t="s">
        <v>1433</v>
      </c>
      <c r="B1384" s="339" t="s">
        <v>1434</v>
      </c>
      <c r="C1384" s="340" t="s">
        <v>2126</v>
      </c>
      <c r="D1384" s="341" t="s">
        <v>2127</v>
      </c>
      <c r="E1384" s="340" t="s">
        <v>316</v>
      </c>
      <c r="F1384" s="341" t="s">
        <v>317</v>
      </c>
      <c r="G1384" s="340" t="s">
        <v>2231</v>
      </c>
      <c r="H1384" s="340" t="s">
        <v>2232</v>
      </c>
      <c r="I1384" s="342">
        <v>11.117726932872426</v>
      </c>
      <c r="J1384" s="342">
        <v>32700</v>
      </c>
      <c r="K1384" s="343">
        <v>364346.39086914063</v>
      </c>
    </row>
    <row r="1385" spans="1:11" ht="14.45" customHeight="1" x14ac:dyDescent="0.2">
      <c r="A1385" s="338" t="s">
        <v>1433</v>
      </c>
      <c r="B1385" s="339" t="s">
        <v>1434</v>
      </c>
      <c r="C1385" s="340" t="s">
        <v>2126</v>
      </c>
      <c r="D1385" s="341" t="s">
        <v>2127</v>
      </c>
      <c r="E1385" s="340" t="s">
        <v>316</v>
      </c>
      <c r="F1385" s="341" t="s">
        <v>317</v>
      </c>
      <c r="G1385" s="340" t="s">
        <v>2233</v>
      </c>
      <c r="H1385" s="340" t="s">
        <v>2234</v>
      </c>
      <c r="I1385" s="342">
        <v>2510.75</v>
      </c>
      <c r="J1385" s="342">
        <v>10</v>
      </c>
      <c r="K1385" s="343">
        <v>25107.5</v>
      </c>
    </row>
    <row r="1386" spans="1:11" ht="14.45" customHeight="1" x14ac:dyDescent="0.2">
      <c r="A1386" s="338" t="s">
        <v>1433</v>
      </c>
      <c r="B1386" s="339" t="s">
        <v>1434</v>
      </c>
      <c r="C1386" s="340" t="s">
        <v>2126</v>
      </c>
      <c r="D1386" s="341" t="s">
        <v>2127</v>
      </c>
      <c r="E1386" s="340" t="s">
        <v>316</v>
      </c>
      <c r="F1386" s="341" t="s">
        <v>317</v>
      </c>
      <c r="G1386" s="340" t="s">
        <v>1844</v>
      </c>
      <c r="H1386" s="340" t="s">
        <v>1845</v>
      </c>
      <c r="I1386" s="342">
        <v>408.6400146484375</v>
      </c>
      <c r="J1386" s="342">
        <v>150</v>
      </c>
      <c r="K1386" s="343">
        <v>61296.179443359375</v>
      </c>
    </row>
    <row r="1387" spans="1:11" ht="14.45" customHeight="1" x14ac:dyDescent="0.2">
      <c r="A1387" s="338" t="s">
        <v>1433</v>
      </c>
      <c r="B1387" s="339" t="s">
        <v>1434</v>
      </c>
      <c r="C1387" s="340" t="s">
        <v>2126</v>
      </c>
      <c r="D1387" s="341" t="s">
        <v>2127</v>
      </c>
      <c r="E1387" s="340" t="s">
        <v>316</v>
      </c>
      <c r="F1387" s="341" t="s">
        <v>317</v>
      </c>
      <c r="G1387" s="340" t="s">
        <v>1534</v>
      </c>
      <c r="H1387" s="340" t="s">
        <v>1535</v>
      </c>
      <c r="I1387" s="342">
        <v>4347</v>
      </c>
      <c r="J1387" s="342">
        <v>5</v>
      </c>
      <c r="K1387" s="343">
        <v>21735</v>
      </c>
    </row>
    <row r="1388" spans="1:11" ht="14.45" customHeight="1" x14ac:dyDescent="0.2">
      <c r="A1388" s="338" t="s">
        <v>1433</v>
      </c>
      <c r="B1388" s="339" t="s">
        <v>1434</v>
      </c>
      <c r="C1388" s="340" t="s">
        <v>2126</v>
      </c>
      <c r="D1388" s="341" t="s">
        <v>2127</v>
      </c>
      <c r="E1388" s="340" t="s">
        <v>316</v>
      </c>
      <c r="F1388" s="341" t="s">
        <v>317</v>
      </c>
      <c r="G1388" s="340" t="s">
        <v>1249</v>
      </c>
      <c r="H1388" s="340" t="s">
        <v>1250</v>
      </c>
      <c r="I1388" s="342">
        <v>0.5084615303919866</v>
      </c>
      <c r="J1388" s="342">
        <v>10900</v>
      </c>
      <c r="K1388" s="343">
        <v>5538</v>
      </c>
    </row>
    <row r="1389" spans="1:11" ht="14.45" customHeight="1" x14ac:dyDescent="0.2">
      <c r="A1389" s="338" t="s">
        <v>1433</v>
      </c>
      <c r="B1389" s="339" t="s">
        <v>1434</v>
      </c>
      <c r="C1389" s="340" t="s">
        <v>2126</v>
      </c>
      <c r="D1389" s="341" t="s">
        <v>2127</v>
      </c>
      <c r="E1389" s="340" t="s">
        <v>316</v>
      </c>
      <c r="F1389" s="341" t="s">
        <v>317</v>
      </c>
      <c r="G1389" s="340" t="s">
        <v>2235</v>
      </c>
      <c r="H1389" s="340" t="s">
        <v>2236</v>
      </c>
      <c r="I1389" s="342">
        <v>2.3820001125335692</v>
      </c>
      <c r="J1389" s="342">
        <v>1880</v>
      </c>
      <c r="K1389" s="343">
        <v>4475.5999145507813</v>
      </c>
    </row>
    <row r="1390" spans="1:11" ht="14.45" customHeight="1" x14ac:dyDescent="0.2">
      <c r="A1390" s="338" t="s">
        <v>1433</v>
      </c>
      <c r="B1390" s="339" t="s">
        <v>1434</v>
      </c>
      <c r="C1390" s="340" t="s">
        <v>2126</v>
      </c>
      <c r="D1390" s="341" t="s">
        <v>2127</v>
      </c>
      <c r="E1390" s="340" t="s">
        <v>462</v>
      </c>
      <c r="F1390" s="341" t="s">
        <v>463</v>
      </c>
      <c r="G1390" s="340" t="s">
        <v>2237</v>
      </c>
      <c r="H1390" s="340" t="s">
        <v>2238</v>
      </c>
      <c r="I1390" s="342">
        <v>10.270000457763672</v>
      </c>
      <c r="J1390" s="342">
        <v>100</v>
      </c>
      <c r="K1390" s="343">
        <v>1027.2900390625</v>
      </c>
    </row>
    <row r="1391" spans="1:11" ht="14.45" customHeight="1" x14ac:dyDescent="0.2">
      <c r="A1391" s="338" t="s">
        <v>1433</v>
      </c>
      <c r="B1391" s="339" t="s">
        <v>1434</v>
      </c>
      <c r="C1391" s="340" t="s">
        <v>2126</v>
      </c>
      <c r="D1391" s="341" t="s">
        <v>2127</v>
      </c>
      <c r="E1391" s="340" t="s">
        <v>462</v>
      </c>
      <c r="F1391" s="341" t="s">
        <v>463</v>
      </c>
      <c r="G1391" s="340" t="s">
        <v>2239</v>
      </c>
      <c r="H1391" s="340" t="s">
        <v>2240</v>
      </c>
      <c r="I1391" s="342">
        <v>10.270000457763672</v>
      </c>
      <c r="J1391" s="342">
        <v>100</v>
      </c>
      <c r="K1391" s="343">
        <v>1027.2900390625</v>
      </c>
    </row>
    <row r="1392" spans="1:11" ht="14.45" customHeight="1" x14ac:dyDescent="0.2">
      <c r="A1392" s="338" t="s">
        <v>1433</v>
      </c>
      <c r="B1392" s="339" t="s">
        <v>1434</v>
      </c>
      <c r="C1392" s="340" t="s">
        <v>2126</v>
      </c>
      <c r="D1392" s="341" t="s">
        <v>2127</v>
      </c>
      <c r="E1392" s="340" t="s">
        <v>462</v>
      </c>
      <c r="F1392" s="341" t="s">
        <v>463</v>
      </c>
      <c r="G1392" s="340" t="s">
        <v>2241</v>
      </c>
      <c r="H1392" s="340" t="s">
        <v>2242</v>
      </c>
      <c r="I1392" s="342">
        <v>1.2100000381469727</v>
      </c>
      <c r="J1392" s="342">
        <v>3</v>
      </c>
      <c r="K1392" s="343">
        <v>3.630000114440918</v>
      </c>
    </row>
    <row r="1393" spans="1:11" ht="14.45" customHeight="1" x14ac:dyDescent="0.2">
      <c r="A1393" s="338" t="s">
        <v>1433</v>
      </c>
      <c r="B1393" s="339" t="s">
        <v>1434</v>
      </c>
      <c r="C1393" s="340" t="s">
        <v>2126</v>
      </c>
      <c r="D1393" s="341" t="s">
        <v>2127</v>
      </c>
      <c r="E1393" s="340" t="s">
        <v>462</v>
      </c>
      <c r="F1393" s="341" t="s">
        <v>463</v>
      </c>
      <c r="G1393" s="340" t="s">
        <v>2243</v>
      </c>
      <c r="H1393" s="340" t="s">
        <v>2244</v>
      </c>
      <c r="I1393" s="342">
        <v>1.2100000381469727</v>
      </c>
      <c r="J1393" s="342">
        <v>1</v>
      </c>
      <c r="K1393" s="343">
        <v>1.2100000381469727</v>
      </c>
    </row>
    <row r="1394" spans="1:11" ht="14.45" customHeight="1" x14ac:dyDescent="0.2">
      <c r="A1394" s="338" t="s">
        <v>1433</v>
      </c>
      <c r="B1394" s="339" t="s">
        <v>1434</v>
      </c>
      <c r="C1394" s="340" t="s">
        <v>2126</v>
      </c>
      <c r="D1394" s="341" t="s">
        <v>2127</v>
      </c>
      <c r="E1394" s="340" t="s">
        <v>462</v>
      </c>
      <c r="F1394" s="341" t="s">
        <v>463</v>
      </c>
      <c r="G1394" s="340" t="s">
        <v>2245</v>
      </c>
      <c r="H1394" s="340" t="s">
        <v>2246</v>
      </c>
      <c r="I1394" s="342">
        <v>935</v>
      </c>
      <c r="J1394" s="342">
        <v>4</v>
      </c>
      <c r="K1394" s="343">
        <v>3740</v>
      </c>
    </row>
    <row r="1395" spans="1:11" ht="14.45" customHeight="1" x14ac:dyDescent="0.2">
      <c r="A1395" s="338" t="s">
        <v>1433</v>
      </c>
      <c r="B1395" s="339" t="s">
        <v>1434</v>
      </c>
      <c r="C1395" s="340" t="s">
        <v>2126</v>
      </c>
      <c r="D1395" s="341" t="s">
        <v>2127</v>
      </c>
      <c r="E1395" s="340" t="s">
        <v>462</v>
      </c>
      <c r="F1395" s="341" t="s">
        <v>463</v>
      </c>
      <c r="G1395" s="340" t="s">
        <v>472</v>
      </c>
      <c r="H1395" s="340" t="s">
        <v>473</v>
      </c>
      <c r="I1395" s="342">
        <v>2.9050000905990601</v>
      </c>
      <c r="J1395" s="342">
        <v>370</v>
      </c>
      <c r="K1395" s="343">
        <v>1075</v>
      </c>
    </row>
    <row r="1396" spans="1:11" ht="14.45" customHeight="1" x14ac:dyDescent="0.2">
      <c r="A1396" s="338" t="s">
        <v>1433</v>
      </c>
      <c r="B1396" s="339" t="s">
        <v>1434</v>
      </c>
      <c r="C1396" s="340" t="s">
        <v>2126</v>
      </c>
      <c r="D1396" s="341" t="s">
        <v>2127</v>
      </c>
      <c r="E1396" s="340" t="s">
        <v>462</v>
      </c>
      <c r="F1396" s="341" t="s">
        <v>463</v>
      </c>
      <c r="G1396" s="340" t="s">
        <v>474</v>
      </c>
      <c r="H1396" s="340" t="s">
        <v>475</v>
      </c>
      <c r="I1396" s="342">
        <v>2.9025000929832458</v>
      </c>
      <c r="J1396" s="342">
        <v>400</v>
      </c>
      <c r="K1396" s="343">
        <v>1161</v>
      </c>
    </row>
    <row r="1397" spans="1:11" ht="14.45" customHeight="1" x14ac:dyDescent="0.2">
      <c r="A1397" s="338" t="s">
        <v>1433</v>
      </c>
      <c r="B1397" s="339" t="s">
        <v>1434</v>
      </c>
      <c r="C1397" s="340" t="s">
        <v>2126</v>
      </c>
      <c r="D1397" s="341" t="s">
        <v>2127</v>
      </c>
      <c r="E1397" s="340" t="s">
        <v>462</v>
      </c>
      <c r="F1397" s="341" t="s">
        <v>463</v>
      </c>
      <c r="G1397" s="340" t="s">
        <v>2247</v>
      </c>
      <c r="H1397" s="340" t="s">
        <v>2248</v>
      </c>
      <c r="I1397" s="342">
        <v>2.9050000905990601</v>
      </c>
      <c r="J1397" s="342">
        <v>200</v>
      </c>
      <c r="K1397" s="343">
        <v>581</v>
      </c>
    </row>
    <row r="1398" spans="1:11" ht="14.45" customHeight="1" x14ac:dyDescent="0.2">
      <c r="A1398" s="338" t="s">
        <v>1433</v>
      </c>
      <c r="B1398" s="339" t="s">
        <v>1434</v>
      </c>
      <c r="C1398" s="340" t="s">
        <v>2126</v>
      </c>
      <c r="D1398" s="341" t="s">
        <v>2127</v>
      </c>
      <c r="E1398" s="340" t="s">
        <v>462</v>
      </c>
      <c r="F1398" s="341" t="s">
        <v>463</v>
      </c>
      <c r="G1398" s="340" t="s">
        <v>1854</v>
      </c>
      <c r="H1398" s="340" t="s">
        <v>1855</v>
      </c>
      <c r="I1398" s="342">
        <v>13.80666700998942</v>
      </c>
      <c r="J1398" s="342">
        <v>40</v>
      </c>
      <c r="K1398" s="343">
        <v>552.31001281738281</v>
      </c>
    </row>
    <row r="1399" spans="1:11" ht="14.45" customHeight="1" x14ac:dyDescent="0.2">
      <c r="A1399" s="338" t="s">
        <v>1433</v>
      </c>
      <c r="B1399" s="339" t="s">
        <v>1434</v>
      </c>
      <c r="C1399" s="340" t="s">
        <v>2126</v>
      </c>
      <c r="D1399" s="341" t="s">
        <v>2127</v>
      </c>
      <c r="E1399" s="340" t="s">
        <v>462</v>
      </c>
      <c r="F1399" s="341" t="s">
        <v>463</v>
      </c>
      <c r="G1399" s="340" t="s">
        <v>1860</v>
      </c>
      <c r="H1399" s="340" t="s">
        <v>1861</v>
      </c>
      <c r="I1399" s="342">
        <v>41091.6015625</v>
      </c>
      <c r="J1399" s="342">
        <v>2</v>
      </c>
      <c r="K1399" s="343">
        <v>82183.203125</v>
      </c>
    </row>
    <row r="1400" spans="1:11" ht="14.45" customHeight="1" x14ac:dyDescent="0.2">
      <c r="A1400" s="338" t="s">
        <v>1433</v>
      </c>
      <c r="B1400" s="339" t="s">
        <v>1434</v>
      </c>
      <c r="C1400" s="340" t="s">
        <v>2126</v>
      </c>
      <c r="D1400" s="341" t="s">
        <v>2127</v>
      </c>
      <c r="E1400" s="340" t="s">
        <v>462</v>
      </c>
      <c r="F1400" s="341" t="s">
        <v>463</v>
      </c>
      <c r="G1400" s="340" t="s">
        <v>2249</v>
      </c>
      <c r="H1400" s="340" t="s">
        <v>2250</v>
      </c>
      <c r="I1400" s="342">
        <v>39930</v>
      </c>
      <c r="J1400" s="342">
        <v>4</v>
      </c>
      <c r="K1400" s="343">
        <v>159720</v>
      </c>
    </row>
    <row r="1401" spans="1:11" ht="14.45" customHeight="1" x14ac:dyDescent="0.2">
      <c r="A1401" s="338" t="s">
        <v>1433</v>
      </c>
      <c r="B1401" s="339" t="s">
        <v>1434</v>
      </c>
      <c r="C1401" s="340" t="s">
        <v>2126</v>
      </c>
      <c r="D1401" s="341" t="s">
        <v>2127</v>
      </c>
      <c r="E1401" s="340" t="s">
        <v>462</v>
      </c>
      <c r="F1401" s="341" t="s">
        <v>463</v>
      </c>
      <c r="G1401" s="340" t="s">
        <v>2251</v>
      </c>
      <c r="H1401" s="340" t="s">
        <v>2252</v>
      </c>
      <c r="I1401" s="342">
        <v>1488.300048828125</v>
      </c>
      <c r="J1401" s="342">
        <v>12</v>
      </c>
      <c r="K1401" s="343">
        <v>17859.599609375</v>
      </c>
    </row>
    <row r="1402" spans="1:11" ht="14.45" customHeight="1" x14ac:dyDescent="0.2">
      <c r="A1402" s="338" t="s">
        <v>1433</v>
      </c>
      <c r="B1402" s="339" t="s">
        <v>1434</v>
      </c>
      <c r="C1402" s="340" t="s">
        <v>2126</v>
      </c>
      <c r="D1402" s="341" t="s">
        <v>2127</v>
      </c>
      <c r="E1402" s="340" t="s">
        <v>462</v>
      </c>
      <c r="F1402" s="341" t="s">
        <v>463</v>
      </c>
      <c r="G1402" s="340" t="s">
        <v>2253</v>
      </c>
      <c r="H1402" s="340" t="s">
        <v>2254</v>
      </c>
      <c r="I1402" s="342">
        <v>1221</v>
      </c>
      <c r="J1402" s="342">
        <v>150</v>
      </c>
      <c r="K1402" s="343">
        <v>183149.970703125</v>
      </c>
    </row>
    <row r="1403" spans="1:11" ht="14.45" customHeight="1" x14ac:dyDescent="0.2">
      <c r="A1403" s="338" t="s">
        <v>1433</v>
      </c>
      <c r="B1403" s="339" t="s">
        <v>1434</v>
      </c>
      <c r="C1403" s="340" t="s">
        <v>2126</v>
      </c>
      <c r="D1403" s="341" t="s">
        <v>2127</v>
      </c>
      <c r="E1403" s="340" t="s">
        <v>462</v>
      </c>
      <c r="F1403" s="341" t="s">
        <v>463</v>
      </c>
      <c r="G1403" s="340" t="s">
        <v>494</v>
      </c>
      <c r="H1403" s="340" t="s">
        <v>495</v>
      </c>
      <c r="I1403" s="342">
        <v>8.4700002670288086</v>
      </c>
      <c r="J1403" s="342">
        <v>1720</v>
      </c>
      <c r="K1403" s="343">
        <v>14568.400024414063</v>
      </c>
    </row>
    <row r="1404" spans="1:11" ht="14.45" customHeight="1" x14ac:dyDescent="0.2">
      <c r="A1404" s="338" t="s">
        <v>1433</v>
      </c>
      <c r="B1404" s="339" t="s">
        <v>1434</v>
      </c>
      <c r="C1404" s="340" t="s">
        <v>2126</v>
      </c>
      <c r="D1404" s="341" t="s">
        <v>2127</v>
      </c>
      <c r="E1404" s="340" t="s">
        <v>462</v>
      </c>
      <c r="F1404" s="341" t="s">
        <v>463</v>
      </c>
      <c r="G1404" s="340" t="s">
        <v>496</v>
      </c>
      <c r="H1404" s="340" t="s">
        <v>497</v>
      </c>
      <c r="I1404" s="342">
        <v>8.4700002670288086</v>
      </c>
      <c r="J1404" s="342">
        <v>30</v>
      </c>
      <c r="K1404" s="343">
        <v>254.10000610351563</v>
      </c>
    </row>
    <row r="1405" spans="1:11" ht="14.45" customHeight="1" x14ac:dyDescent="0.2">
      <c r="A1405" s="338" t="s">
        <v>1433</v>
      </c>
      <c r="B1405" s="339" t="s">
        <v>1434</v>
      </c>
      <c r="C1405" s="340" t="s">
        <v>2126</v>
      </c>
      <c r="D1405" s="341" t="s">
        <v>2127</v>
      </c>
      <c r="E1405" s="340" t="s">
        <v>462</v>
      </c>
      <c r="F1405" s="341" t="s">
        <v>463</v>
      </c>
      <c r="G1405" s="340" t="s">
        <v>498</v>
      </c>
      <c r="H1405" s="340" t="s">
        <v>499</v>
      </c>
      <c r="I1405" s="342">
        <v>8.4700002670288086</v>
      </c>
      <c r="J1405" s="342">
        <v>30</v>
      </c>
      <c r="K1405" s="343">
        <v>254.10000610351563</v>
      </c>
    </row>
    <row r="1406" spans="1:11" ht="14.45" customHeight="1" x14ac:dyDescent="0.2">
      <c r="A1406" s="338" t="s">
        <v>1433</v>
      </c>
      <c r="B1406" s="339" t="s">
        <v>1434</v>
      </c>
      <c r="C1406" s="340" t="s">
        <v>2126</v>
      </c>
      <c r="D1406" s="341" t="s">
        <v>2127</v>
      </c>
      <c r="E1406" s="340" t="s">
        <v>462</v>
      </c>
      <c r="F1406" s="341" t="s">
        <v>463</v>
      </c>
      <c r="G1406" s="340" t="s">
        <v>500</v>
      </c>
      <c r="H1406" s="340" t="s">
        <v>501</v>
      </c>
      <c r="I1406" s="342">
        <v>8.4700002670288086</v>
      </c>
      <c r="J1406" s="342">
        <v>100</v>
      </c>
      <c r="K1406" s="343">
        <v>847</v>
      </c>
    </row>
    <row r="1407" spans="1:11" ht="14.45" customHeight="1" x14ac:dyDescent="0.2">
      <c r="A1407" s="338" t="s">
        <v>1433</v>
      </c>
      <c r="B1407" s="339" t="s">
        <v>1434</v>
      </c>
      <c r="C1407" s="340" t="s">
        <v>2126</v>
      </c>
      <c r="D1407" s="341" t="s">
        <v>2127</v>
      </c>
      <c r="E1407" s="340" t="s">
        <v>462</v>
      </c>
      <c r="F1407" s="341" t="s">
        <v>463</v>
      </c>
      <c r="G1407" s="340" t="s">
        <v>2255</v>
      </c>
      <c r="H1407" s="340" t="s">
        <v>2256</v>
      </c>
      <c r="I1407" s="342">
        <v>138.8800048828125</v>
      </c>
      <c r="J1407" s="342">
        <v>70</v>
      </c>
      <c r="K1407" s="343">
        <v>9721.86962890625</v>
      </c>
    </row>
    <row r="1408" spans="1:11" ht="14.45" customHeight="1" x14ac:dyDescent="0.2">
      <c r="A1408" s="338" t="s">
        <v>1433</v>
      </c>
      <c r="B1408" s="339" t="s">
        <v>1434</v>
      </c>
      <c r="C1408" s="340" t="s">
        <v>2126</v>
      </c>
      <c r="D1408" s="341" t="s">
        <v>2127</v>
      </c>
      <c r="E1408" s="340" t="s">
        <v>462</v>
      </c>
      <c r="F1408" s="341" t="s">
        <v>463</v>
      </c>
      <c r="G1408" s="340" t="s">
        <v>1547</v>
      </c>
      <c r="H1408" s="340" t="s">
        <v>1718</v>
      </c>
      <c r="I1408" s="342">
        <v>9.9999997764825821E-3</v>
      </c>
      <c r="J1408" s="342">
        <v>200</v>
      </c>
      <c r="K1408" s="343">
        <v>2</v>
      </c>
    </row>
    <row r="1409" spans="1:11" ht="14.45" customHeight="1" x14ac:dyDescent="0.2">
      <c r="A1409" s="338" t="s">
        <v>1433</v>
      </c>
      <c r="B1409" s="339" t="s">
        <v>1434</v>
      </c>
      <c r="C1409" s="340" t="s">
        <v>2126</v>
      </c>
      <c r="D1409" s="341" t="s">
        <v>2127</v>
      </c>
      <c r="E1409" s="340" t="s">
        <v>462</v>
      </c>
      <c r="F1409" s="341" t="s">
        <v>463</v>
      </c>
      <c r="G1409" s="340" t="s">
        <v>2257</v>
      </c>
      <c r="H1409" s="340" t="s">
        <v>2258</v>
      </c>
      <c r="I1409" s="342">
        <v>878.46002197265625</v>
      </c>
      <c r="J1409" s="342">
        <v>80</v>
      </c>
      <c r="K1409" s="343">
        <v>70276.796875</v>
      </c>
    </row>
    <row r="1410" spans="1:11" ht="14.45" customHeight="1" x14ac:dyDescent="0.2">
      <c r="A1410" s="338" t="s">
        <v>1433</v>
      </c>
      <c r="B1410" s="339" t="s">
        <v>1434</v>
      </c>
      <c r="C1410" s="340" t="s">
        <v>2126</v>
      </c>
      <c r="D1410" s="341" t="s">
        <v>2127</v>
      </c>
      <c r="E1410" s="340" t="s">
        <v>462</v>
      </c>
      <c r="F1410" s="341" t="s">
        <v>463</v>
      </c>
      <c r="G1410" s="340" t="s">
        <v>516</v>
      </c>
      <c r="H1410" s="340" t="s">
        <v>517</v>
      </c>
      <c r="I1410" s="342">
        <v>601.3699951171875</v>
      </c>
      <c r="J1410" s="342">
        <v>30</v>
      </c>
      <c r="K1410" s="343">
        <v>18041.1005859375</v>
      </c>
    </row>
    <row r="1411" spans="1:11" ht="14.45" customHeight="1" x14ac:dyDescent="0.2">
      <c r="A1411" s="338" t="s">
        <v>1433</v>
      </c>
      <c r="B1411" s="339" t="s">
        <v>1434</v>
      </c>
      <c r="C1411" s="340" t="s">
        <v>2126</v>
      </c>
      <c r="D1411" s="341" t="s">
        <v>2127</v>
      </c>
      <c r="E1411" s="340" t="s">
        <v>462</v>
      </c>
      <c r="F1411" s="341" t="s">
        <v>463</v>
      </c>
      <c r="G1411" s="340" t="s">
        <v>1868</v>
      </c>
      <c r="H1411" s="340" t="s">
        <v>1869</v>
      </c>
      <c r="I1411" s="342">
        <v>2.7033333381017051</v>
      </c>
      <c r="J1411" s="342">
        <v>3900</v>
      </c>
      <c r="K1411" s="343">
        <v>10506</v>
      </c>
    </row>
    <row r="1412" spans="1:11" ht="14.45" customHeight="1" x14ac:dyDescent="0.2">
      <c r="A1412" s="338" t="s">
        <v>1433</v>
      </c>
      <c r="B1412" s="339" t="s">
        <v>1434</v>
      </c>
      <c r="C1412" s="340" t="s">
        <v>2126</v>
      </c>
      <c r="D1412" s="341" t="s">
        <v>2127</v>
      </c>
      <c r="E1412" s="340" t="s">
        <v>462</v>
      </c>
      <c r="F1412" s="341" t="s">
        <v>463</v>
      </c>
      <c r="G1412" s="340" t="s">
        <v>2259</v>
      </c>
      <c r="H1412" s="340" t="s">
        <v>2260</v>
      </c>
      <c r="I1412" s="342">
        <v>162.62000274658203</v>
      </c>
      <c r="J1412" s="342">
        <v>60</v>
      </c>
      <c r="K1412" s="343">
        <v>9758.479736328125</v>
      </c>
    </row>
    <row r="1413" spans="1:11" ht="14.45" customHeight="1" x14ac:dyDescent="0.2">
      <c r="A1413" s="338" t="s">
        <v>1433</v>
      </c>
      <c r="B1413" s="339" t="s">
        <v>1434</v>
      </c>
      <c r="C1413" s="340" t="s">
        <v>2126</v>
      </c>
      <c r="D1413" s="341" t="s">
        <v>2127</v>
      </c>
      <c r="E1413" s="340" t="s">
        <v>462</v>
      </c>
      <c r="F1413" s="341" t="s">
        <v>463</v>
      </c>
      <c r="G1413" s="340" t="s">
        <v>522</v>
      </c>
      <c r="H1413" s="340" t="s">
        <v>523</v>
      </c>
      <c r="I1413" s="342">
        <v>62.560001373291016</v>
      </c>
      <c r="J1413" s="342">
        <v>700</v>
      </c>
      <c r="K1413" s="343">
        <v>43790.05126953125</v>
      </c>
    </row>
    <row r="1414" spans="1:11" ht="14.45" customHeight="1" x14ac:dyDescent="0.2">
      <c r="A1414" s="338" t="s">
        <v>1433</v>
      </c>
      <c r="B1414" s="339" t="s">
        <v>1434</v>
      </c>
      <c r="C1414" s="340" t="s">
        <v>2126</v>
      </c>
      <c r="D1414" s="341" t="s">
        <v>2127</v>
      </c>
      <c r="E1414" s="340" t="s">
        <v>462</v>
      </c>
      <c r="F1414" s="341" t="s">
        <v>463</v>
      </c>
      <c r="G1414" s="340" t="s">
        <v>1870</v>
      </c>
      <c r="H1414" s="340" t="s">
        <v>1871</v>
      </c>
      <c r="I1414" s="342">
        <v>11.495454441417348</v>
      </c>
      <c r="J1414" s="342">
        <v>310</v>
      </c>
      <c r="K1414" s="343">
        <v>3563.2000427246094</v>
      </c>
    </row>
    <row r="1415" spans="1:11" ht="14.45" customHeight="1" x14ac:dyDescent="0.2">
      <c r="A1415" s="338" t="s">
        <v>1433</v>
      </c>
      <c r="B1415" s="339" t="s">
        <v>1434</v>
      </c>
      <c r="C1415" s="340" t="s">
        <v>2126</v>
      </c>
      <c r="D1415" s="341" t="s">
        <v>2127</v>
      </c>
      <c r="E1415" s="340" t="s">
        <v>462</v>
      </c>
      <c r="F1415" s="341" t="s">
        <v>463</v>
      </c>
      <c r="G1415" s="340" t="s">
        <v>1555</v>
      </c>
      <c r="H1415" s="340" t="s">
        <v>1556</v>
      </c>
      <c r="I1415" s="342">
        <v>21.221666018168133</v>
      </c>
      <c r="J1415" s="342">
        <v>725</v>
      </c>
      <c r="K1415" s="343">
        <v>15386.580078125</v>
      </c>
    </row>
    <row r="1416" spans="1:11" ht="14.45" customHeight="1" x14ac:dyDescent="0.2">
      <c r="A1416" s="338" t="s">
        <v>1433</v>
      </c>
      <c r="B1416" s="339" t="s">
        <v>1434</v>
      </c>
      <c r="C1416" s="340" t="s">
        <v>2126</v>
      </c>
      <c r="D1416" s="341" t="s">
        <v>2127</v>
      </c>
      <c r="E1416" s="340" t="s">
        <v>462</v>
      </c>
      <c r="F1416" s="341" t="s">
        <v>463</v>
      </c>
      <c r="G1416" s="340" t="s">
        <v>2261</v>
      </c>
      <c r="H1416" s="340" t="s">
        <v>2262</v>
      </c>
      <c r="I1416" s="342">
        <v>11.25</v>
      </c>
      <c r="J1416" s="342">
        <v>30</v>
      </c>
      <c r="K1416" s="343">
        <v>337.5</v>
      </c>
    </row>
    <row r="1417" spans="1:11" ht="14.45" customHeight="1" x14ac:dyDescent="0.2">
      <c r="A1417" s="338" t="s">
        <v>1433</v>
      </c>
      <c r="B1417" s="339" t="s">
        <v>1434</v>
      </c>
      <c r="C1417" s="340" t="s">
        <v>2126</v>
      </c>
      <c r="D1417" s="341" t="s">
        <v>2127</v>
      </c>
      <c r="E1417" s="340" t="s">
        <v>462</v>
      </c>
      <c r="F1417" s="341" t="s">
        <v>463</v>
      </c>
      <c r="G1417" s="340" t="s">
        <v>1557</v>
      </c>
      <c r="H1417" s="340" t="s">
        <v>1558</v>
      </c>
      <c r="I1417" s="342">
        <v>11.143478352090586</v>
      </c>
      <c r="J1417" s="342">
        <v>1950</v>
      </c>
      <c r="K1417" s="343">
        <v>21729.5</v>
      </c>
    </row>
    <row r="1418" spans="1:11" ht="14.45" customHeight="1" x14ac:dyDescent="0.2">
      <c r="A1418" s="338" t="s">
        <v>1433</v>
      </c>
      <c r="B1418" s="339" t="s">
        <v>1434</v>
      </c>
      <c r="C1418" s="340" t="s">
        <v>2126</v>
      </c>
      <c r="D1418" s="341" t="s">
        <v>2127</v>
      </c>
      <c r="E1418" s="340" t="s">
        <v>462</v>
      </c>
      <c r="F1418" s="341" t="s">
        <v>463</v>
      </c>
      <c r="G1418" s="340" t="s">
        <v>2263</v>
      </c>
      <c r="H1418" s="340" t="s">
        <v>2264</v>
      </c>
      <c r="I1418" s="342">
        <v>27.306667327880859</v>
      </c>
      <c r="J1418" s="342">
        <v>880</v>
      </c>
      <c r="K1418" s="343">
        <v>23977.3603515625</v>
      </c>
    </row>
    <row r="1419" spans="1:11" ht="14.45" customHeight="1" x14ac:dyDescent="0.2">
      <c r="A1419" s="338" t="s">
        <v>1433</v>
      </c>
      <c r="B1419" s="339" t="s">
        <v>1434</v>
      </c>
      <c r="C1419" s="340" t="s">
        <v>2126</v>
      </c>
      <c r="D1419" s="341" t="s">
        <v>2127</v>
      </c>
      <c r="E1419" s="340" t="s">
        <v>462</v>
      </c>
      <c r="F1419" s="341" t="s">
        <v>463</v>
      </c>
      <c r="G1419" s="340" t="s">
        <v>1567</v>
      </c>
      <c r="H1419" s="340" t="s">
        <v>1568</v>
      </c>
      <c r="I1419" s="342">
        <v>27.092222849527996</v>
      </c>
      <c r="J1419" s="342">
        <v>675</v>
      </c>
      <c r="K1419" s="343">
        <v>18334.470336914063</v>
      </c>
    </row>
    <row r="1420" spans="1:11" ht="14.45" customHeight="1" x14ac:dyDescent="0.2">
      <c r="A1420" s="338" t="s">
        <v>1433</v>
      </c>
      <c r="B1420" s="339" t="s">
        <v>1434</v>
      </c>
      <c r="C1420" s="340" t="s">
        <v>2126</v>
      </c>
      <c r="D1420" s="341" t="s">
        <v>2127</v>
      </c>
      <c r="E1420" s="340" t="s">
        <v>462</v>
      </c>
      <c r="F1420" s="341" t="s">
        <v>463</v>
      </c>
      <c r="G1420" s="340" t="s">
        <v>1567</v>
      </c>
      <c r="H1420" s="340" t="s">
        <v>2265</v>
      </c>
      <c r="I1420" s="342">
        <v>27.950000762939453</v>
      </c>
      <c r="J1420" s="342">
        <v>150</v>
      </c>
      <c r="K1420" s="343">
        <v>4192.650146484375</v>
      </c>
    </row>
    <row r="1421" spans="1:11" ht="14.45" customHeight="1" x14ac:dyDescent="0.2">
      <c r="A1421" s="338" t="s">
        <v>1433</v>
      </c>
      <c r="B1421" s="339" t="s">
        <v>1434</v>
      </c>
      <c r="C1421" s="340" t="s">
        <v>2126</v>
      </c>
      <c r="D1421" s="341" t="s">
        <v>2127</v>
      </c>
      <c r="E1421" s="340" t="s">
        <v>462</v>
      </c>
      <c r="F1421" s="341" t="s">
        <v>463</v>
      </c>
      <c r="G1421" s="340" t="s">
        <v>1569</v>
      </c>
      <c r="H1421" s="340" t="s">
        <v>1570</v>
      </c>
      <c r="I1421" s="342">
        <v>27.306667327880859</v>
      </c>
      <c r="J1421" s="342">
        <v>1440</v>
      </c>
      <c r="K1421" s="343">
        <v>39243.24072265625</v>
      </c>
    </row>
    <row r="1422" spans="1:11" ht="14.45" customHeight="1" x14ac:dyDescent="0.2">
      <c r="A1422" s="338" t="s">
        <v>1433</v>
      </c>
      <c r="B1422" s="339" t="s">
        <v>1434</v>
      </c>
      <c r="C1422" s="340" t="s">
        <v>2126</v>
      </c>
      <c r="D1422" s="341" t="s">
        <v>2127</v>
      </c>
      <c r="E1422" s="340" t="s">
        <v>462</v>
      </c>
      <c r="F1422" s="341" t="s">
        <v>463</v>
      </c>
      <c r="G1422" s="340" t="s">
        <v>1891</v>
      </c>
      <c r="H1422" s="340" t="s">
        <v>1892</v>
      </c>
      <c r="I1422" s="342">
        <v>49.909999847412109</v>
      </c>
      <c r="J1422" s="342">
        <v>50</v>
      </c>
      <c r="K1422" s="343">
        <v>2495.6201171875</v>
      </c>
    </row>
    <row r="1423" spans="1:11" ht="14.45" customHeight="1" x14ac:dyDescent="0.2">
      <c r="A1423" s="338" t="s">
        <v>1433</v>
      </c>
      <c r="B1423" s="339" t="s">
        <v>1434</v>
      </c>
      <c r="C1423" s="340" t="s">
        <v>2126</v>
      </c>
      <c r="D1423" s="341" t="s">
        <v>2127</v>
      </c>
      <c r="E1423" s="340" t="s">
        <v>462</v>
      </c>
      <c r="F1423" s="341" t="s">
        <v>463</v>
      </c>
      <c r="G1423" s="340" t="s">
        <v>1895</v>
      </c>
      <c r="H1423" s="340" t="s">
        <v>1896</v>
      </c>
      <c r="I1423" s="342">
        <v>32.900001525878906</v>
      </c>
      <c r="J1423" s="342">
        <v>570</v>
      </c>
      <c r="K1423" s="343">
        <v>18752.919921875</v>
      </c>
    </row>
    <row r="1424" spans="1:11" ht="14.45" customHeight="1" x14ac:dyDescent="0.2">
      <c r="A1424" s="338" t="s">
        <v>1433</v>
      </c>
      <c r="B1424" s="339" t="s">
        <v>1434</v>
      </c>
      <c r="C1424" s="340" t="s">
        <v>2126</v>
      </c>
      <c r="D1424" s="341" t="s">
        <v>2127</v>
      </c>
      <c r="E1424" s="340" t="s">
        <v>462</v>
      </c>
      <c r="F1424" s="341" t="s">
        <v>463</v>
      </c>
      <c r="G1424" s="340" t="s">
        <v>2266</v>
      </c>
      <c r="H1424" s="340" t="s">
        <v>2267</v>
      </c>
      <c r="I1424" s="342">
        <v>1145.3900146484375</v>
      </c>
      <c r="J1424" s="342">
        <v>30</v>
      </c>
      <c r="K1424" s="343">
        <v>34361.578125</v>
      </c>
    </row>
    <row r="1425" spans="1:11" ht="14.45" customHeight="1" x14ac:dyDescent="0.2">
      <c r="A1425" s="338" t="s">
        <v>1433</v>
      </c>
      <c r="B1425" s="339" t="s">
        <v>1434</v>
      </c>
      <c r="C1425" s="340" t="s">
        <v>2126</v>
      </c>
      <c r="D1425" s="341" t="s">
        <v>2127</v>
      </c>
      <c r="E1425" s="340" t="s">
        <v>462</v>
      </c>
      <c r="F1425" s="341" t="s">
        <v>463</v>
      </c>
      <c r="G1425" s="340" t="s">
        <v>2268</v>
      </c>
      <c r="H1425" s="340" t="s">
        <v>2269</v>
      </c>
      <c r="I1425" s="342">
        <v>56.869998931884766</v>
      </c>
      <c r="J1425" s="342">
        <v>480</v>
      </c>
      <c r="K1425" s="343">
        <v>27297.600219726563</v>
      </c>
    </row>
    <row r="1426" spans="1:11" ht="14.45" customHeight="1" x14ac:dyDescent="0.2">
      <c r="A1426" s="338" t="s">
        <v>1433</v>
      </c>
      <c r="B1426" s="339" t="s">
        <v>1434</v>
      </c>
      <c r="C1426" s="340" t="s">
        <v>2126</v>
      </c>
      <c r="D1426" s="341" t="s">
        <v>2127</v>
      </c>
      <c r="E1426" s="340" t="s">
        <v>462</v>
      </c>
      <c r="F1426" s="341" t="s">
        <v>463</v>
      </c>
      <c r="G1426" s="340" t="s">
        <v>1688</v>
      </c>
      <c r="H1426" s="340" t="s">
        <v>1689</v>
      </c>
      <c r="I1426" s="342">
        <v>11380.990234375</v>
      </c>
      <c r="J1426" s="342">
        <v>1</v>
      </c>
      <c r="K1426" s="343">
        <v>11380.990234375</v>
      </c>
    </row>
    <row r="1427" spans="1:11" ht="14.45" customHeight="1" x14ac:dyDescent="0.2">
      <c r="A1427" s="338" t="s">
        <v>1433</v>
      </c>
      <c r="B1427" s="339" t="s">
        <v>1434</v>
      </c>
      <c r="C1427" s="340" t="s">
        <v>2126</v>
      </c>
      <c r="D1427" s="341" t="s">
        <v>2127</v>
      </c>
      <c r="E1427" s="340" t="s">
        <v>462</v>
      </c>
      <c r="F1427" s="341" t="s">
        <v>463</v>
      </c>
      <c r="G1427" s="340" t="s">
        <v>1690</v>
      </c>
      <c r="H1427" s="340" t="s">
        <v>1691</v>
      </c>
      <c r="I1427" s="342">
        <v>11380.990234375</v>
      </c>
      <c r="J1427" s="342">
        <v>10</v>
      </c>
      <c r="K1427" s="343">
        <v>113809.912109375</v>
      </c>
    </row>
    <row r="1428" spans="1:11" ht="14.45" customHeight="1" x14ac:dyDescent="0.2">
      <c r="A1428" s="338" t="s">
        <v>1433</v>
      </c>
      <c r="B1428" s="339" t="s">
        <v>1434</v>
      </c>
      <c r="C1428" s="340" t="s">
        <v>2126</v>
      </c>
      <c r="D1428" s="341" t="s">
        <v>2127</v>
      </c>
      <c r="E1428" s="340" t="s">
        <v>462</v>
      </c>
      <c r="F1428" s="341" t="s">
        <v>463</v>
      </c>
      <c r="G1428" s="340" t="s">
        <v>1692</v>
      </c>
      <c r="H1428" s="340" t="s">
        <v>1693</v>
      </c>
      <c r="I1428" s="342">
        <v>11380.991861979166</v>
      </c>
      <c r="J1428" s="342">
        <v>7</v>
      </c>
      <c r="K1428" s="343">
        <v>79666.951171875</v>
      </c>
    </row>
    <row r="1429" spans="1:11" ht="14.45" customHeight="1" x14ac:dyDescent="0.2">
      <c r="A1429" s="338" t="s">
        <v>1433</v>
      </c>
      <c r="B1429" s="339" t="s">
        <v>1434</v>
      </c>
      <c r="C1429" s="340" t="s">
        <v>2126</v>
      </c>
      <c r="D1429" s="341" t="s">
        <v>2127</v>
      </c>
      <c r="E1429" s="340" t="s">
        <v>462</v>
      </c>
      <c r="F1429" s="341" t="s">
        <v>463</v>
      </c>
      <c r="G1429" s="340" t="s">
        <v>1694</v>
      </c>
      <c r="H1429" s="340" t="s">
        <v>1695</v>
      </c>
      <c r="I1429" s="342">
        <v>13850.990234375</v>
      </c>
      <c r="J1429" s="342">
        <v>3</v>
      </c>
      <c r="K1429" s="343">
        <v>41552.970703125</v>
      </c>
    </row>
    <row r="1430" spans="1:11" ht="14.45" customHeight="1" x14ac:dyDescent="0.2">
      <c r="A1430" s="338" t="s">
        <v>1433</v>
      </c>
      <c r="B1430" s="339" t="s">
        <v>1434</v>
      </c>
      <c r="C1430" s="340" t="s">
        <v>2126</v>
      </c>
      <c r="D1430" s="341" t="s">
        <v>2127</v>
      </c>
      <c r="E1430" s="340" t="s">
        <v>462</v>
      </c>
      <c r="F1430" s="341" t="s">
        <v>463</v>
      </c>
      <c r="G1430" s="340" t="s">
        <v>1696</v>
      </c>
      <c r="H1430" s="340" t="s">
        <v>1697</v>
      </c>
      <c r="I1430" s="342">
        <v>13850.990234375</v>
      </c>
      <c r="J1430" s="342">
        <v>10</v>
      </c>
      <c r="K1430" s="343">
        <v>138509.90234375</v>
      </c>
    </row>
    <row r="1431" spans="1:11" ht="14.45" customHeight="1" x14ac:dyDescent="0.2">
      <c r="A1431" s="338" t="s">
        <v>1433</v>
      </c>
      <c r="B1431" s="339" t="s">
        <v>1434</v>
      </c>
      <c r="C1431" s="340" t="s">
        <v>2126</v>
      </c>
      <c r="D1431" s="341" t="s">
        <v>2127</v>
      </c>
      <c r="E1431" s="340" t="s">
        <v>462</v>
      </c>
      <c r="F1431" s="341" t="s">
        <v>463</v>
      </c>
      <c r="G1431" s="340" t="s">
        <v>1698</v>
      </c>
      <c r="H1431" s="340" t="s">
        <v>1699</v>
      </c>
      <c r="I1431" s="342">
        <v>13850.993489583334</v>
      </c>
      <c r="J1431" s="342">
        <v>6</v>
      </c>
      <c r="K1431" s="343">
        <v>83105.9609375</v>
      </c>
    </row>
    <row r="1432" spans="1:11" ht="14.45" customHeight="1" x14ac:dyDescent="0.2">
      <c r="A1432" s="338" t="s">
        <v>1433</v>
      </c>
      <c r="B1432" s="339" t="s">
        <v>1434</v>
      </c>
      <c r="C1432" s="340" t="s">
        <v>2126</v>
      </c>
      <c r="D1432" s="341" t="s">
        <v>2127</v>
      </c>
      <c r="E1432" s="340" t="s">
        <v>462</v>
      </c>
      <c r="F1432" s="341" t="s">
        <v>463</v>
      </c>
      <c r="G1432" s="340" t="s">
        <v>2270</v>
      </c>
      <c r="H1432" s="340" t="s">
        <v>2271</v>
      </c>
      <c r="I1432" s="342">
        <v>1500.4000244140625</v>
      </c>
      <c r="J1432" s="342">
        <v>3</v>
      </c>
      <c r="K1432" s="343">
        <v>4501.2000732421875</v>
      </c>
    </row>
    <row r="1433" spans="1:11" ht="14.45" customHeight="1" x14ac:dyDescent="0.2">
      <c r="A1433" s="338" t="s">
        <v>1433</v>
      </c>
      <c r="B1433" s="339" t="s">
        <v>1434</v>
      </c>
      <c r="C1433" s="340" t="s">
        <v>2126</v>
      </c>
      <c r="D1433" s="341" t="s">
        <v>2127</v>
      </c>
      <c r="E1433" s="340" t="s">
        <v>462</v>
      </c>
      <c r="F1433" s="341" t="s">
        <v>463</v>
      </c>
      <c r="G1433" s="340" t="s">
        <v>2272</v>
      </c>
      <c r="H1433" s="340" t="s">
        <v>2273</v>
      </c>
      <c r="I1433" s="342">
        <v>1500.4000244140625</v>
      </c>
      <c r="J1433" s="342">
        <v>1</v>
      </c>
      <c r="K1433" s="343">
        <v>1500.4000244140625</v>
      </c>
    </row>
    <row r="1434" spans="1:11" ht="14.45" customHeight="1" x14ac:dyDescent="0.2">
      <c r="A1434" s="338" t="s">
        <v>1433</v>
      </c>
      <c r="B1434" s="339" t="s">
        <v>1434</v>
      </c>
      <c r="C1434" s="340" t="s">
        <v>2126</v>
      </c>
      <c r="D1434" s="341" t="s">
        <v>2127</v>
      </c>
      <c r="E1434" s="340" t="s">
        <v>462</v>
      </c>
      <c r="F1434" s="341" t="s">
        <v>463</v>
      </c>
      <c r="G1434" s="340" t="s">
        <v>2274</v>
      </c>
      <c r="H1434" s="340" t="s">
        <v>2275</v>
      </c>
      <c r="I1434" s="342">
        <v>3539.25</v>
      </c>
      <c r="J1434" s="342">
        <v>11</v>
      </c>
      <c r="K1434" s="343">
        <v>38931.75</v>
      </c>
    </row>
    <row r="1435" spans="1:11" ht="14.45" customHeight="1" x14ac:dyDescent="0.2">
      <c r="A1435" s="338" t="s">
        <v>1433</v>
      </c>
      <c r="B1435" s="339" t="s">
        <v>1434</v>
      </c>
      <c r="C1435" s="340" t="s">
        <v>2126</v>
      </c>
      <c r="D1435" s="341" t="s">
        <v>2127</v>
      </c>
      <c r="E1435" s="340" t="s">
        <v>462</v>
      </c>
      <c r="F1435" s="341" t="s">
        <v>463</v>
      </c>
      <c r="G1435" s="340" t="s">
        <v>2276</v>
      </c>
      <c r="H1435" s="340" t="s">
        <v>2277</v>
      </c>
      <c r="I1435" s="342">
        <v>3539.25</v>
      </c>
      <c r="J1435" s="342">
        <v>19</v>
      </c>
      <c r="K1435" s="343">
        <v>67245.75</v>
      </c>
    </row>
    <row r="1436" spans="1:11" ht="14.45" customHeight="1" x14ac:dyDescent="0.2">
      <c r="A1436" s="338" t="s">
        <v>1433</v>
      </c>
      <c r="B1436" s="339" t="s">
        <v>1434</v>
      </c>
      <c r="C1436" s="340" t="s">
        <v>2126</v>
      </c>
      <c r="D1436" s="341" t="s">
        <v>2127</v>
      </c>
      <c r="E1436" s="340" t="s">
        <v>462</v>
      </c>
      <c r="F1436" s="341" t="s">
        <v>463</v>
      </c>
      <c r="G1436" s="340" t="s">
        <v>2278</v>
      </c>
      <c r="H1436" s="340" t="s">
        <v>2279</v>
      </c>
      <c r="I1436" s="342">
        <v>3539.25</v>
      </c>
      <c r="J1436" s="342">
        <v>9</v>
      </c>
      <c r="K1436" s="343">
        <v>31853.25</v>
      </c>
    </row>
    <row r="1437" spans="1:11" ht="14.45" customHeight="1" x14ac:dyDescent="0.2">
      <c r="A1437" s="338" t="s">
        <v>1433</v>
      </c>
      <c r="B1437" s="339" t="s">
        <v>1434</v>
      </c>
      <c r="C1437" s="340" t="s">
        <v>2126</v>
      </c>
      <c r="D1437" s="341" t="s">
        <v>2127</v>
      </c>
      <c r="E1437" s="340" t="s">
        <v>462</v>
      </c>
      <c r="F1437" s="341" t="s">
        <v>463</v>
      </c>
      <c r="G1437" s="340" t="s">
        <v>2280</v>
      </c>
      <c r="H1437" s="340" t="s">
        <v>2281</v>
      </c>
      <c r="I1437" s="342">
        <v>45.979999542236328</v>
      </c>
      <c r="J1437" s="342">
        <v>180</v>
      </c>
      <c r="K1437" s="343">
        <v>8276.3997802734375</v>
      </c>
    </row>
    <row r="1438" spans="1:11" ht="14.45" customHeight="1" x14ac:dyDescent="0.2">
      <c r="A1438" s="338" t="s">
        <v>1433</v>
      </c>
      <c r="B1438" s="339" t="s">
        <v>1434</v>
      </c>
      <c r="C1438" s="340" t="s">
        <v>2126</v>
      </c>
      <c r="D1438" s="341" t="s">
        <v>2127</v>
      </c>
      <c r="E1438" s="340" t="s">
        <v>462</v>
      </c>
      <c r="F1438" s="341" t="s">
        <v>463</v>
      </c>
      <c r="G1438" s="340" t="s">
        <v>1903</v>
      </c>
      <c r="H1438" s="340" t="s">
        <v>1904</v>
      </c>
      <c r="I1438" s="342">
        <v>45.979999542236328</v>
      </c>
      <c r="J1438" s="342">
        <v>460</v>
      </c>
      <c r="K1438" s="343">
        <v>21150.799438476563</v>
      </c>
    </row>
    <row r="1439" spans="1:11" ht="14.45" customHeight="1" x14ac:dyDescent="0.2">
      <c r="A1439" s="338" t="s">
        <v>1433</v>
      </c>
      <c r="B1439" s="339" t="s">
        <v>1434</v>
      </c>
      <c r="C1439" s="340" t="s">
        <v>2126</v>
      </c>
      <c r="D1439" s="341" t="s">
        <v>2127</v>
      </c>
      <c r="E1439" s="340" t="s">
        <v>462</v>
      </c>
      <c r="F1439" s="341" t="s">
        <v>463</v>
      </c>
      <c r="G1439" s="340" t="s">
        <v>2282</v>
      </c>
      <c r="H1439" s="340" t="s">
        <v>2283</v>
      </c>
      <c r="I1439" s="342">
        <v>3162.93994140625</v>
      </c>
      <c r="J1439" s="342">
        <v>3</v>
      </c>
      <c r="K1439" s="343">
        <v>9488.81982421875</v>
      </c>
    </row>
    <row r="1440" spans="1:11" ht="14.45" customHeight="1" x14ac:dyDescent="0.2">
      <c r="A1440" s="338" t="s">
        <v>1433</v>
      </c>
      <c r="B1440" s="339" t="s">
        <v>1434</v>
      </c>
      <c r="C1440" s="340" t="s">
        <v>2126</v>
      </c>
      <c r="D1440" s="341" t="s">
        <v>2127</v>
      </c>
      <c r="E1440" s="340" t="s">
        <v>462</v>
      </c>
      <c r="F1440" s="341" t="s">
        <v>463</v>
      </c>
      <c r="G1440" s="340" t="s">
        <v>2284</v>
      </c>
      <c r="H1440" s="340" t="s">
        <v>2285</v>
      </c>
      <c r="I1440" s="342">
        <v>3162.93994140625</v>
      </c>
      <c r="J1440" s="342">
        <v>6</v>
      </c>
      <c r="K1440" s="343">
        <v>18977.6396484375</v>
      </c>
    </row>
    <row r="1441" spans="1:11" ht="14.45" customHeight="1" x14ac:dyDescent="0.2">
      <c r="A1441" s="338" t="s">
        <v>1433</v>
      </c>
      <c r="B1441" s="339" t="s">
        <v>1434</v>
      </c>
      <c r="C1441" s="340" t="s">
        <v>2126</v>
      </c>
      <c r="D1441" s="341" t="s">
        <v>2127</v>
      </c>
      <c r="E1441" s="340" t="s">
        <v>462</v>
      </c>
      <c r="F1441" s="341" t="s">
        <v>463</v>
      </c>
      <c r="G1441" s="340" t="s">
        <v>2286</v>
      </c>
      <c r="H1441" s="340" t="s">
        <v>2287</v>
      </c>
      <c r="I1441" s="342">
        <v>3162.93994140625</v>
      </c>
      <c r="J1441" s="342">
        <v>13</v>
      </c>
      <c r="K1441" s="343">
        <v>41118.22021484375</v>
      </c>
    </row>
    <row r="1442" spans="1:11" ht="14.45" customHeight="1" x14ac:dyDescent="0.2">
      <c r="A1442" s="338" t="s">
        <v>1433</v>
      </c>
      <c r="B1442" s="339" t="s">
        <v>1434</v>
      </c>
      <c r="C1442" s="340" t="s">
        <v>2126</v>
      </c>
      <c r="D1442" s="341" t="s">
        <v>2127</v>
      </c>
      <c r="E1442" s="340" t="s">
        <v>462</v>
      </c>
      <c r="F1442" s="341" t="s">
        <v>463</v>
      </c>
      <c r="G1442" s="340" t="s">
        <v>2288</v>
      </c>
      <c r="H1442" s="340" t="s">
        <v>2289</v>
      </c>
      <c r="I1442" s="342">
        <v>3162.93994140625</v>
      </c>
      <c r="J1442" s="342">
        <v>8</v>
      </c>
      <c r="K1442" s="343">
        <v>25303.52001953125</v>
      </c>
    </row>
    <row r="1443" spans="1:11" ht="14.45" customHeight="1" x14ac:dyDescent="0.2">
      <c r="A1443" s="338" t="s">
        <v>1433</v>
      </c>
      <c r="B1443" s="339" t="s">
        <v>1434</v>
      </c>
      <c r="C1443" s="340" t="s">
        <v>2126</v>
      </c>
      <c r="D1443" s="341" t="s">
        <v>2127</v>
      </c>
      <c r="E1443" s="340" t="s">
        <v>462</v>
      </c>
      <c r="F1443" s="341" t="s">
        <v>463</v>
      </c>
      <c r="G1443" s="340" t="s">
        <v>2290</v>
      </c>
      <c r="H1443" s="340" t="s">
        <v>2291</v>
      </c>
      <c r="I1443" s="342">
        <v>1076.9000244140625</v>
      </c>
      <c r="J1443" s="342">
        <v>100</v>
      </c>
      <c r="K1443" s="343">
        <v>107690</v>
      </c>
    </row>
    <row r="1444" spans="1:11" ht="14.45" customHeight="1" x14ac:dyDescent="0.2">
      <c r="A1444" s="338" t="s">
        <v>1433</v>
      </c>
      <c r="B1444" s="339" t="s">
        <v>1434</v>
      </c>
      <c r="C1444" s="340" t="s">
        <v>2126</v>
      </c>
      <c r="D1444" s="341" t="s">
        <v>2127</v>
      </c>
      <c r="E1444" s="340" t="s">
        <v>462</v>
      </c>
      <c r="F1444" s="341" t="s">
        <v>463</v>
      </c>
      <c r="G1444" s="340" t="s">
        <v>2292</v>
      </c>
      <c r="H1444" s="340" t="s">
        <v>2293</v>
      </c>
      <c r="I1444" s="342">
        <v>1076.9000244140625</v>
      </c>
      <c r="J1444" s="342">
        <v>350</v>
      </c>
      <c r="K1444" s="343">
        <v>376915</v>
      </c>
    </row>
    <row r="1445" spans="1:11" ht="14.45" customHeight="1" x14ac:dyDescent="0.2">
      <c r="A1445" s="338" t="s">
        <v>1433</v>
      </c>
      <c r="B1445" s="339" t="s">
        <v>1434</v>
      </c>
      <c r="C1445" s="340" t="s">
        <v>2126</v>
      </c>
      <c r="D1445" s="341" t="s">
        <v>2127</v>
      </c>
      <c r="E1445" s="340" t="s">
        <v>462</v>
      </c>
      <c r="F1445" s="341" t="s">
        <v>463</v>
      </c>
      <c r="G1445" s="340" t="s">
        <v>2294</v>
      </c>
      <c r="H1445" s="340" t="s">
        <v>2295</v>
      </c>
      <c r="I1445" s="342">
        <v>1006.9600219726563</v>
      </c>
      <c r="J1445" s="342">
        <v>20</v>
      </c>
      <c r="K1445" s="343">
        <v>20139.240234375</v>
      </c>
    </row>
    <row r="1446" spans="1:11" ht="14.45" customHeight="1" x14ac:dyDescent="0.2">
      <c r="A1446" s="338" t="s">
        <v>1433</v>
      </c>
      <c r="B1446" s="339" t="s">
        <v>1434</v>
      </c>
      <c r="C1446" s="340" t="s">
        <v>2126</v>
      </c>
      <c r="D1446" s="341" t="s">
        <v>2127</v>
      </c>
      <c r="E1446" s="340" t="s">
        <v>462</v>
      </c>
      <c r="F1446" s="341" t="s">
        <v>463</v>
      </c>
      <c r="G1446" s="340" t="s">
        <v>2296</v>
      </c>
      <c r="H1446" s="340" t="s">
        <v>2297</v>
      </c>
      <c r="I1446" s="342">
        <v>1006.9600219726563</v>
      </c>
      <c r="J1446" s="342">
        <v>20</v>
      </c>
      <c r="K1446" s="343">
        <v>20139.240234375</v>
      </c>
    </row>
    <row r="1447" spans="1:11" ht="14.45" customHeight="1" x14ac:dyDescent="0.2">
      <c r="A1447" s="338" t="s">
        <v>1433</v>
      </c>
      <c r="B1447" s="339" t="s">
        <v>1434</v>
      </c>
      <c r="C1447" s="340" t="s">
        <v>2126</v>
      </c>
      <c r="D1447" s="341" t="s">
        <v>2127</v>
      </c>
      <c r="E1447" s="340" t="s">
        <v>462</v>
      </c>
      <c r="F1447" s="341" t="s">
        <v>463</v>
      </c>
      <c r="G1447" s="340" t="s">
        <v>2298</v>
      </c>
      <c r="H1447" s="340" t="s">
        <v>2299</v>
      </c>
      <c r="I1447" s="342">
        <v>1006.9600219726563</v>
      </c>
      <c r="J1447" s="342">
        <v>10</v>
      </c>
      <c r="K1447" s="343">
        <v>10069.6201171875</v>
      </c>
    </row>
    <row r="1448" spans="1:11" ht="14.45" customHeight="1" x14ac:dyDescent="0.2">
      <c r="A1448" s="338" t="s">
        <v>1433</v>
      </c>
      <c r="B1448" s="339" t="s">
        <v>1434</v>
      </c>
      <c r="C1448" s="340" t="s">
        <v>2126</v>
      </c>
      <c r="D1448" s="341" t="s">
        <v>2127</v>
      </c>
      <c r="E1448" s="340" t="s">
        <v>462</v>
      </c>
      <c r="F1448" s="341" t="s">
        <v>463</v>
      </c>
      <c r="G1448" s="340" t="s">
        <v>2300</v>
      </c>
      <c r="H1448" s="340" t="s">
        <v>2301</v>
      </c>
      <c r="I1448" s="342">
        <v>295.239990234375</v>
      </c>
      <c r="J1448" s="342">
        <v>420</v>
      </c>
      <c r="K1448" s="343">
        <v>124000.7958984375</v>
      </c>
    </row>
    <row r="1449" spans="1:11" ht="14.45" customHeight="1" x14ac:dyDescent="0.2">
      <c r="A1449" s="338" t="s">
        <v>1433</v>
      </c>
      <c r="B1449" s="339" t="s">
        <v>1434</v>
      </c>
      <c r="C1449" s="340" t="s">
        <v>2126</v>
      </c>
      <c r="D1449" s="341" t="s">
        <v>2127</v>
      </c>
      <c r="E1449" s="340" t="s">
        <v>462</v>
      </c>
      <c r="F1449" s="341" t="s">
        <v>463</v>
      </c>
      <c r="G1449" s="340" t="s">
        <v>2302</v>
      </c>
      <c r="H1449" s="340" t="s">
        <v>2303</v>
      </c>
      <c r="I1449" s="342">
        <v>726</v>
      </c>
      <c r="J1449" s="342">
        <v>20</v>
      </c>
      <c r="K1449" s="343">
        <v>14520</v>
      </c>
    </row>
    <row r="1450" spans="1:11" ht="14.45" customHeight="1" x14ac:dyDescent="0.2">
      <c r="A1450" s="338" t="s">
        <v>1433</v>
      </c>
      <c r="B1450" s="339" t="s">
        <v>1434</v>
      </c>
      <c r="C1450" s="340" t="s">
        <v>2126</v>
      </c>
      <c r="D1450" s="341" t="s">
        <v>2127</v>
      </c>
      <c r="E1450" s="340" t="s">
        <v>462</v>
      </c>
      <c r="F1450" s="341" t="s">
        <v>463</v>
      </c>
      <c r="G1450" s="340" t="s">
        <v>2304</v>
      </c>
      <c r="H1450" s="340" t="s">
        <v>2305</v>
      </c>
      <c r="I1450" s="342">
        <v>511.23001098632813</v>
      </c>
      <c r="J1450" s="342">
        <v>180</v>
      </c>
      <c r="K1450" s="343">
        <v>92020.5</v>
      </c>
    </row>
    <row r="1451" spans="1:11" ht="14.45" customHeight="1" x14ac:dyDescent="0.2">
      <c r="A1451" s="338" t="s">
        <v>1433</v>
      </c>
      <c r="B1451" s="339" t="s">
        <v>1434</v>
      </c>
      <c r="C1451" s="340" t="s">
        <v>2126</v>
      </c>
      <c r="D1451" s="341" t="s">
        <v>2127</v>
      </c>
      <c r="E1451" s="340" t="s">
        <v>462</v>
      </c>
      <c r="F1451" s="341" t="s">
        <v>463</v>
      </c>
      <c r="G1451" s="340" t="s">
        <v>2306</v>
      </c>
      <c r="H1451" s="340" t="s">
        <v>2307</v>
      </c>
      <c r="I1451" s="342">
        <v>2577.300048828125</v>
      </c>
      <c r="J1451" s="342">
        <v>50</v>
      </c>
      <c r="K1451" s="343">
        <v>128865</v>
      </c>
    </row>
    <row r="1452" spans="1:11" ht="14.45" customHeight="1" x14ac:dyDescent="0.2">
      <c r="A1452" s="338" t="s">
        <v>1433</v>
      </c>
      <c r="B1452" s="339" t="s">
        <v>1434</v>
      </c>
      <c r="C1452" s="340" t="s">
        <v>2126</v>
      </c>
      <c r="D1452" s="341" t="s">
        <v>2127</v>
      </c>
      <c r="E1452" s="340" t="s">
        <v>462</v>
      </c>
      <c r="F1452" s="341" t="s">
        <v>463</v>
      </c>
      <c r="G1452" s="340" t="s">
        <v>540</v>
      </c>
      <c r="H1452" s="340" t="s">
        <v>541</v>
      </c>
      <c r="I1452" s="342">
        <v>17.979999542236328</v>
      </c>
      <c r="J1452" s="342">
        <v>450</v>
      </c>
      <c r="K1452" s="343">
        <v>8091.2701416015625</v>
      </c>
    </row>
    <row r="1453" spans="1:11" ht="14.45" customHeight="1" x14ac:dyDescent="0.2">
      <c r="A1453" s="338" t="s">
        <v>1433</v>
      </c>
      <c r="B1453" s="339" t="s">
        <v>1434</v>
      </c>
      <c r="C1453" s="340" t="s">
        <v>2126</v>
      </c>
      <c r="D1453" s="341" t="s">
        <v>2127</v>
      </c>
      <c r="E1453" s="340" t="s">
        <v>462</v>
      </c>
      <c r="F1453" s="341" t="s">
        <v>463</v>
      </c>
      <c r="G1453" s="340" t="s">
        <v>2308</v>
      </c>
      <c r="H1453" s="340" t="s">
        <v>2309</v>
      </c>
      <c r="I1453" s="342">
        <v>17.979999542236328</v>
      </c>
      <c r="J1453" s="342">
        <v>100</v>
      </c>
      <c r="K1453" s="343">
        <v>1798.06005859375</v>
      </c>
    </row>
    <row r="1454" spans="1:11" ht="14.45" customHeight="1" x14ac:dyDescent="0.2">
      <c r="A1454" s="338" t="s">
        <v>1433</v>
      </c>
      <c r="B1454" s="339" t="s">
        <v>1434</v>
      </c>
      <c r="C1454" s="340" t="s">
        <v>2126</v>
      </c>
      <c r="D1454" s="341" t="s">
        <v>2127</v>
      </c>
      <c r="E1454" s="340" t="s">
        <v>462</v>
      </c>
      <c r="F1454" s="341" t="s">
        <v>463</v>
      </c>
      <c r="G1454" s="340" t="s">
        <v>2310</v>
      </c>
      <c r="H1454" s="340" t="s">
        <v>2311</v>
      </c>
      <c r="I1454" s="342">
        <v>17.979999542236328</v>
      </c>
      <c r="J1454" s="342">
        <v>100</v>
      </c>
      <c r="K1454" s="343">
        <v>1798</v>
      </c>
    </row>
    <row r="1455" spans="1:11" ht="14.45" customHeight="1" x14ac:dyDescent="0.2">
      <c r="A1455" s="338" t="s">
        <v>1433</v>
      </c>
      <c r="B1455" s="339" t="s">
        <v>1434</v>
      </c>
      <c r="C1455" s="340" t="s">
        <v>2126</v>
      </c>
      <c r="D1455" s="341" t="s">
        <v>2127</v>
      </c>
      <c r="E1455" s="340" t="s">
        <v>462</v>
      </c>
      <c r="F1455" s="341" t="s">
        <v>463</v>
      </c>
      <c r="G1455" s="340" t="s">
        <v>1577</v>
      </c>
      <c r="H1455" s="340" t="s">
        <v>1578</v>
      </c>
      <c r="I1455" s="342">
        <v>17.984999656677246</v>
      </c>
      <c r="J1455" s="342">
        <v>100</v>
      </c>
      <c r="K1455" s="343">
        <v>1798.5</v>
      </c>
    </row>
    <row r="1456" spans="1:11" ht="14.45" customHeight="1" x14ac:dyDescent="0.2">
      <c r="A1456" s="338" t="s">
        <v>1433</v>
      </c>
      <c r="B1456" s="339" t="s">
        <v>1434</v>
      </c>
      <c r="C1456" s="340" t="s">
        <v>2126</v>
      </c>
      <c r="D1456" s="341" t="s">
        <v>2127</v>
      </c>
      <c r="E1456" s="340" t="s">
        <v>462</v>
      </c>
      <c r="F1456" s="341" t="s">
        <v>463</v>
      </c>
      <c r="G1456" s="340" t="s">
        <v>2312</v>
      </c>
      <c r="H1456" s="340" t="s">
        <v>2313</v>
      </c>
      <c r="I1456" s="342">
        <v>1542.75</v>
      </c>
      <c r="J1456" s="342">
        <v>330</v>
      </c>
      <c r="K1456" s="343">
        <v>509107.5</v>
      </c>
    </row>
    <row r="1457" spans="1:11" ht="14.45" customHeight="1" x14ac:dyDescent="0.2">
      <c r="A1457" s="338" t="s">
        <v>1433</v>
      </c>
      <c r="B1457" s="339" t="s">
        <v>1434</v>
      </c>
      <c r="C1457" s="340" t="s">
        <v>2126</v>
      </c>
      <c r="D1457" s="341" t="s">
        <v>2127</v>
      </c>
      <c r="E1457" s="340" t="s">
        <v>462</v>
      </c>
      <c r="F1457" s="341" t="s">
        <v>463</v>
      </c>
      <c r="G1457" s="340" t="s">
        <v>2314</v>
      </c>
      <c r="H1457" s="340" t="s">
        <v>2315</v>
      </c>
      <c r="I1457" s="342">
        <v>1304.3800048828125</v>
      </c>
      <c r="J1457" s="342">
        <v>20</v>
      </c>
      <c r="K1457" s="343">
        <v>26087.599609375</v>
      </c>
    </row>
    <row r="1458" spans="1:11" ht="14.45" customHeight="1" x14ac:dyDescent="0.2">
      <c r="A1458" s="338" t="s">
        <v>1433</v>
      </c>
      <c r="B1458" s="339" t="s">
        <v>1434</v>
      </c>
      <c r="C1458" s="340" t="s">
        <v>2126</v>
      </c>
      <c r="D1458" s="341" t="s">
        <v>2127</v>
      </c>
      <c r="E1458" s="340" t="s">
        <v>462</v>
      </c>
      <c r="F1458" s="341" t="s">
        <v>463</v>
      </c>
      <c r="G1458" s="340" t="s">
        <v>2316</v>
      </c>
      <c r="H1458" s="340" t="s">
        <v>2317</v>
      </c>
      <c r="I1458" s="342">
        <v>1542.75</v>
      </c>
      <c r="J1458" s="342">
        <v>30</v>
      </c>
      <c r="K1458" s="343">
        <v>46282.5</v>
      </c>
    </row>
    <row r="1459" spans="1:11" ht="14.45" customHeight="1" x14ac:dyDescent="0.2">
      <c r="A1459" s="338" t="s">
        <v>1433</v>
      </c>
      <c r="B1459" s="339" t="s">
        <v>1434</v>
      </c>
      <c r="C1459" s="340" t="s">
        <v>2126</v>
      </c>
      <c r="D1459" s="341" t="s">
        <v>2127</v>
      </c>
      <c r="E1459" s="340" t="s">
        <v>462</v>
      </c>
      <c r="F1459" s="341" t="s">
        <v>463</v>
      </c>
      <c r="G1459" s="340" t="s">
        <v>2318</v>
      </c>
      <c r="H1459" s="340" t="s">
        <v>2319</v>
      </c>
      <c r="I1459" s="342">
        <v>1304.3800048828125</v>
      </c>
      <c r="J1459" s="342">
        <v>20</v>
      </c>
      <c r="K1459" s="343">
        <v>26087.599609375</v>
      </c>
    </row>
    <row r="1460" spans="1:11" ht="14.45" customHeight="1" x14ac:dyDescent="0.2">
      <c r="A1460" s="338" t="s">
        <v>1433</v>
      </c>
      <c r="B1460" s="339" t="s">
        <v>1434</v>
      </c>
      <c r="C1460" s="340" t="s">
        <v>2126</v>
      </c>
      <c r="D1460" s="341" t="s">
        <v>2127</v>
      </c>
      <c r="E1460" s="340" t="s">
        <v>462</v>
      </c>
      <c r="F1460" s="341" t="s">
        <v>463</v>
      </c>
      <c r="G1460" s="340" t="s">
        <v>2320</v>
      </c>
      <c r="H1460" s="340" t="s">
        <v>2321</v>
      </c>
      <c r="I1460" s="342">
        <v>5493.39990234375</v>
      </c>
      <c r="J1460" s="342">
        <v>3</v>
      </c>
      <c r="K1460" s="343">
        <v>16480.19970703125</v>
      </c>
    </row>
    <row r="1461" spans="1:11" ht="14.45" customHeight="1" x14ac:dyDescent="0.2">
      <c r="A1461" s="338" t="s">
        <v>1433</v>
      </c>
      <c r="B1461" s="339" t="s">
        <v>1434</v>
      </c>
      <c r="C1461" s="340" t="s">
        <v>2126</v>
      </c>
      <c r="D1461" s="341" t="s">
        <v>2127</v>
      </c>
      <c r="E1461" s="340" t="s">
        <v>462</v>
      </c>
      <c r="F1461" s="341" t="s">
        <v>463</v>
      </c>
      <c r="G1461" s="340" t="s">
        <v>2322</v>
      </c>
      <c r="H1461" s="340" t="s">
        <v>2323</v>
      </c>
      <c r="I1461" s="342">
        <v>5493.39990234375</v>
      </c>
      <c r="J1461" s="342">
        <v>1</v>
      </c>
      <c r="K1461" s="343">
        <v>5493.39990234375</v>
      </c>
    </row>
    <row r="1462" spans="1:11" ht="14.45" customHeight="1" x14ac:dyDescent="0.2">
      <c r="A1462" s="338" t="s">
        <v>1433</v>
      </c>
      <c r="B1462" s="339" t="s">
        <v>1434</v>
      </c>
      <c r="C1462" s="340" t="s">
        <v>2126</v>
      </c>
      <c r="D1462" s="341" t="s">
        <v>2127</v>
      </c>
      <c r="E1462" s="340" t="s">
        <v>462</v>
      </c>
      <c r="F1462" s="341" t="s">
        <v>463</v>
      </c>
      <c r="G1462" s="340" t="s">
        <v>2324</v>
      </c>
      <c r="H1462" s="340" t="s">
        <v>2325</v>
      </c>
      <c r="I1462" s="342">
        <v>5493.39990234375</v>
      </c>
      <c r="J1462" s="342">
        <v>3</v>
      </c>
      <c r="K1462" s="343">
        <v>16480.19970703125</v>
      </c>
    </row>
    <row r="1463" spans="1:11" ht="14.45" customHeight="1" x14ac:dyDescent="0.2">
      <c r="A1463" s="338" t="s">
        <v>1433</v>
      </c>
      <c r="B1463" s="339" t="s">
        <v>1434</v>
      </c>
      <c r="C1463" s="340" t="s">
        <v>2126</v>
      </c>
      <c r="D1463" s="341" t="s">
        <v>2127</v>
      </c>
      <c r="E1463" s="340" t="s">
        <v>462</v>
      </c>
      <c r="F1463" s="341" t="s">
        <v>463</v>
      </c>
      <c r="G1463" s="340" t="s">
        <v>2326</v>
      </c>
      <c r="H1463" s="340" t="s">
        <v>2327</v>
      </c>
      <c r="I1463" s="342">
        <v>5493.39990234375</v>
      </c>
      <c r="J1463" s="342">
        <v>3</v>
      </c>
      <c r="K1463" s="343">
        <v>16480.19970703125</v>
      </c>
    </row>
    <row r="1464" spans="1:11" ht="14.45" customHeight="1" x14ac:dyDescent="0.2">
      <c r="A1464" s="338" t="s">
        <v>1433</v>
      </c>
      <c r="B1464" s="339" t="s">
        <v>1434</v>
      </c>
      <c r="C1464" s="340" t="s">
        <v>2126</v>
      </c>
      <c r="D1464" s="341" t="s">
        <v>2127</v>
      </c>
      <c r="E1464" s="340" t="s">
        <v>462</v>
      </c>
      <c r="F1464" s="341" t="s">
        <v>463</v>
      </c>
      <c r="G1464" s="340" t="s">
        <v>2328</v>
      </c>
      <c r="H1464" s="340" t="s">
        <v>2329</v>
      </c>
      <c r="I1464" s="342">
        <v>834.9000244140625</v>
      </c>
      <c r="J1464" s="342">
        <v>10</v>
      </c>
      <c r="K1464" s="343">
        <v>8349</v>
      </c>
    </row>
    <row r="1465" spans="1:11" ht="14.45" customHeight="1" x14ac:dyDescent="0.2">
      <c r="A1465" s="338" t="s">
        <v>1433</v>
      </c>
      <c r="B1465" s="339" t="s">
        <v>1434</v>
      </c>
      <c r="C1465" s="340" t="s">
        <v>2126</v>
      </c>
      <c r="D1465" s="341" t="s">
        <v>2127</v>
      </c>
      <c r="E1465" s="340" t="s">
        <v>462</v>
      </c>
      <c r="F1465" s="341" t="s">
        <v>463</v>
      </c>
      <c r="G1465" s="340" t="s">
        <v>2330</v>
      </c>
      <c r="H1465" s="340" t="s">
        <v>2331</v>
      </c>
      <c r="I1465" s="342">
        <v>834.9000244140625</v>
      </c>
      <c r="J1465" s="342">
        <v>30</v>
      </c>
      <c r="K1465" s="343">
        <v>25047</v>
      </c>
    </row>
    <row r="1466" spans="1:11" ht="14.45" customHeight="1" x14ac:dyDescent="0.2">
      <c r="A1466" s="338" t="s">
        <v>1433</v>
      </c>
      <c r="B1466" s="339" t="s">
        <v>1434</v>
      </c>
      <c r="C1466" s="340" t="s">
        <v>2126</v>
      </c>
      <c r="D1466" s="341" t="s">
        <v>2127</v>
      </c>
      <c r="E1466" s="340" t="s">
        <v>462</v>
      </c>
      <c r="F1466" s="341" t="s">
        <v>463</v>
      </c>
      <c r="G1466" s="340" t="s">
        <v>2332</v>
      </c>
      <c r="H1466" s="340" t="s">
        <v>2333</v>
      </c>
      <c r="I1466" s="342">
        <v>834.9000244140625</v>
      </c>
      <c r="J1466" s="342">
        <v>30</v>
      </c>
      <c r="K1466" s="343">
        <v>25047</v>
      </c>
    </row>
    <row r="1467" spans="1:11" ht="14.45" customHeight="1" x14ac:dyDescent="0.2">
      <c r="A1467" s="338" t="s">
        <v>1433</v>
      </c>
      <c r="B1467" s="339" t="s">
        <v>1434</v>
      </c>
      <c r="C1467" s="340" t="s">
        <v>2126</v>
      </c>
      <c r="D1467" s="341" t="s">
        <v>2127</v>
      </c>
      <c r="E1467" s="340" t="s">
        <v>462</v>
      </c>
      <c r="F1467" s="341" t="s">
        <v>463</v>
      </c>
      <c r="G1467" s="340" t="s">
        <v>2334</v>
      </c>
      <c r="H1467" s="340" t="s">
        <v>2335</v>
      </c>
      <c r="I1467" s="342">
        <v>834.9000244140625</v>
      </c>
      <c r="J1467" s="342">
        <v>40</v>
      </c>
      <c r="K1467" s="343">
        <v>33396</v>
      </c>
    </row>
    <row r="1468" spans="1:11" ht="14.45" customHeight="1" x14ac:dyDescent="0.2">
      <c r="A1468" s="338" t="s">
        <v>1433</v>
      </c>
      <c r="B1468" s="339" t="s">
        <v>1434</v>
      </c>
      <c r="C1468" s="340" t="s">
        <v>2126</v>
      </c>
      <c r="D1468" s="341" t="s">
        <v>2127</v>
      </c>
      <c r="E1468" s="340" t="s">
        <v>462</v>
      </c>
      <c r="F1468" s="341" t="s">
        <v>463</v>
      </c>
      <c r="G1468" s="340" t="s">
        <v>2336</v>
      </c>
      <c r="H1468" s="340" t="s">
        <v>2337</v>
      </c>
      <c r="I1468" s="342">
        <v>834.9000244140625</v>
      </c>
      <c r="J1468" s="342">
        <v>20</v>
      </c>
      <c r="K1468" s="343">
        <v>16698</v>
      </c>
    </row>
    <row r="1469" spans="1:11" ht="14.45" customHeight="1" x14ac:dyDescent="0.2">
      <c r="A1469" s="338" t="s">
        <v>1433</v>
      </c>
      <c r="B1469" s="339" t="s">
        <v>1434</v>
      </c>
      <c r="C1469" s="340" t="s">
        <v>2126</v>
      </c>
      <c r="D1469" s="341" t="s">
        <v>2127</v>
      </c>
      <c r="E1469" s="340" t="s">
        <v>462</v>
      </c>
      <c r="F1469" s="341" t="s">
        <v>463</v>
      </c>
      <c r="G1469" s="340" t="s">
        <v>2338</v>
      </c>
      <c r="H1469" s="340" t="s">
        <v>2339</v>
      </c>
      <c r="I1469" s="342">
        <v>834.9000244140625</v>
      </c>
      <c r="J1469" s="342">
        <v>20</v>
      </c>
      <c r="K1469" s="343">
        <v>16698</v>
      </c>
    </row>
    <row r="1470" spans="1:11" ht="14.45" customHeight="1" x14ac:dyDescent="0.2">
      <c r="A1470" s="338" t="s">
        <v>1433</v>
      </c>
      <c r="B1470" s="339" t="s">
        <v>1434</v>
      </c>
      <c r="C1470" s="340" t="s">
        <v>2126</v>
      </c>
      <c r="D1470" s="341" t="s">
        <v>2127</v>
      </c>
      <c r="E1470" s="340" t="s">
        <v>462</v>
      </c>
      <c r="F1470" s="341" t="s">
        <v>463</v>
      </c>
      <c r="G1470" s="340" t="s">
        <v>2340</v>
      </c>
      <c r="H1470" s="340" t="s">
        <v>2341</v>
      </c>
      <c r="I1470" s="342">
        <v>652.91998291015625</v>
      </c>
      <c r="J1470" s="342">
        <v>110</v>
      </c>
      <c r="K1470" s="343">
        <v>71820.76171875</v>
      </c>
    </row>
    <row r="1471" spans="1:11" ht="14.45" customHeight="1" x14ac:dyDescent="0.2">
      <c r="A1471" s="338" t="s">
        <v>1433</v>
      </c>
      <c r="B1471" s="339" t="s">
        <v>1434</v>
      </c>
      <c r="C1471" s="340" t="s">
        <v>2126</v>
      </c>
      <c r="D1471" s="341" t="s">
        <v>2127</v>
      </c>
      <c r="E1471" s="340" t="s">
        <v>462</v>
      </c>
      <c r="F1471" s="341" t="s">
        <v>463</v>
      </c>
      <c r="G1471" s="340" t="s">
        <v>542</v>
      </c>
      <c r="H1471" s="340" t="s">
        <v>543</v>
      </c>
      <c r="I1471" s="342">
        <v>16.340000152587891</v>
      </c>
      <c r="J1471" s="342">
        <v>48</v>
      </c>
      <c r="K1471" s="343">
        <v>784.08001708984375</v>
      </c>
    </row>
    <row r="1472" spans="1:11" ht="14.45" customHeight="1" x14ac:dyDescent="0.2">
      <c r="A1472" s="338" t="s">
        <v>1433</v>
      </c>
      <c r="B1472" s="339" t="s">
        <v>1434</v>
      </c>
      <c r="C1472" s="340" t="s">
        <v>2126</v>
      </c>
      <c r="D1472" s="341" t="s">
        <v>2127</v>
      </c>
      <c r="E1472" s="340" t="s">
        <v>462</v>
      </c>
      <c r="F1472" s="341" t="s">
        <v>463</v>
      </c>
      <c r="G1472" s="340" t="s">
        <v>546</v>
      </c>
      <c r="H1472" s="340" t="s">
        <v>547</v>
      </c>
      <c r="I1472" s="342">
        <v>13.200833161671957</v>
      </c>
      <c r="J1472" s="342">
        <v>510</v>
      </c>
      <c r="K1472" s="343">
        <v>6732.2000122070313</v>
      </c>
    </row>
    <row r="1473" spans="1:11" ht="14.45" customHeight="1" x14ac:dyDescent="0.2">
      <c r="A1473" s="338" t="s">
        <v>1433</v>
      </c>
      <c r="B1473" s="339" t="s">
        <v>1434</v>
      </c>
      <c r="C1473" s="340" t="s">
        <v>2126</v>
      </c>
      <c r="D1473" s="341" t="s">
        <v>2127</v>
      </c>
      <c r="E1473" s="340" t="s">
        <v>462</v>
      </c>
      <c r="F1473" s="341" t="s">
        <v>463</v>
      </c>
      <c r="G1473" s="340" t="s">
        <v>1915</v>
      </c>
      <c r="H1473" s="340" t="s">
        <v>1916</v>
      </c>
      <c r="I1473" s="342">
        <v>338.38333129882813</v>
      </c>
      <c r="J1473" s="342">
        <v>46</v>
      </c>
      <c r="K1473" s="343">
        <v>15864.909912109375</v>
      </c>
    </row>
    <row r="1474" spans="1:11" ht="14.45" customHeight="1" x14ac:dyDescent="0.2">
      <c r="A1474" s="338" t="s">
        <v>1433</v>
      </c>
      <c r="B1474" s="339" t="s">
        <v>1434</v>
      </c>
      <c r="C1474" s="340" t="s">
        <v>2126</v>
      </c>
      <c r="D1474" s="341" t="s">
        <v>2127</v>
      </c>
      <c r="E1474" s="340" t="s">
        <v>462</v>
      </c>
      <c r="F1474" s="341" t="s">
        <v>463</v>
      </c>
      <c r="G1474" s="340" t="s">
        <v>2342</v>
      </c>
      <c r="H1474" s="340" t="s">
        <v>2343</v>
      </c>
      <c r="I1474" s="342">
        <v>22.870000839233398</v>
      </c>
      <c r="J1474" s="342">
        <v>12</v>
      </c>
      <c r="K1474" s="343">
        <v>274.44000244140625</v>
      </c>
    </row>
    <row r="1475" spans="1:11" ht="14.45" customHeight="1" x14ac:dyDescent="0.2">
      <c r="A1475" s="338" t="s">
        <v>1433</v>
      </c>
      <c r="B1475" s="339" t="s">
        <v>1434</v>
      </c>
      <c r="C1475" s="340" t="s">
        <v>2126</v>
      </c>
      <c r="D1475" s="341" t="s">
        <v>2127</v>
      </c>
      <c r="E1475" s="340" t="s">
        <v>462</v>
      </c>
      <c r="F1475" s="341" t="s">
        <v>463</v>
      </c>
      <c r="G1475" s="340" t="s">
        <v>2344</v>
      </c>
      <c r="H1475" s="340" t="s">
        <v>2345</v>
      </c>
      <c r="I1475" s="342">
        <v>22.879999160766602</v>
      </c>
      <c r="J1475" s="342">
        <v>12</v>
      </c>
      <c r="K1475" s="343">
        <v>274.60000610351563</v>
      </c>
    </row>
    <row r="1476" spans="1:11" ht="14.45" customHeight="1" x14ac:dyDescent="0.2">
      <c r="A1476" s="338" t="s">
        <v>1433</v>
      </c>
      <c r="B1476" s="339" t="s">
        <v>1434</v>
      </c>
      <c r="C1476" s="340" t="s">
        <v>2126</v>
      </c>
      <c r="D1476" s="341" t="s">
        <v>2127</v>
      </c>
      <c r="E1476" s="340" t="s">
        <v>462</v>
      </c>
      <c r="F1476" s="341" t="s">
        <v>463</v>
      </c>
      <c r="G1476" s="340" t="s">
        <v>2346</v>
      </c>
      <c r="H1476" s="340" t="s">
        <v>2347</v>
      </c>
      <c r="I1476" s="342">
        <v>1305.8199462890625</v>
      </c>
      <c r="J1476" s="342">
        <v>35</v>
      </c>
      <c r="K1476" s="343">
        <v>45703.68017578125</v>
      </c>
    </row>
    <row r="1477" spans="1:11" ht="14.45" customHeight="1" x14ac:dyDescent="0.2">
      <c r="A1477" s="338" t="s">
        <v>1433</v>
      </c>
      <c r="B1477" s="339" t="s">
        <v>1434</v>
      </c>
      <c r="C1477" s="340" t="s">
        <v>2126</v>
      </c>
      <c r="D1477" s="341" t="s">
        <v>2127</v>
      </c>
      <c r="E1477" s="340" t="s">
        <v>462</v>
      </c>
      <c r="F1477" s="341" t="s">
        <v>463</v>
      </c>
      <c r="G1477" s="340" t="s">
        <v>2348</v>
      </c>
      <c r="H1477" s="340" t="s">
        <v>2349</v>
      </c>
      <c r="I1477" s="342">
        <v>490</v>
      </c>
      <c r="J1477" s="342">
        <v>21</v>
      </c>
      <c r="K1477" s="343">
        <v>10290.02001953125</v>
      </c>
    </row>
    <row r="1478" spans="1:11" ht="14.45" customHeight="1" x14ac:dyDescent="0.2">
      <c r="A1478" s="338" t="s">
        <v>1433</v>
      </c>
      <c r="B1478" s="339" t="s">
        <v>1434</v>
      </c>
      <c r="C1478" s="340" t="s">
        <v>2126</v>
      </c>
      <c r="D1478" s="341" t="s">
        <v>2127</v>
      </c>
      <c r="E1478" s="340" t="s">
        <v>462</v>
      </c>
      <c r="F1478" s="341" t="s">
        <v>463</v>
      </c>
      <c r="G1478" s="340" t="s">
        <v>2350</v>
      </c>
      <c r="H1478" s="340" t="s">
        <v>2351</v>
      </c>
      <c r="I1478" s="342">
        <v>56728.832812499997</v>
      </c>
      <c r="J1478" s="342">
        <v>14</v>
      </c>
      <c r="K1478" s="343">
        <v>762905</v>
      </c>
    </row>
    <row r="1479" spans="1:11" ht="14.45" customHeight="1" x14ac:dyDescent="0.2">
      <c r="A1479" s="338" t="s">
        <v>1433</v>
      </c>
      <c r="B1479" s="339" t="s">
        <v>1434</v>
      </c>
      <c r="C1479" s="340" t="s">
        <v>2126</v>
      </c>
      <c r="D1479" s="341" t="s">
        <v>2127</v>
      </c>
      <c r="E1479" s="340" t="s">
        <v>462</v>
      </c>
      <c r="F1479" s="341" t="s">
        <v>463</v>
      </c>
      <c r="G1479" s="340" t="s">
        <v>2352</v>
      </c>
      <c r="H1479" s="340" t="s">
        <v>2353</v>
      </c>
      <c r="I1479" s="342">
        <v>2389.75</v>
      </c>
      <c r="J1479" s="342">
        <v>4</v>
      </c>
      <c r="K1479" s="343">
        <v>9559</v>
      </c>
    </row>
    <row r="1480" spans="1:11" ht="14.45" customHeight="1" x14ac:dyDescent="0.2">
      <c r="A1480" s="338" t="s">
        <v>1433</v>
      </c>
      <c r="B1480" s="339" t="s">
        <v>1434</v>
      </c>
      <c r="C1480" s="340" t="s">
        <v>2126</v>
      </c>
      <c r="D1480" s="341" t="s">
        <v>2127</v>
      </c>
      <c r="E1480" s="340" t="s">
        <v>462</v>
      </c>
      <c r="F1480" s="341" t="s">
        <v>463</v>
      </c>
      <c r="G1480" s="340" t="s">
        <v>2354</v>
      </c>
      <c r="H1480" s="340" t="s">
        <v>2355</v>
      </c>
      <c r="I1480" s="342">
        <v>139.25999450683594</v>
      </c>
      <c r="J1480" s="342">
        <v>180</v>
      </c>
      <c r="K1480" s="343">
        <v>25066.599609375</v>
      </c>
    </row>
    <row r="1481" spans="1:11" ht="14.45" customHeight="1" x14ac:dyDescent="0.2">
      <c r="A1481" s="338" t="s">
        <v>1433</v>
      </c>
      <c r="B1481" s="339" t="s">
        <v>1434</v>
      </c>
      <c r="C1481" s="340" t="s">
        <v>2126</v>
      </c>
      <c r="D1481" s="341" t="s">
        <v>2127</v>
      </c>
      <c r="E1481" s="340" t="s">
        <v>462</v>
      </c>
      <c r="F1481" s="341" t="s">
        <v>463</v>
      </c>
      <c r="G1481" s="340" t="s">
        <v>2356</v>
      </c>
      <c r="H1481" s="340" t="s">
        <v>2357</v>
      </c>
      <c r="I1481" s="342">
        <v>139.25999450683594</v>
      </c>
      <c r="J1481" s="342">
        <v>3960</v>
      </c>
      <c r="K1481" s="343">
        <v>551465.203125</v>
      </c>
    </row>
    <row r="1482" spans="1:11" ht="14.45" customHeight="1" x14ac:dyDescent="0.2">
      <c r="A1482" s="338" t="s">
        <v>1433</v>
      </c>
      <c r="B1482" s="339" t="s">
        <v>1434</v>
      </c>
      <c r="C1482" s="340" t="s">
        <v>2126</v>
      </c>
      <c r="D1482" s="341" t="s">
        <v>2127</v>
      </c>
      <c r="E1482" s="340" t="s">
        <v>462</v>
      </c>
      <c r="F1482" s="341" t="s">
        <v>463</v>
      </c>
      <c r="G1482" s="340" t="s">
        <v>1581</v>
      </c>
      <c r="H1482" s="340" t="s">
        <v>1582</v>
      </c>
      <c r="I1482" s="342">
        <v>4.0300002098083496</v>
      </c>
      <c r="J1482" s="342">
        <v>950</v>
      </c>
      <c r="K1482" s="343">
        <v>3828.5</v>
      </c>
    </row>
    <row r="1483" spans="1:11" ht="14.45" customHeight="1" x14ac:dyDescent="0.2">
      <c r="A1483" s="338" t="s">
        <v>1433</v>
      </c>
      <c r="B1483" s="339" t="s">
        <v>1434</v>
      </c>
      <c r="C1483" s="340" t="s">
        <v>2126</v>
      </c>
      <c r="D1483" s="341" t="s">
        <v>2127</v>
      </c>
      <c r="E1483" s="340" t="s">
        <v>462</v>
      </c>
      <c r="F1483" s="341" t="s">
        <v>463</v>
      </c>
      <c r="G1483" s="340" t="s">
        <v>2358</v>
      </c>
      <c r="H1483" s="340" t="s">
        <v>2359</v>
      </c>
      <c r="I1483" s="342">
        <v>133.10000610351563</v>
      </c>
      <c r="J1483" s="342">
        <v>50</v>
      </c>
      <c r="K1483" s="343">
        <v>6655</v>
      </c>
    </row>
    <row r="1484" spans="1:11" ht="14.45" customHeight="1" x14ac:dyDescent="0.2">
      <c r="A1484" s="338" t="s">
        <v>1433</v>
      </c>
      <c r="B1484" s="339" t="s">
        <v>1434</v>
      </c>
      <c r="C1484" s="340" t="s">
        <v>2126</v>
      </c>
      <c r="D1484" s="341" t="s">
        <v>2127</v>
      </c>
      <c r="E1484" s="340" t="s">
        <v>462</v>
      </c>
      <c r="F1484" s="341" t="s">
        <v>463</v>
      </c>
      <c r="G1484" s="340" t="s">
        <v>2360</v>
      </c>
      <c r="H1484" s="340" t="s">
        <v>2361</v>
      </c>
      <c r="I1484" s="342">
        <v>153.66999816894531</v>
      </c>
      <c r="J1484" s="342">
        <v>25</v>
      </c>
      <c r="K1484" s="343">
        <v>3841.75</v>
      </c>
    </row>
    <row r="1485" spans="1:11" ht="14.45" customHeight="1" x14ac:dyDescent="0.2">
      <c r="A1485" s="338" t="s">
        <v>1433</v>
      </c>
      <c r="B1485" s="339" t="s">
        <v>1434</v>
      </c>
      <c r="C1485" s="340" t="s">
        <v>2126</v>
      </c>
      <c r="D1485" s="341" t="s">
        <v>2127</v>
      </c>
      <c r="E1485" s="340" t="s">
        <v>462</v>
      </c>
      <c r="F1485" s="341" t="s">
        <v>463</v>
      </c>
      <c r="G1485" s="340" t="s">
        <v>1721</v>
      </c>
      <c r="H1485" s="340" t="s">
        <v>1722</v>
      </c>
      <c r="I1485" s="342">
        <v>3.1500000953674316</v>
      </c>
      <c r="J1485" s="342">
        <v>80</v>
      </c>
      <c r="K1485" s="343">
        <v>252</v>
      </c>
    </row>
    <row r="1486" spans="1:11" ht="14.45" customHeight="1" x14ac:dyDescent="0.2">
      <c r="A1486" s="338" t="s">
        <v>1433</v>
      </c>
      <c r="B1486" s="339" t="s">
        <v>1434</v>
      </c>
      <c r="C1486" s="340" t="s">
        <v>2126</v>
      </c>
      <c r="D1486" s="341" t="s">
        <v>2127</v>
      </c>
      <c r="E1486" s="340" t="s">
        <v>462</v>
      </c>
      <c r="F1486" s="341" t="s">
        <v>463</v>
      </c>
      <c r="G1486" s="340" t="s">
        <v>2362</v>
      </c>
      <c r="H1486" s="340" t="s">
        <v>2363</v>
      </c>
      <c r="I1486" s="342">
        <v>176.19000244140625</v>
      </c>
      <c r="J1486" s="342">
        <v>2970</v>
      </c>
      <c r="K1486" s="343">
        <v>523282.65234375</v>
      </c>
    </row>
    <row r="1487" spans="1:11" ht="14.45" customHeight="1" x14ac:dyDescent="0.2">
      <c r="A1487" s="338" t="s">
        <v>1433</v>
      </c>
      <c r="B1487" s="339" t="s">
        <v>1434</v>
      </c>
      <c r="C1487" s="340" t="s">
        <v>2126</v>
      </c>
      <c r="D1487" s="341" t="s">
        <v>2127</v>
      </c>
      <c r="E1487" s="340" t="s">
        <v>462</v>
      </c>
      <c r="F1487" s="341" t="s">
        <v>463</v>
      </c>
      <c r="G1487" s="340" t="s">
        <v>2364</v>
      </c>
      <c r="H1487" s="340" t="s">
        <v>2365</v>
      </c>
      <c r="I1487" s="342">
        <v>33.880001068115234</v>
      </c>
      <c r="J1487" s="342">
        <v>2</v>
      </c>
      <c r="K1487" s="343">
        <v>67.760002136230469</v>
      </c>
    </row>
    <row r="1488" spans="1:11" ht="14.45" customHeight="1" x14ac:dyDescent="0.2">
      <c r="A1488" s="338" t="s">
        <v>1433</v>
      </c>
      <c r="B1488" s="339" t="s">
        <v>1434</v>
      </c>
      <c r="C1488" s="340" t="s">
        <v>2126</v>
      </c>
      <c r="D1488" s="341" t="s">
        <v>2127</v>
      </c>
      <c r="E1488" s="340" t="s">
        <v>462</v>
      </c>
      <c r="F1488" s="341" t="s">
        <v>463</v>
      </c>
      <c r="G1488" s="340" t="s">
        <v>1935</v>
      </c>
      <c r="H1488" s="340" t="s">
        <v>1936</v>
      </c>
      <c r="I1488" s="342">
        <v>81.739997863769531</v>
      </c>
      <c r="J1488" s="342">
        <v>45</v>
      </c>
      <c r="K1488" s="343">
        <v>3678.300048828125</v>
      </c>
    </row>
    <row r="1489" spans="1:11" ht="14.45" customHeight="1" x14ac:dyDescent="0.2">
      <c r="A1489" s="338" t="s">
        <v>1433</v>
      </c>
      <c r="B1489" s="339" t="s">
        <v>1434</v>
      </c>
      <c r="C1489" s="340" t="s">
        <v>2126</v>
      </c>
      <c r="D1489" s="341" t="s">
        <v>2127</v>
      </c>
      <c r="E1489" s="340" t="s">
        <v>462</v>
      </c>
      <c r="F1489" s="341" t="s">
        <v>463</v>
      </c>
      <c r="G1489" s="340" t="s">
        <v>560</v>
      </c>
      <c r="H1489" s="340" t="s">
        <v>561</v>
      </c>
      <c r="I1489" s="342">
        <v>80.574616065392121</v>
      </c>
      <c r="J1489" s="342">
        <v>780</v>
      </c>
      <c r="K1489" s="343">
        <v>62848.39990234375</v>
      </c>
    </row>
    <row r="1490" spans="1:11" ht="14.45" customHeight="1" x14ac:dyDescent="0.2">
      <c r="A1490" s="338" t="s">
        <v>1433</v>
      </c>
      <c r="B1490" s="339" t="s">
        <v>1434</v>
      </c>
      <c r="C1490" s="340" t="s">
        <v>2126</v>
      </c>
      <c r="D1490" s="341" t="s">
        <v>2127</v>
      </c>
      <c r="E1490" s="340" t="s">
        <v>462</v>
      </c>
      <c r="F1490" s="341" t="s">
        <v>463</v>
      </c>
      <c r="G1490" s="340" t="s">
        <v>2366</v>
      </c>
      <c r="H1490" s="340" t="s">
        <v>2367</v>
      </c>
      <c r="I1490" s="342">
        <v>36.299999237060547</v>
      </c>
      <c r="J1490" s="342">
        <v>1280</v>
      </c>
      <c r="K1490" s="343">
        <v>46464</v>
      </c>
    </row>
    <row r="1491" spans="1:11" ht="14.45" customHeight="1" x14ac:dyDescent="0.2">
      <c r="A1491" s="338" t="s">
        <v>1433</v>
      </c>
      <c r="B1491" s="339" t="s">
        <v>1434</v>
      </c>
      <c r="C1491" s="340" t="s">
        <v>2126</v>
      </c>
      <c r="D1491" s="341" t="s">
        <v>2127</v>
      </c>
      <c r="E1491" s="340" t="s">
        <v>462</v>
      </c>
      <c r="F1491" s="341" t="s">
        <v>463</v>
      </c>
      <c r="G1491" s="340" t="s">
        <v>2368</v>
      </c>
      <c r="H1491" s="340" t="s">
        <v>2369</v>
      </c>
      <c r="I1491" s="342">
        <v>18950</v>
      </c>
      <c r="J1491" s="342">
        <v>14</v>
      </c>
      <c r="K1491" s="343">
        <v>265299.98828125</v>
      </c>
    </row>
    <row r="1492" spans="1:11" ht="14.45" customHeight="1" x14ac:dyDescent="0.2">
      <c r="A1492" s="338" t="s">
        <v>1433</v>
      </c>
      <c r="B1492" s="339" t="s">
        <v>1434</v>
      </c>
      <c r="C1492" s="340" t="s">
        <v>2126</v>
      </c>
      <c r="D1492" s="341" t="s">
        <v>2127</v>
      </c>
      <c r="E1492" s="340" t="s">
        <v>462</v>
      </c>
      <c r="F1492" s="341" t="s">
        <v>463</v>
      </c>
      <c r="G1492" s="340" t="s">
        <v>2370</v>
      </c>
      <c r="H1492" s="340" t="s">
        <v>2371</v>
      </c>
      <c r="I1492" s="342">
        <v>5598.142578125</v>
      </c>
      <c r="J1492" s="342">
        <v>30</v>
      </c>
      <c r="K1492" s="343">
        <v>167944.28955078125</v>
      </c>
    </row>
    <row r="1493" spans="1:11" ht="14.45" customHeight="1" x14ac:dyDescent="0.2">
      <c r="A1493" s="338" t="s">
        <v>1433</v>
      </c>
      <c r="B1493" s="339" t="s">
        <v>1434</v>
      </c>
      <c r="C1493" s="340" t="s">
        <v>2126</v>
      </c>
      <c r="D1493" s="341" t="s">
        <v>2127</v>
      </c>
      <c r="E1493" s="340" t="s">
        <v>462</v>
      </c>
      <c r="F1493" s="341" t="s">
        <v>463</v>
      </c>
      <c r="G1493" s="340" t="s">
        <v>2372</v>
      </c>
      <c r="H1493" s="340" t="s">
        <v>2373</v>
      </c>
      <c r="I1493" s="342">
        <v>12270.001953125</v>
      </c>
      <c r="J1493" s="342">
        <v>10</v>
      </c>
      <c r="K1493" s="343">
        <v>122700.01953125</v>
      </c>
    </row>
    <row r="1494" spans="1:11" ht="14.45" customHeight="1" x14ac:dyDescent="0.2">
      <c r="A1494" s="338" t="s">
        <v>1433</v>
      </c>
      <c r="B1494" s="339" t="s">
        <v>1434</v>
      </c>
      <c r="C1494" s="340" t="s">
        <v>2126</v>
      </c>
      <c r="D1494" s="341" t="s">
        <v>2127</v>
      </c>
      <c r="E1494" s="340" t="s">
        <v>462</v>
      </c>
      <c r="F1494" s="341" t="s">
        <v>463</v>
      </c>
      <c r="G1494" s="340" t="s">
        <v>2374</v>
      </c>
      <c r="H1494" s="340" t="s">
        <v>2375</v>
      </c>
      <c r="I1494" s="342">
        <v>6343</v>
      </c>
      <c r="J1494" s="342">
        <v>4</v>
      </c>
      <c r="K1494" s="343">
        <v>25372</v>
      </c>
    </row>
    <row r="1495" spans="1:11" ht="14.45" customHeight="1" x14ac:dyDescent="0.2">
      <c r="A1495" s="338" t="s">
        <v>1433</v>
      </c>
      <c r="B1495" s="339" t="s">
        <v>1434</v>
      </c>
      <c r="C1495" s="340" t="s">
        <v>2126</v>
      </c>
      <c r="D1495" s="341" t="s">
        <v>2127</v>
      </c>
      <c r="E1495" s="340" t="s">
        <v>462</v>
      </c>
      <c r="F1495" s="341" t="s">
        <v>463</v>
      </c>
      <c r="G1495" s="340" t="s">
        <v>2376</v>
      </c>
      <c r="H1495" s="340" t="s">
        <v>2377</v>
      </c>
      <c r="I1495" s="342">
        <v>831.27001953125</v>
      </c>
      <c r="J1495" s="342">
        <v>4</v>
      </c>
      <c r="K1495" s="343">
        <v>3325.080078125</v>
      </c>
    </row>
    <row r="1496" spans="1:11" ht="14.45" customHeight="1" x14ac:dyDescent="0.2">
      <c r="A1496" s="338" t="s">
        <v>1433</v>
      </c>
      <c r="B1496" s="339" t="s">
        <v>1434</v>
      </c>
      <c r="C1496" s="340" t="s">
        <v>2126</v>
      </c>
      <c r="D1496" s="341" t="s">
        <v>2127</v>
      </c>
      <c r="E1496" s="340" t="s">
        <v>462</v>
      </c>
      <c r="F1496" s="341" t="s">
        <v>463</v>
      </c>
      <c r="G1496" s="340" t="s">
        <v>2378</v>
      </c>
      <c r="H1496" s="340" t="s">
        <v>2379</v>
      </c>
      <c r="I1496" s="342">
        <v>200.05000305175781</v>
      </c>
      <c r="J1496" s="342">
        <v>420</v>
      </c>
      <c r="K1496" s="343">
        <v>84022.4013671875</v>
      </c>
    </row>
    <row r="1497" spans="1:11" ht="14.45" customHeight="1" x14ac:dyDescent="0.2">
      <c r="A1497" s="338" t="s">
        <v>1433</v>
      </c>
      <c r="B1497" s="339" t="s">
        <v>1434</v>
      </c>
      <c r="C1497" s="340" t="s">
        <v>2126</v>
      </c>
      <c r="D1497" s="341" t="s">
        <v>2127</v>
      </c>
      <c r="E1497" s="340" t="s">
        <v>462</v>
      </c>
      <c r="F1497" s="341" t="s">
        <v>463</v>
      </c>
      <c r="G1497" s="340" t="s">
        <v>572</v>
      </c>
      <c r="H1497" s="340" t="s">
        <v>573</v>
      </c>
      <c r="I1497" s="342">
        <v>4.9699997901916504</v>
      </c>
      <c r="J1497" s="342">
        <v>30</v>
      </c>
      <c r="K1497" s="343">
        <v>149.10000610351563</v>
      </c>
    </row>
    <row r="1498" spans="1:11" ht="14.45" customHeight="1" x14ac:dyDescent="0.2">
      <c r="A1498" s="338" t="s">
        <v>1433</v>
      </c>
      <c r="B1498" s="339" t="s">
        <v>1434</v>
      </c>
      <c r="C1498" s="340" t="s">
        <v>2126</v>
      </c>
      <c r="D1498" s="341" t="s">
        <v>2127</v>
      </c>
      <c r="E1498" s="340" t="s">
        <v>462</v>
      </c>
      <c r="F1498" s="341" t="s">
        <v>463</v>
      </c>
      <c r="G1498" s="340" t="s">
        <v>581</v>
      </c>
      <c r="H1498" s="340" t="s">
        <v>582</v>
      </c>
      <c r="I1498" s="342">
        <v>13.149999618530273</v>
      </c>
      <c r="J1498" s="342">
        <v>35</v>
      </c>
      <c r="K1498" s="343">
        <v>460.25</v>
      </c>
    </row>
    <row r="1499" spans="1:11" ht="14.45" customHeight="1" x14ac:dyDescent="0.2">
      <c r="A1499" s="338" t="s">
        <v>1433</v>
      </c>
      <c r="B1499" s="339" t="s">
        <v>1434</v>
      </c>
      <c r="C1499" s="340" t="s">
        <v>2126</v>
      </c>
      <c r="D1499" s="341" t="s">
        <v>2127</v>
      </c>
      <c r="E1499" s="340" t="s">
        <v>462</v>
      </c>
      <c r="F1499" s="341" t="s">
        <v>463</v>
      </c>
      <c r="G1499" s="340" t="s">
        <v>587</v>
      </c>
      <c r="H1499" s="340" t="s">
        <v>588</v>
      </c>
      <c r="I1499" s="342">
        <v>7.7199997901916504</v>
      </c>
      <c r="J1499" s="342">
        <v>100</v>
      </c>
      <c r="K1499" s="343">
        <v>772.46002197265625</v>
      </c>
    </row>
    <row r="1500" spans="1:11" ht="14.45" customHeight="1" x14ac:dyDescent="0.2">
      <c r="A1500" s="338" t="s">
        <v>1433</v>
      </c>
      <c r="B1500" s="339" t="s">
        <v>1434</v>
      </c>
      <c r="C1500" s="340" t="s">
        <v>2126</v>
      </c>
      <c r="D1500" s="341" t="s">
        <v>2127</v>
      </c>
      <c r="E1500" s="340" t="s">
        <v>462</v>
      </c>
      <c r="F1500" s="341" t="s">
        <v>463</v>
      </c>
      <c r="G1500" s="340" t="s">
        <v>593</v>
      </c>
      <c r="H1500" s="340" t="s">
        <v>594</v>
      </c>
      <c r="I1500" s="342">
        <v>11.738571166992188</v>
      </c>
      <c r="J1500" s="342">
        <v>300</v>
      </c>
      <c r="K1500" s="343">
        <v>3521.6000366210938</v>
      </c>
    </row>
    <row r="1501" spans="1:11" ht="14.45" customHeight="1" x14ac:dyDescent="0.2">
      <c r="A1501" s="338" t="s">
        <v>1433</v>
      </c>
      <c r="B1501" s="339" t="s">
        <v>1434</v>
      </c>
      <c r="C1501" s="340" t="s">
        <v>2126</v>
      </c>
      <c r="D1501" s="341" t="s">
        <v>2127</v>
      </c>
      <c r="E1501" s="340" t="s">
        <v>462</v>
      </c>
      <c r="F1501" s="341" t="s">
        <v>463</v>
      </c>
      <c r="G1501" s="340" t="s">
        <v>593</v>
      </c>
      <c r="H1501" s="340" t="s">
        <v>595</v>
      </c>
      <c r="I1501" s="342">
        <v>11.734999656677246</v>
      </c>
      <c r="J1501" s="342">
        <v>150</v>
      </c>
      <c r="K1501" s="343">
        <v>1760.1000213623047</v>
      </c>
    </row>
    <row r="1502" spans="1:11" ht="14.45" customHeight="1" x14ac:dyDescent="0.2">
      <c r="A1502" s="338" t="s">
        <v>1433</v>
      </c>
      <c r="B1502" s="339" t="s">
        <v>1434</v>
      </c>
      <c r="C1502" s="340" t="s">
        <v>2126</v>
      </c>
      <c r="D1502" s="341" t="s">
        <v>2127</v>
      </c>
      <c r="E1502" s="340" t="s">
        <v>462</v>
      </c>
      <c r="F1502" s="341" t="s">
        <v>463</v>
      </c>
      <c r="G1502" s="340" t="s">
        <v>1329</v>
      </c>
      <c r="H1502" s="340" t="s">
        <v>1330</v>
      </c>
      <c r="I1502" s="342">
        <v>13.310000419616699</v>
      </c>
      <c r="J1502" s="342">
        <v>70</v>
      </c>
      <c r="K1502" s="343">
        <v>931.70001220703125</v>
      </c>
    </row>
    <row r="1503" spans="1:11" ht="14.45" customHeight="1" x14ac:dyDescent="0.2">
      <c r="A1503" s="338" t="s">
        <v>1433</v>
      </c>
      <c r="B1503" s="339" t="s">
        <v>1434</v>
      </c>
      <c r="C1503" s="340" t="s">
        <v>2126</v>
      </c>
      <c r="D1503" s="341" t="s">
        <v>2127</v>
      </c>
      <c r="E1503" s="340" t="s">
        <v>462</v>
      </c>
      <c r="F1503" s="341" t="s">
        <v>463</v>
      </c>
      <c r="G1503" s="340" t="s">
        <v>1331</v>
      </c>
      <c r="H1503" s="340" t="s">
        <v>1332</v>
      </c>
      <c r="I1503" s="342">
        <v>25.530000686645508</v>
      </c>
      <c r="J1503" s="342">
        <v>20</v>
      </c>
      <c r="K1503" s="343">
        <v>510.60000610351563</v>
      </c>
    </row>
    <row r="1504" spans="1:11" ht="14.45" customHeight="1" x14ac:dyDescent="0.2">
      <c r="A1504" s="338" t="s">
        <v>1433</v>
      </c>
      <c r="B1504" s="339" t="s">
        <v>1434</v>
      </c>
      <c r="C1504" s="340" t="s">
        <v>2126</v>
      </c>
      <c r="D1504" s="341" t="s">
        <v>2127</v>
      </c>
      <c r="E1504" s="340" t="s">
        <v>462</v>
      </c>
      <c r="F1504" s="341" t="s">
        <v>463</v>
      </c>
      <c r="G1504" s="340" t="s">
        <v>2380</v>
      </c>
      <c r="H1504" s="340" t="s">
        <v>2381</v>
      </c>
      <c r="I1504" s="342">
        <v>198.44000244140625</v>
      </c>
      <c r="J1504" s="342">
        <v>500</v>
      </c>
      <c r="K1504" s="343">
        <v>99219.999267578125</v>
      </c>
    </row>
    <row r="1505" spans="1:11" ht="14.45" customHeight="1" x14ac:dyDescent="0.2">
      <c r="A1505" s="338" t="s">
        <v>1433</v>
      </c>
      <c r="B1505" s="339" t="s">
        <v>1434</v>
      </c>
      <c r="C1505" s="340" t="s">
        <v>2126</v>
      </c>
      <c r="D1505" s="341" t="s">
        <v>2127</v>
      </c>
      <c r="E1505" s="340" t="s">
        <v>462</v>
      </c>
      <c r="F1505" s="341" t="s">
        <v>463</v>
      </c>
      <c r="G1505" s="340" t="s">
        <v>2382</v>
      </c>
      <c r="H1505" s="340" t="s">
        <v>2383</v>
      </c>
      <c r="I1505" s="342">
        <v>22000</v>
      </c>
      <c r="J1505" s="342">
        <v>19</v>
      </c>
      <c r="K1505" s="343">
        <v>418000</v>
      </c>
    </row>
    <row r="1506" spans="1:11" ht="14.45" customHeight="1" x14ac:dyDescent="0.2">
      <c r="A1506" s="338" t="s">
        <v>1433</v>
      </c>
      <c r="B1506" s="339" t="s">
        <v>1434</v>
      </c>
      <c r="C1506" s="340" t="s">
        <v>2126</v>
      </c>
      <c r="D1506" s="341" t="s">
        <v>2127</v>
      </c>
      <c r="E1506" s="340" t="s">
        <v>462</v>
      </c>
      <c r="F1506" s="341" t="s">
        <v>463</v>
      </c>
      <c r="G1506" s="340" t="s">
        <v>2384</v>
      </c>
      <c r="H1506" s="340" t="s">
        <v>2385</v>
      </c>
      <c r="I1506" s="342">
        <v>17424</v>
      </c>
      <c r="J1506" s="342">
        <v>409</v>
      </c>
      <c r="K1506" s="343">
        <v>7126416</v>
      </c>
    </row>
    <row r="1507" spans="1:11" ht="14.45" customHeight="1" x14ac:dyDescent="0.2">
      <c r="A1507" s="338" t="s">
        <v>1433</v>
      </c>
      <c r="B1507" s="339" t="s">
        <v>1434</v>
      </c>
      <c r="C1507" s="340" t="s">
        <v>2126</v>
      </c>
      <c r="D1507" s="341" t="s">
        <v>2127</v>
      </c>
      <c r="E1507" s="340" t="s">
        <v>462</v>
      </c>
      <c r="F1507" s="341" t="s">
        <v>463</v>
      </c>
      <c r="G1507" s="340" t="s">
        <v>2386</v>
      </c>
      <c r="H1507" s="340" t="s">
        <v>2387</v>
      </c>
      <c r="I1507" s="342">
        <v>264.989990234375</v>
      </c>
      <c r="J1507" s="342">
        <v>200</v>
      </c>
      <c r="K1507" s="343">
        <v>52997.998046875</v>
      </c>
    </row>
    <row r="1508" spans="1:11" ht="14.45" customHeight="1" x14ac:dyDescent="0.2">
      <c r="A1508" s="338" t="s">
        <v>1433</v>
      </c>
      <c r="B1508" s="339" t="s">
        <v>1434</v>
      </c>
      <c r="C1508" s="340" t="s">
        <v>2126</v>
      </c>
      <c r="D1508" s="341" t="s">
        <v>2127</v>
      </c>
      <c r="E1508" s="340" t="s">
        <v>462</v>
      </c>
      <c r="F1508" s="341" t="s">
        <v>463</v>
      </c>
      <c r="G1508" s="340" t="s">
        <v>620</v>
      </c>
      <c r="H1508" s="340" t="s">
        <v>621</v>
      </c>
      <c r="I1508" s="342">
        <v>72.80999755859375</v>
      </c>
      <c r="J1508" s="342">
        <v>48</v>
      </c>
      <c r="K1508" s="343">
        <v>3495.080078125</v>
      </c>
    </row>
    <row r="1509" spans="1:11" ht="14.45" customHeight="1" x14ac:dyDescent="0.2">
      <c r="A1509" s="338" t="s">
        <v>1433</v>
      </c>
      <c r="B1509" s="339" t="s">
        <v>1434</v>
      </c>
      <c r="C1509" s="340" t="s">
        <v>2126</v>
      </c>
      <c r="D1509" s="341" t="s">
        <v>2127</v>
      </c>
      <c r="E1509" s="340" t="s">
        <v>462</v>
      </c>
      <c r="F1509" s="341" t="s">
        <v>463</v>
      </c>
      <c r="G1509" s="340" t="s">
        <v>626</v>
      </c>
      <c r="H1509" s="340" t="s">
        <v>627</v>
      </c>
      <c r="I1509" s="342">
        <v>72.80999755859375</v>
      </c>
      <c r="J1509" s="342">
        <v>48</v>
      </c>
      <c r="K1509" s="343">
        <v>3495.080078125</v>
      </c>
    </row>
    <row r="1510" spans="1:11" ht="14.45" customHeight="1" x14ac:dyDescent="0.2">
      <c r="A1510" s="338" t="s">
        <v>1433</v>
      </c>
      <c r="B1510" s="339" t="s">
        <v>1434</v>
      </c>
      <c r="C1510" s="340" t="s">
        <v>2126</v>
      </c>
      <c r="D1510" s="341" t="s">
        <v>2127</v>
      </c>
      <c r="E1510" s="340" t="s">
        <v>462</v>
      </c>
      <c r="F1510" s="341" t="s">
        <v>463</v>
      </c>
      <c r="G1510" s="340" t="s">
        <v>2388</v>
      </c>
      <c r="H1510" s="340" t="s">
        <v>2389</v>
      </c>
      <c r="I1510" s="342">
        <v>369.1400146484375</v>
      </c>
      <c r="J1510" s="342">
        <v>6</v>
      </c>
      <c r="K1510" s="343">
        <v>2214.840087890625</v>
      </c>
    </row>
    <row r="1511" spans="1:11" ht="14.45" customHeight="1" x14ac:dyDescent="0.2">
      <c r="A1511" s="338" t="s">
        <v>1433</v>
      </c>
      <c r="B1511" s="339" t="s">
        <v>1434</v>
      </c>
      <c r="C1511" s="340" t="s">
        <v>2126</v>
      </c>
      <c r="D1511" s="341" t="s">
        <v>2127</v>
      </c>
      <c r="E1511" s="340" t="s">
        <v>462</v>
      </c>
      <c r="F1511" s="341" t="s">
        <v>463</v>
      </c>
      <c r="G1511" s="340" t="s">
        <v>2390</v>
      </c>
      <c r="H1511" s="340" t="s">
        <v>2391</v>
      </c>
      <c r="I1511" s="342">
        <v>284.16000366210938</v>
      </c>
      <c r="J1511" s="342">
        <v>160</v>
      </c>
      <c r="K1511" s="343">
        <v>45465.0390625</v>
      </c>
    </row>
    <row r="1512" spans="1:11" ht="14.45" customHeight="1" x14ac:dyDescent="0.2">
      <c r="A1512" s="338" t="s">
        <v>1433</v>
      </c>
      <c r="B1512" s="339" t="s">
        <v>1434</v>
      </c>
      <c r="C1512" s="340" t="s">
        <v>2126</v>
      </c>
      <c r="D1512" s="341" t="s">
        <v>2127</v>
      </c>
      <c r="E1512" s="340" t="s">
        <v>462</v>
      </c>
      <c r="F1512" s="341" t="s">
        <v>463</v>
      </c>
      <c r="G1512" s="340" t="s">
        <v>2392</v>
      </c>
      <c r="H1512" s="340" t="s">
        <v>2393</v>
      </c>
      <c r="I1512" s="342">
        <v>251.42999267578125</v>
      </c>
      <c r="J1512" s="342">
        <v>140</v>
      </c>
      <c r="K1512" s="343">
        <v>35199.64013671875</v>
      </c>
    </row>
    <row r="1513" spans="1:11" ht="14.45" customHeight="1" x14ac:dyDescent="0.2">
      <c r="A1513" s="338" t="s">
        <v>1433</v>
      </c>
      <c r="B1513" s="339" t="s">
        <v>1434</v>
      </c>
      <c r="C1513" s="340" t="s">
        <v>2126</v>
      </c>
      <c r="D1513" s="341" t="s">
        <v>2127</v>
      </c>
      <c r="E1513" s="340" t="s">
        <v>462</v>
      </c>
      <c r="F1513" s="341" t="s">
        <v>463</v>
      </c>
      <c r="G1513" s="340" t="s">
        <v>2394</v>
      </c>
      <c r="H1513" s="340" t="s">
        <v>2395</v>
      </c>
      <c r="I1513" s="342">
        <v>82.075997924804682</v>
      </c>
      <c r="J1513" s="342">
        <v>104</v>
      </c>
      <c r="K1513" s="343">
        <v>8446.9300842285156</v>
      </c>
    </row>
    <row r="1514" spans="1:11" ht="14.45" customHeight="1" x14ac:dyDescent="0.2">
      <c r="A1514" s="338" t="s">
        <v>1433</v>
      </c>
      <c r="B1514" s="339" t="s">
        <v>1434</v>
      </c>
      <c r="C1514" s="340" t="s">
        <v>2126</v>
      </c>
      <c r="D1514" s="341" t="s">
        <v>2127</v>
      </c>
      <c r="E1514" s="340" t="s">
        <v>462</v>
      </c>
      <c r="F1514" s="341" t="s">
        <v>463</v>
      </c>
      <c r="G1514" s="340" t="s">
        <v>2396</v>
      </c>
      <c r="H1514" s="340" t="s">
        <v>2397</v>
      </c>
      <c r="I1514" s="342">
        <v>11.75</v>
      </c>
      <c r="J1514" s="342">
        <v>200</v>
      </c>
      <c r="K1514" s="343">
        <v>2349.820068359375</v>
      </c>
    </row>
    <row r="1515" spans="1:11" ht="14.45" customHeight="1" x14ac:dyDescent="0.2">
      <c r="A1515" s="338" t="s">
        <v>1433</v>
      </c>
      <c r="B1515" s="339" t="s">
        <v>1434</v>
      </c>
      <c r="C1515" s="340" t="s">
        <v>2126</v>
      </c>
      <c r="D1515" s="341" t="s">
        <v>2127</v>
      </c>
      <c r="E1515" s="340" t="s">
        <v>462</v>
      </c>
      <c r="F1515" s="341" t="s">
        <v>463</v>
      </c>
      <c r="G1515" s="340" t="s">
        <v>2398</v>
      </c>
      <c r="H1515" s="340" t="s">
        <v>2399</v>
      </c>
      <c r="I1515" s="342">
        <v>44.770000457763672</v>
      </c>
      <c r="J1515" s="342">
        <v>20</v>
      </c>
      <c r="K1515" s="343">
        <v>895.4000244140625</v>
      </c>
    </row>
    <row r="1516" spans="1:11" ht="14.45" customHeight="1" x14ac:dyDescent="0.2">
      <c r="A1516" s="338" t="s">
        <v>1433</v>
      </c>
      <c r="B1516" s="339" t="s">
        <v>1434</v>
      </c>
      <c r="C1516" s="340" t="s">
        <v>2126</v>
      </c>
      <c r="D1516" s="341" t="s">
        <v>2127</v>
      </c>
      <c r="E1516" s="340" t="s">
        <v>462</v>
      </c>
      <c r="F1516" s="341" t="s">
        <v>463</v>
      </c>
      <c r="G1516" s="340" t="s">
        <v>2400</v>
      </c>
      <c r="H1516" s="340" t="s">
        <v>2401</v>
      </c>
      <c r="I1516" s="342">
        <v>5395.5</v>
      </c>
      <c r="J1516" s="342">
        <v>50</v>
      </c>
      <c r="K1516" s="343">
        <v>269775</v>
      </c>
    </row>
    <row r="1517" spans="1:11" ht="14.45" customHeight="1" x14ac:dyDescent="0.2">
      <c r="A1517" s="338" t="s">
        <v>1433</v>
      </c>
      <c r="B1517" s="339" t="s">
        <v>1434</v>
      </c>
      <c r="C1517" s="340" t="s">
        <v>2126</v>
      </c>
      <c r="D1517" s="341" t="s">
        <v>2127</v>
      </c>
      <c r="E1517" s="340" t="s">
        <v>462</v>
      </c>
      <c r="F1517" s="341" t="s">
        <v>463</v>
      </c>
      <c r="G1517" s="340" t="s">
        <v>2402</v>
      </c>
      <c r="H1517" s="340" t="s">
        <v>2403</v>
      </c>
      <c r="I1517" s="342">
        <v>564.66998291015625</v>
      </c>
      <c r="J1517" s="342">
        <v>6</v>
      </c>
      <c r="K1517" s="343">
        <v>3388.030029296875</v>
      </c>
    </row>
    <row r="1518" spans="1:11" ht="14.45" customHeight="1" x14ac:dyDescent="0.2">
      <c r="A1518" s="338" t="s">
        <v>1433</v>
      </c>
      <c r="B1518" s="339" t="s">
        <v>1434</v>
      </c>
      <c r="C1518" s="340" t="s">
        <v>2126</v>
      </c>
      <c r="D1518" s="341" t="s">
        <v>2127</v>
      </c>
      <c r="E1518" s="340" t="s">
        <v>462</v>
      </c>
      <c r="F1518" s="341" t="s">
        <v>463</v>
      </c>
      <c r="G1518" s="340" t="s">
        <v>2404</v>
      </c>
      <c r="H1518" s="340" t="s">
        <v>2405</v>
      </c>
      <c r="I1518" s="342">
        <v>564.66998291015625</v>
      </c>
      <c r="J1518" s="342">
        <v>12</v>
      </c>
      <c r="K1518" s="343">
        <v>6776.0400390625</v>
      </c>
    </row>
    <row r="1519" spans="1:11" ht="14.45" customHeight="1" x14ac:dyDescent="0.2">
      <c r="A1519" s="338" t="s">
        <v>1433</v>
      </c>
      <c r="B1519" s="339" t="s">
        <v>1434</v>
      </c>
      <c r="C1519" s="340" t="s">
        <v>2126</v>
      </c>
      <c r="D1519" s="341" t="s">
        <v>2127</v>
      </c>
      <c r="E1519" s="340" t="s">
        <v>462</v>
      </c>
      <c r="F1519" s="341" t="s">
        <v>463</v>
      </c>
      <c r="G1519" s="340" t="s">
        <v>2406</v>
      </c>
      <c r="H1519" s="340" t="s">
        <v>2407</v>
      </c>
      <c r="I1519" s="342">
        <v>564.66998291015625</v>
      </c>
      <c r="J1519" s="342">
        <v>12</v>
      </c>
      <c r="K1519" s="343">
        <v>6776.0400390625</v>
      </c>
    </row>
    <row r="1520" spans="1:11" ht="14.45" customHeight="1" x14ac:dyDescent="0.2">
      <c r="A1520" s="338" t="s">
        <v>1433</v>
      </c>
      <c r="B1520" s="339" t="s">
        <v>1434</v>
      </c>
      <c r="C1520" s="340" t="s">
        <v>2126</v>
      </c>
      <c r="D1520" s="341" t="s">
        <v>2127</v>
      </c>
      <c r="E1520" s="340" t="s">
        <v>462</v>
      </c>
      <c r="F1520" s="341" t="s">
        <v>463</v>
      </c>
      <c r="G1520" s="340" t="s">
        <v>1971</v>
      </c>
      <c r="H1520" s="340" t="s">
        <v>1972</v>
      </c>
      <c r="I1520" s="342">
        <v>63.837273337624289</v>
      </c>
      <c r="J1520" s="342">
        <v>480</v>
      </c>
      <c r="K1520" s="343">
        <v>30757.419189453125</v>
      </c>
    </row>
    <row r="1521" spans="1:11" ht="14.45" customHeight="1" x14ac:dyDescent="0.2">
      <c r="A1521" s="338" t="s">
        <v>1433</v>
      </c>
      <c r="B1521" s="339" t="s">
        <v>1434</v>
      </c>
      <c r="C1521" s="340" t="s">
        <v>2126</v>
      </c>
      <c r="D1521" s="341" t="s">
        <v>2127</v>
      </c>
      <c r="E1521" s="340" t="s">
        <v>462</v>
      </c>
      <c r="F1521" s="341" t="s">
        <v>463</v>
      </c>
      <c r="G1521" s="340" t="s">
        <v>1973</v>
      </c>
      <c r="H1521" s="340" t="s">
        <v>1974</v>
      </c>
      <c r="I1521" s="342">
        <v>112.65333557128906</v>
      </c>
      <c r="J1521" s="342">
        <v>280</v>
      </c>
      <c r="K1521" s="343">
        <v>31499.12060546875</v>
      </c>
    </row>
    <row r="1522" spans="1:11" ht="14.45" customHeight="1" x14ac:dyDescent="0.2">
      <c r="A1522" s="338" t="s">
        <v>1433</v>
      </c>
      <c r="B1522" s="339" t="s">
        <v>1434</v>
      </c>
      <c r="C1522" s="340" t="s">
        <v>2126</v>
      </c>
      <c r="D1522" s="341" t="s">
        <v>2127</v>
      </c>
      <c r="E1522" s="340" t="s">
        <v>462</v>
      </c>
      <c r="F1522" s="341" t="s">
        <v>463</v>
      </c>
      <c r="G1522" s="340" t="s">
        <v>668</v>
      </c>
      <c r="H1522" s="340" t="s">
        <v>669</v>
      </c>
      <c r="I1522" s="342">
        <v>2155.8424987792969</v>
      </c>
      <c r="J1522" s="342">
        <v>40</v>
      </c>
      <c r="K1522" s="343">
        <v>86233.66015625</v>
      </c>
    </row>
    <row r="1523" spans="1:11" ht="14.45" customHeight="1" x14ac:dyDescent="0.2">
      <c r="A1523" s="338" t="s">
        <v>1433</v>
      </c>
      <c r="B1523" s="339" t="s">
        <v>1434</v>
      </c>
      <c r="C1523" s="340" t="s">
        <v>2126</v>
      </c>
      <c r="D1523" s="341" t="s">
        <v>2127</v>
      </c>
      <c r="E1523" s="340" t="s">
        <v>462</v>
      </c>
      <c r="F1523" s="341" t="s">
        <v>463</v>
      </c>
      <c r="G1523" s="340" t="s">
        <v>1610</v>
      </c>
      <c r="H1523" s="340" t="s">
        <v>1611</v>
      </c>
      <c r="I1523" s="342">
        <v>150.00076880821814</v>
      </c>
      <c r="J1523" s="342">
        <v>600</v>
      </c>
      <c r="K1523" s="343">
        <v>90001.869140625</v>
      </c>
    </row>
    <row r="1524" spans="1:11" ht="14.45" customHeight="1" x14ac:dyDescent="0.2">
      <c r="A1524" s="338" t="s">
        <v>1433</v>
      </c>
      <c r="B1524" s="339" t="s">
        <v>1434</v>
      </c>
      <c r="C1524" s="340" t="s">
        <v>2126</v>
      </c>
      <c r="D1524" s="341" t="s">
        <v>2127</v>
      </c>
      <c r="E1524" s="340" t="s">
        <v>462</v>
      </c>
      <c r="F1524" s="341" t="s">
        <v>463</v>
      </c>
      <c r="G1524" s="340" t="s">
        <v>670</v>
      </c>
      <c r="H1524" s="340" t="s">
        <v>671</v>
      </c>
      <c r="I1524" s="342">
        <v>6.7800002098083496</v>
      </c>
      <c r="J1524" s="342">
        <v>30</v>
      </c>
      <c r="K1524" s="343">
        <v>203.39999389648438</v>
      </c>
    </row>
    <row r="1525" spans="1:11" ht="14.45" customHeight="1" x14ac:dyDescent="0.2">
      <c r="A1525" s="338" t="s">
        <v>1433</v>
      </c>
      <c r="B1525" s="339" t="s">
        <v>1434</v>
      </c>
      <c r="C1525" s="340" t="s">
        <v>2126</v>
      </c>
      <c r="D1525" s="341" t="s">
        <v>2127</v>
      </c>
      <c r="E1525" s="340" t="s">
        <v>462</v>
      </c>
      <c r="F1525" s="341" t="s">
        <v>463</v>
      </c>
      <c r="G1525" s="340" t="s">
        <v>2408</v>
      </c>
      <c r="H1525" s="340" t="s">
        <v>2409</v>
      </c>
      <c r="I1525" s="342">
        <v>862.969970703125</v>
      </c>
      <c r="J1525" s="342">
        <v>80</v>
      </c>
      <c r="K1525" s="343">
        <v>69037.7578125</v>
      </c>
    </row>
    <row r="1526" spans="1:11" ht="14.45" customHeight="1" x14ac:dyDescent="0.2">
      <c r="A1526" s="338" t="s">
        <v>1433</v>
      </c>
      <c r="B1526" s="339" t="s">
        <v>1434</v>
      </c>
      <c r="C1526" s="340" t="s">
        <v>2126</v>
      </c>
      <c r="D1526" s="341" t="s">
        <v>2127</v>
      </c>
      <c r="E1526" s="340" t="s">
        <v>462</v>
      </c>
      <c r="F1526" s="341" t="s">
        <v>463</v>
      </c>
      <c r="G1526" s="340" t="s">
        <v>2410</v>
      </c>
      <c r="H1526" s="340" t="s">
        <v>2411</v>
      </c>
      <c r="I1526" s="342">
        <v>292.82000732421875</v>
      </c>
      <c r="J1526" s="342">
        <v>40</v>
      </c>
      <c r="K1526" s="343">
        <v>11712.7998046875</v>
      </c>
    </row>
    <row r="1527" spans="1:11" ht="14.45" customHeight="1" x14ac:dyDescent="0.2">
      <c r="A1527" s="338" t="s">
        <v>1433</v>
      </c>
      <c r="B1527" s="339" t="s">
        <v>1434</v>
      </c>
      <c r="C1527" s="340" t="s">
        <v>2126</v>
      </c>
      <c r="D1527" s="341" t="s">
        <v>2127</v>
      </c>
      <c r="E1527" s="340" t="s">
        <v>462</v>
      </c>
      <c r="F1527" s="341" t="s">
        <v>463</v>
      </c>
      <c r="G1527" s="340" t="s">
        <v>2412</v>
      </c>
      <c r="H1527" s="340" t="s">
        <v>2413</v>
      </c>
      <c r="I1527" s="342">
        <v>568.70001220703125</v>
      </c>
      <c r="J1527" s="342">
        <v>100</v>
      </c>
      <c r="K1527" s="343">
        <v>56870</v>
      </c>
    </row>
    <row r="1528" spans="1:11" ht="14.45" customHeight="1" x14ac:dyDescent="0.2">
      <c r="A1528" s="338" t="s">
        <v>1433</v>
      </c>
      <c r="B1528" s="339" t="s">
        <v>1434</v>
      </c>
      <c r="C1528" s="340" t="s">
        <v>2126</v>
      </c>
      <c r="D1528" s="341" t="s">
        <v>2127</v>
      </c>
      <c r="E1528" s="340" t="s">
        <v>462</v>
      </c>
      <c r="F1528" s="341" t="s">
        <v>463</v>
      </c>
      <c r="G1528" s="340" t="s">
        <v>2414</v>
      </c>
      <c r="H1528" s="340" t="s">
        <v>2415</v>
      </c>
      <c r="I1528" s="342">
        <v>520.29998779296875</v>
      </c>
      <c r="J1528" s="342">
        <v>75</v>
      </c>
      <c r="K1528" s="343">
        <v>39022.5</v>
      </c>
    </row>
    <row r="1529" spans="1:11" ht="14.45" customHeight="1" x14ac:dyDescent="0.2">
      <c r="A1529" s="338" t="s">
        <v>1433</v>
      </c>
      <c r="B1529" s="339" t="s">
        <v>1434</v>
      </c>
      <c r="C1529" s="340" t="s">
        <v>2126</v>
      </c>
      <c r="D1529" s="341" t="s">
        <v>2127</v>
      </c>
      <c r="E1529" s="340" t="s">
        <v>462</v>
      </c>
      <c r="F1529" s="341" t="s">
        <v>463</v>
      </c>
      <c r="G1529" s="340" t="s">
        <v>2414</v>
      </c>
      <c r="H1529" s="340" t="s">
        <v>2416</v>
      </c>
      <c r="I1529" s="342">
        <v>520.29998779296875</v>
      </c>
      <c r="J1529" s="342">
        <v>200</v>
      </c>
      <c r="K1529" s="343">
        <v>104060</v>
      </c>
    </row>
    <row r="1530" spans="1:11" ht="14.45" customHeight="1" x14ac:dyDescent="0.2">
      <c r="A1530" s="338" t="s">
        <v>1433</v>
      </c>
      <c r="B1530" s="339" t="s">
        <v>1434</v>
      </c>
      <c r="C1530" s="340" t="s">
        <v>2126</v>
      </c>
      <c r="D1530" s="341" t="s">
        <v>2127</v>
      </c>
      <c r="E1530" s="340" t="s">
        <v>462</v>
      </c>
      <c r="F1530" s="341" t="s">
        <v>463</v>
      </c>
      <c r="G1530" s="340" t="s">
        <v>2417</v>
      </c>
      <c r="H1530" s="340" t="s">
        <v>2418</v>
      </c>
      <c r="I1530" s="342">
        <v>8428.1344604492188</v>
      </c>
      <c r="J1530" s="342">
        <v>72</v>
      </c>
      <c r="K1530" s="343">
        <v>626400.79382812232</v>
      </c>
    </row>
    <row r="1531" spans="1:11" ht="14.45" customHeight="1" x14ac:dyDescent="0.2">
      <c r="A1531" s="338" t="s">
        <v>1433</v>
      </c>
      <c r="B1531" s="339" t="s">
        <v>1434</v>
      </c>
      <c r="C1531" s="340" t="s">
        <v>2126</v>
      </c>
      <c r="D1531" s="341" t="s">
        <v>2127</v>
      </c>
      <c r="E1531" s="340" t="s">
        <v>462</v>
      </c>
      <c r="F1531" s="341" t="s">
        <v>463</v>
      </c>
      <c r="G1531" s="340" t="s">
        <v>2419</v>
      </c>
      <c r="H1531" s="340" t="s">
        <v>2420</v>
      </c>
      <c r="I1531" s="342">
        <v>156.19999694824219</v>
      </c>
      <c r="J1531" s="342">
        <v>500</v>
      </c>
      <c r="K1531" s="343">
        <v>78099.4482421875</v>
      </c>
    </row>
    <row r="1532" spans="1:11" ht="14.45" customHeight="1" x14ac:dyDescent="0.2">
      <c r="A1532" s="338" t="s">
        <v>1433</v>
      </c>
      <c r="B1532" s="339" t="s">
        <v>1434</v>
      </c>
      <c r="C1532" s="340" t="s">
        <v>2126</v>
      </c>
      <c r="D1532" s="341" t="s">
        <v>2127</v>
      </c>
      <c r="E1532" s="340" t="s">
        <v>462</v>
      </c>
      <c r="F1532" s="341" t="s">
        <v>463</v>
      </c>
      <c r="G1532" s="340" t="s">
        <v>1988</v>
      </c>
      <c r="H1532" s="340" t="s">
        <v>1989</v>
      </c>
      <c r="I1532" s="342">
        <v>4660.919921875</v>
      </c>
      <c r="J1532" s="342">
        <v>6</v>
      </c>
      <c r="K1532" s="343">
        <v>27965.51953125</v>
      </c>
    </row>
    <row r="1533" spans="1:11" ht="14.45" customHeight="1" x14ac:dyDescent="0.2">
      <c r="A1533" s="338" t="s">
        <v>1433</v>
      </c>
      <c r="B1533" s="339" t="s">
        <v>1434</v>
      </c>
      <c r="C1533" s="340" t="s">
        <v>2126</v>
      </c>
      <c r="D1533" s="341" t="s">
        <v>2127</v>
      </c>
      <c r="E1533" s="340" t="s">
        <v>462</v>
      </c>
      <c r="F1533" s="341" t="s">
        <v>463</v>
      </c>
      <c r="G1533" s="340" t="s">
        <v>1702</v>
      </c>
      <c r="H1533" s="340" t="s">
        <v>1703</v>
      </c>
      <c r="I1533" s="342">
        <v>66799.8984375</v>
      </c>
      <c r="J1533" s="342">
        <v>1</v>
      </c>
      <c r="K1533" s="343">
        <v>66799.8984375</v>
      </c>
    </row>
    <row r="1534" spans="1:11" ht="14.45" customHeight="1" x14ac:dyDescent="0.2">
      <c r="A1534" s="338" t="s">
        <v>1433</v>
      </c>
      <c r="B1534" s="339" t="s">
        <v>1434</v>
      </c>
      <c r="C1534" s="340" t="s">
        <v>2126</v>
      </c>
      <c r="D1534" s="341" t="s">
        <v>2127</v>
      </c>
      <c r="E1534" s="340" t="s">
        <v>462</v>
      </c>
      <c r="F1534" s="341" t="s">
        <v>463</v>
      </c>
      <c r="G1534" s="340" t="s">
        <v>1704</v>
      </c>
      <c r="H1534" s="340" t="s">
        <v>1705</v>
      </c>
      <c r="I1534" s="342">
        <v>66799.8984375</v>
      </c>
      <c r="J1534" s="342">
        <v>1</v>
      </c>
      <c r="K1534" s="343">
        <v>66799.8984375</v>
      </c>
    </row>
    <row r="1535" spans="1:11" ht="14.45" customHeight="1" x14ac:dyDescent="0.2">
      <c r="A1535" s="338" t="s">
        <v>1433</v>
      </c>
      <c r="B1535" s="339" t="s">
        <v>1434</v>
      </c>
      <c r="C1535" s="340" t="s">
        <v>2126</v>
      </c>
      <c r="D1535" s="341" t="s">
        <v>2127</v>
      </c>
      <c r="E1535" s="340" t="s">
        <v>462</v>
      </c>
      <c r="F1535" s="341" t="s">
        <v>463</v>
      </c>
      <c r="G1535" s="340" t="s">
        <v>2421</v>
      </c>
      <c r="H1535" s="340" t="s">
        <v>2422</v>
      </c>
      <c r="I1535" s="342">
        <v>1936</v>
      </c>
      <c r="J1535" s="342">
        <v>50</v>
      </c>
      <c r="K1535" s="343">
        <v>96800</v>
      </c>
    </row>
    <row r="1536" spans="1:11" ht="14.45" customHeight="1" x14ac:dyDescent="0.2">
      <c r="A1536" s="338" t="s">
        <v>1433</v>
      </c>
      <c r="B1536" s="339" t="s">
        <v>1434</v>
      </c>
      <c r="C1536" s="340" t="s">
        <v>2126</v>
      </c>
      <c r="D1536" s="341" t="s">
        <v>2127</v>
      </c>
      <c r="E1536" s="340" t="s">
        <v>462</v>
      </c>
      <c r="F1536" s="341" t="s">
        <v>463</v>
      </c>
      <c r="G1536" s="340" t="s">
        <v>2423</v>
      </c>
      <c r="H1536" s="340" t="s">
        <v>2424</v>
      </c>
      <c r="I1536" s="342">
        <v>1980.0400390625</v>
      </c>
      <c r="J1536" s="342">
        <v>90</v>
      </c>
      <c r="K1536" s="343">
        <v>178203.9609375</v>
      </c>
    </row>
    <row r="1537" spans="1:11" ht="14.45" customHeight="1" x14ac:dyDescent="0.2">
      <c r="A1537" s="338" t="s">
        <v>1433</v>
      </c>
      <c r="B1537" s="339" t="s">
        <v>1434</v>
      </c>
      <c r="C1537" s="340" t="s">
        <v>2126</v>
      </c>
      <c r="D1537" s="341" t="s">
        <v>2127</v>
      </c>
      <c r="E1537" s="340" t="s">
        <v>462</v>
      </c>
      <c r="F1537" s="341" t="s">
        <v>463</v>
      </c>
      <c r="G1537" s="340" t="s">
        <v>1706</v>
      </c>
      <c r="H1537" s="340" t="s">
        <v>1707</v>
      </c>
      <c r="I1537" s="342">
        <v>122562.4375</v>
      </c>
      <c r="J1537" s="342">
        <v>4</v>
      </c>
      <c r="K1537" s="343">
        <v>490249.75</v>
      </c>
    </row>
    <row r="1538" spans="1:11" ht="14.45" customHeight="1" x14ac:dyDescent="0.2">
      <c r="A1538" s="338" t="s">
        <v>1433</v>
      </c>
      <c r="B1538" s="339" t="s">
        <v>1434</v>
      </c>
      <c r="C1538" s="340" t="s">
        <v>2126</v>
      </c>
      <c r="D1538" s="341" t="s">
        <v>2127</v>
      </c>
      <c r="E1538" s="340" t="s">
        <v>462</v>
      </c>
      <c r="F1538" s="341" t="s">
        <v>463</v>
      </c>
      <c r="G1538" s="340" t="s">
        <v>2425</v>
      </c>
      <c r="H1538" s="340" t="s">
        <v>2426</v>
      </c>
      <c r="I1538" s="342">
        <v>1974.3507549579326</v>
      </c>
      <c r="J1538" s="342">
        <v>305</v>
      </c>
      <c r="K1538" s="343">
        <v>602177.685546875</v>
      </c>
    </row>
    <row r="1539" spans="1:11" ht="14.45" customHeight="1" x14ac:dyDescent="0.2">
      <c r="A1539" s="338" t="s">
        <v>1433</v>
      </c>
      <c r="B1539" s="339" t="s">
        <v>1434</v>
      </c>
      <c r="C1539" s="340" t="s">
        <v>2126</v>
      </c>
      <c r="D1539" s="341" t="s">
        <v>2127</v>
      </c>
      <c r="E1539" s="340" t="s">
        <v>462</v>
      </c>
      <c r="F1539" s="341" t="s">
        <v>463</v>
      </c>
      <c r="G1539" s="340" t="s">
        <v>2427</v>
      </c>
      <c r="H1539" s="340" t="s">
        <v>2428</v>
      </c>
      <c r="I1539" s="342">
        <v>439.95999145507813</v>
      </c>
      <c r="J1539" s="342">
        <v>30</v>
      </c>
      <c r="K1539" s="343">
        <v>13198.68017578125</v>
      </c>
    </row>
    <row r="1540" spans="1:11" ht="14.45" customHeight="1" x14ac:dyDescent="0.2">
      <c r="A1540" s="338" t="s">
        <v>1433</v>
      </c>
      <c r="B1540" s="339" t="s">
        <v>1434</v>
      </c>
      <c r="C1540" s="340" t="s">
        <v>2126</v>
      </c>
      <c r="D1540" s="341" t="s">
        <v>2127</v>
      </c>
      <c r="E1540" s="340" t="s">
        <v>462</v>
      </c>
      <c r="F1540" s="341" t="s">
        <v>463</v>
      </c>
      <c r="G1540" s="340" t="s">
        <v>2429</v>
      </c>
      <c r="H1540" s="340" t="s">
        <v>2430</v>
      </c>
      <c r="I1540" s="342">
        <v>3428.81005859375</v>
      </c>
      <c r="J1540" s="342">
        <v>5</v>
      </c>
      <c r="K1540" s="343">
        <v>17144.0703125</v>
      </c>
    </row>
    <row r="1541" spans="1:11" ht="14.45" customHeight="1" x14ac:dyDescent="0.2">
      <c r="A1541" s="338" t="s">
        <v>1433</v>
      </c>
      <c r="B1541" s="339" t="s">
        <v>1434</v>
      </c>
      <c r="C1541" s="340" t="s">
        <v>2126</v>
      </c>
      <c r="D1541" s="341" t="s">
        <v>2127</v>
      </c>
      <c r="E1541" s="340" t="s">
        <v>462</v>
      </c>
      <c r="F1541" s="341" t="s">
        <v>463</v>
      </c>
      <c r="G1541" s="340" t="s">
        <v>2431</v>
      </c>
      <c r="H1541" s="340" t="s">
        <v>2432</v>
      </c>
      <c r="I1541" s="342">
        <v>83864.953125</v>
      </c>
      <c r="J1541" s="342">
        <v>1</v>
      </c>
      <c r="K1541" s="343">
        <v>83864.953125</v>
      </c>
    </row>
    <row r="1542" spans="1:11" ht="14.45" customHeight="1" x14ac:dyDescent="0.2">
      <c r="A1542" s="338" t="s">
        <v>1433</v>
      </c>
      <c r="B1542" s="339" t="s">
        <v>1434</v>
      </c>
      <c r="C1542" s="340" t="s">
        <v>2126</v>
      </c>
      <c r="D1542" s="341" t="s">
        <v>2127</v>
      </c>
      <c r="E1542" s="340" t="s">
        <v>462</v>
      </c>
      <c r="F1542" s="341" t="s">
        <v>463</v>
      </c>
      <c r="G1542" s="340" t="s">
        <v>2433</v>
      </c>
      <c r="H1542" s="340" t="s">
        <v>2434</v>
      </c>
      <c r="I1542" s="342">
        <v>30250</v>
      </c>
      <c r="J1542" s="342">
        <v>23</v>
      </c>
      <c r="K1542" s="343">
        <v>695750</v>
      </c>
    </row>
    <row r="1543" spans="1:11" ht="14.45" customHeight="1" x14ac:dyDescent="0.2">
      <c r="A1543" s="338" t="s">
        <v>1433</v>
      </c>
      <c r="B1543" s="339" t="s">
        <v>1434</v>
      </c>
      <c r="C1543" s="340" t="s">
        <v>2126</v>
      </c>
      <c r="D1543" s="341" t="s">
        <v>2127</v>
      </c>
      <c r="E1543" s="340" t="s">
        <v>462</v>
      </c>
      <c r="F1543" s="341" t="s">
        <v>463</v>
      </c>
      <c r="G1543" s="340" t="s">
        <v>2435</v>
      </c>
      <c r="H1543" s="340" t="s">
        <v>2436</v>
      </c>
      <c r="I1543" s="342">
        <v>64.129997253417969</v>
      </c>
      <c r="J1543" s="342">
        <v>25</v>
      </c>
      <c r="K1543" s="343">
        <v>1603.25</v>
      </c>
    </row>
    <row r="1544" spans="1:11" ht="14.45" customHeight="1" x14ac:dyDescent="0.2">
      <c r="A1544" s="338" t="s">
        <v>1433</v>
      </c>
      <c r="B1544" s="339" t="s">
        <v>1434</v>
      </c>
      <c r="C1544" s="340" t="s">
        <v>2126</v>
      </c>
      <c r="D1544" s="341" t="s">
        <v>2127</v>
      </c>
      <c r="E1544" s="340" t="s">
        <v>462</v>
      </c>
      <c r="F1544" s="341" t="s">
        <v>463</v>
      </c>
      <c r="G1544" s="340" t="s">
        <v>2437</v>
      </c>
      <c r="H1544" s="340" t="s">
        <v>2438</v>
      </c>
      <c r="I1544" s="342">
        <v>156.77000427246094</v>
      </c>
      <c r="J1544" s="342">
        <v>65</v>
      </c>
      <c r="K1544" s="343">
        <v>10189.89013671875</v>
      </c>
    </row>
    <row r="1545" spans="1:11" ht="14.45" customHeight="1" x14ac:dyDescent="0.2">
      <c r="A1545" s="338" t="s">
        <v>1433</v>
      </c>
      <c r="B1545" s="339" t="s">
        <v>1434</v>
      </c>
      <c r="C1545" s="340" t="s">
        <v>2126</v>
      </c>
      <c r="D1545" s="341" t="s">
        <v>2127</v>
      </c>
      <c r="E1545" s="340" t="s">
        <v>462</v>
      </c>
      <c r="F1545" s="341" t="s">
        <v>463</v>
      </c>
      <c r="G1545" s="340" t="s">
        <v>2439</v>
      </c>
      <c r="H1545" s="340" t="s">
        <v>2440</v>
      </c>
      <c r="I1545" s="342">
        <v>6.0500001907348633</v>
      </c>
      <c r="J1545" s="342">
        <v>250</v>
      </c>
      <c r="K1545" s="343">
        <v>1512.5</v>
      </c>
    </row>
    <row r="1546" spans="1:11" ht="14.45" customHeight="1" x14ac:dyDescent="0.2">
      <c r="A1546" s="338" t="s">
        <v>1433</v>
      </c>
      <c r="B1546" s="339" t="s">
        <v>1434</v>
      </c>
      <c r="C1546" s="340" t="s">
        <v>2126</v>
      </c>
      <c r="D1546" s="341" t="s">
        <v>2127</v>
      </c>
      <c r="E1546" s="340" t="s">
        <v>462</v>
      </c>
      <c r="F1546" s="341" t="s">
        <v>463</v>
      </c>
      <c r="G1546" s="340" t="s">
        <v>2441</v>
      </c>
      <c r="H1546" s="340" t="s">
        <v>2442</v>
      </c>
      <c r="I1546" s="342">
        <v>900.42999267578125</v>
      </c>
      <c r="J1546" s="342">
        <v>57</v>
      </c>
      <c r="K1546" s="343">
        <v>51324.719482421875</v>
      </c>
    </row>
    <row r="1547" spans="1:11" ht="14.45" customHeight="1" x14ac:dyDescent="0.2">
      <c r="A1547" s="338" t="s">
        <v>1433</v>
      </c>
      <c r="B1547" s="339" t="s">
        <v>1434</v>
      </c>
      <c r="C1547" s="340" t="s">
        <v>2126</v>
      </c>
      <c r="D1547" s="341" t="s">
        <v>2127</v>
      </c>
      <c r="E1547" s="340" t="s">
        <v>462</v>
      </c>
      <c r="F1547" s="341" t="s">
        <v>463</v>
      </c>
      <c r="G1547" s="340" t="s">
        <v>2443</v>
      </c>
      <c r="H1547" s="340" t="s">
        <v>2444</v>
      </c>
      <c r="I1547" s="342">
        <v>9.6072727550159804</v>
      </c>
      <c r="J1547" s="342">
        <v>590</v>
      </c>
      <c r="K1547" s="343">
        <v>5651.9399719238281</v>
      </c>
    </row>
    <row r="1548" spans="1:11" ht="14.45" customHeight="1" x14ac:dyDescent="0.2">
      <c r="A1548" s="338" t="s">
        <v>1433</v>
      </c>
      <c r="B1548" s="339" t="s">
        <v>1434</v>
      </c>
      <c r="C1548" s="340" t="s">
        <v>2126</v>
      </c>
      <c r="D1548" s="341" t="s">
        <v>2127</v>
      </c>
      <c r="E1548" s="340" t="s">
        <v>462</v>
      </c>
      <c r="F1548" s="341" t="s">
        <v>463</v>
      </c>
      <c r="G1548" s="340" t="s">
        <v>2445</v>
      </c>
      <c r="H1548" s="340" t="s">
        <v>2446</v>
      </c>
      <c r="I1548" s="342">
        <v>78.650001525878906</v>
      </c>
      <c r="J1548" s="342">
        <v>25</v>
      </c>
      <c r="K1548" s="343">
        <v>1966.25</v>
      </c>
    </row>
    <row r="1549" spans="1:11" ht="14.45" customHeight="1" x14ac:dyDescent="0.2">
      <c r="A1549" s="338" t="s">
        <v>1433</v>
      </c>
      <c r="B1549" s="339" t="s">
        <v>1434</v>
      </c>
      <c r="C1549" s="340" t="s">
        <v>2126</v>
      </c>
      <c r="D1549" s="341" t="s">
        <v>2127</v>
      </c>
      <c r="E1549" s="340" t="s">
        <v>462</v>
      </c>
      <c r="F1549" s="341" t="s">
        <v>463</v>
      </c>
      <c r="G1549" s="340" t="s">
        <v>694</v>
      </c>
      <c r="H1549" s="340" t="s">
        <v>695</v>
      </c>
      <c r="I1549" s="342">
        <v>0.82249999046325684</v>
      </c>
      <c r="J1549" s="342">
        <v>5600</v>
      </c>
      <c r="K1549" s="343">
        <v>4604</v>
      </c>
    </row>
    <row r="1550" spans="1:11" ht="14.45" customHeight="1" x14ac:dyDescent="0.2">
      <c r="A1550" s="338" t="s">
        <v>1433</v>
      </c>
      <c r="B1550" s="339" t="s">
        <v>1434</v>
      </c>
      <c r="C1550" s="340" t="s">
        <v>2126</v>
      </c>
      <c r="D1550" s="341" t="s">
        <v>2127</v>
      </c>
      <c r="E1550" s="340" t="s">
        <v>462</v>
      </c>
      <c r="F1550" s="341" t="s">
        <v>463</v>
      </c>
      <c r="G1550" s="340" t="s">
        <v>2016</v>
      </c>
      <c r="H1550" s="340" t="s">
        <v>2017</v>
      </c>
      <c r="I1550" s="342">
        <v>1.0900000333786011</v>
      </c>
      <c r="J1550" s="342">
        <v>400</v>
      </c>
      <c r="K1550" s="343">
        <v>436</v>
      </c>
    </row>
    <row r="1551" spans="1:11" ht="14.45" customHeight="1" x14ac:dyDescent="0.2">
      <c r="A1551" s="338" t="s">
        <v>1433</v>
      </c>
      <c r="B1551" s="339" t="s">
        <v>1434</v>
      </c>
      <c r="C1551" s="340" t="s">
        <v>2126</v>
      </c>
      <c r="D1551" s="341" t="s">
        <v>2127</v>
      </c>
      <c r="E1551" s="340" t="s">
        <v>462</v>
      </c>
      <c r="F1551" s="341" t="s">
        <v>463</v>
      </c>
      <c r="G1551" s="340" t="s">
        <v>699</v>
      </c>
      <c r="H1551" s="340" t="s">
        <v>700</v>
      </c>
      <c r="I1551" s="342">
        <v>0.43583333492279053</v>
      </c>
      <c r="J1551" s="342">
        <v>5700</v>
      </c>
      <c r="K1551" s="343">
        <v>2489</v>
      </c>
    </row>
    <row r="1552" spans="1:11" ht="14.45" customHeight="1" x14ac:dyDescent="0.2">
      <c r="A1552" s="338" t="s">
        <v>1433</v>
      </c>
      <c r="B1552" s="339" t="s">
        <v>1434</v>
      </c>
      <c r="C1552" s="340" t="s">
        <v>2126</v>
      </c>
      <c r="D1552" s="341" t="s">
        <v>2127</v>
      </c>
      <c r="E1552" s="340" t="s">
        <v>462</v>
      </c>
      <c r="F1552" s="341" t="s">
        <v>463</v>
      </c>
      <c r="G1552" s="340" t="s">
        <v>701</v>
      </c>
      <c r="H1552" s="340" t="s">
        <v>702</v>
      </c>
      <c r="I1552" s="342">
        <v>1.1366666555404663</v>
      </c>
      <c r="J1552" s="342">
        <v>2400</v>
      </c>
      <c r="K1552" s="343">
        <v>2728.0000076293945</v>
      </c>
    </row>
    <row r="1553" spans="1:11" ht="14.45" customHeight="1" x14ac:dyDescent="0.2">
      <c r="A1553" s="338" t="s">
        <v>1433</v>
      </c>
      <c r="B1553" s="339" t="s">
        <v>1434</v>
      </c>
      <c r="C1553" s="340" t="s">
        <v>2126</v>
      </c>
      <c r="D1553" s="341" t="s">
        <v>2127</v>
      </c>
      <c r="E1553" s="340" t="s">
        <v>462</v>
      </c>
      <c r="F1553" s="341" t="s">
        <v>463</v>
      </c>
      <c r="G1553" s="340" t="s">
        <v>703</v>
      </c>
      <c r="H1553" s="340" t="s">
        <v>704</v>
      </c>
      <c r="I1553" s="342">
        <v>7.1585713114057272</v>
      </c>
      <c r="J1553" s="342">
        <v>900</v>
      </c>
      <c r="K1553" s="343">
        <v>6442.52001953125</v>
      </c>
    </row>
    <row r="1554" spans="1:11" ht="14.45" customHeight="1" x14ac:dyDescent="0.2">
      <c r="A1554" s="338" t="s">
        <v>1433</v>
      </c>
      <c r="B1554" s="339" t="s">
        <v>1434</v>
      </c>
      <c r="C1554" s="340" t="s">
        <v>2126</v>
      </c>
      <c r="D1554" s="341" t="s">
        <v>2127</v>
      </c>
      <c r="E1554" s="340" t="s">
        <v>462</v>
      </c>
      <c r="F1554" s="341" t="s">
        <v>463</v>
      </c>
      <c r="G1554" s="340" t="s">
        <v>705</v>
      </c>
      <c r="H1554" s="340" t="s">
        <v>706</v>
      </c>
      <c r="I1554" s="342">
        <v>0.58199998140335085</v>
      </c>
      <c r="J1554" s="342">
        <v>1100</v>
      </c>
      <c r="K1554" s="343">
        <v>641</v>
      </c>
    </row>
    <row r="1555" spans="1:11" ht="14.45" customHeight="1" x14ac:dyDescent="0.2">
      <c r="A1555" s="338" t="s">
        <v>1433</v>
      </c>
      <c r="B1555" s="339" t="s">
        <v>1434</v>
      </c>
      <c r="C1555" s="340" t="s">
        <v>2126</v>
      </c>
      <c r="D1555" s="341" t="s">
        <v>2127</v>
      </c>
      <c r="E1555" s="340" t="s">
        <v>462</v>
      </c>
      <c r="F1555" s="341" t="s">
        <v>463</v>
      </c>
      <c r="G1555" s="340" t="s">
        <v>1277</v>
      </c>
      <c r="H1555" s="340" t="s">
        <v>1278</v>
      </c>
      <c r="I1555" s="342">
        <v>14.65666643778483</v>
      </c>
      <c r="J1555" s="342">
        <v>600</v>
      </c>
      <c r="K1555" s="343">
        <v>8794.43994140625</v>
      </c>
    </row>
    <row r="1556" spans="1:11" ht="14.45" customHeight="1" x14ac:dyDescent="0.2">
      <c r="A1556" s="338" t="s">
        <v>1433</v>
      </c>
      <c r="B1556" s="339" t="s">
        <v>1434</v>
      </c>
      <c r="C1556" s="340" t="s">
        <v>2126</v>
      </c>
      <c r="D1556" s="341" t="s">
        <v>2127</v>
      </c>
      <c r="E1556" s="340" t="s">
        <v>462</v>
      </c>
      <c r="F1556" s="341" t="s">
        <v>463</v>
      </c>
      <c r="G1556" s="340" t="s">
        <v>1618</v>
      </c>
      <c r="H1556" s="340" t="s">
        <v>1619</v>
      </c>
      <c r="I1556" s="342">
        <v>5.4008333285649615</v>
      </c>
      <c r="J1556" s="342">
        <v>1210</v>
      </c>
      <c r="K1556" s="343">
        <v>6568.4500274658203</v>
      </c>
    </row>
    <row r="1557" spans="1:11" ht="14.45" customHeight="1" x14ac:dyDescent="0.2">
      <c r="A1557" s="338" t="s">
        <v>1433</v>
      </c>
      <c r="B1557" s="339" t="s">
        <v>1434</v>
      </c>
      <c r="C1557" s="340" t="s">
        <v>2126</v>
      </c>
      <c r="D1557" s="341" t="s">
        <v>2127</v>
      </c>
      <c r="E1557" s="340" t="s">
        <v>462</v>
      </c>
      <c r="F1557" s="341" t="s">
        <v>463</v>
      </c>
      <c r="G1557" s="340" t="s">
        <v>1620</v>
      </c>
      <c r="H1557" s="340" t="s">
        <v>2021</v>
      </c>
      <c r="I1557" s="342">
        <v>8.8299999237060547</v>
      </c>
      <c r="J1557" s="342">
        <v>500</v>
      </c>
      <c r="K1557" s="343">
        <v>4415</v>
      </c>
    </row>
    <row r="1558" spans="1:11" ht="14.45" customHeight="1" x14ac:dyDescent="0.2">
      <c r="A1558" s="338" t="s">
        <v>1433</v>
      </c>
      <c r="B1558" s="339" t="s">
        <v>1434</v>
      </c>
      <c r="C1558" s="340" t="s">
        <v>2126</v>
      </c>
      <c r="D1558" s="341" t="s">
        <v>2127</v>
      </c>
      <c r="E1558" s="340" t="s">
        <v>462</v>
      </c>
      <c r="F1558" s="341" t="s">
        <v>463</v>
      </c>
      <c r="G1558" s="340" t="s">
        <v>1624</v>
      </c>
      <c r="H1558" s="340" t="s">
        <v>1625</v>
      </c>
      <c r="I1558" s="342">
        <v>1.559999942779541</v>
      </c>
      <c r="J1558" s="342">
        <v>100</v>
      </c>
      <c r="K1558" s="343">
        <v>156</v>
      </c>
    </row>
    <row r="1559" spans="1:11" ht="14.45" customHeight="1" x14ac:dyDescent="0.2">
      <c r="A1559" s="338" t="s">
        <v>1433</v>
      </c>
      <c r="B1559" s="339" t="s">
        <v>1434</v>
      </c>
      <c r="C1559" s="340" t="s">
        <v>2126</v>
      </c>
      <c r="D1559" s="341" t="s">
        <v>2127</v>
      </c>
      <c r="E1559" s="340" t="s">
        <v>462</v>
      </c>
      <c r="F1559" s="341" t="s">
        <v>463</v>
      </c>
      <c r="G1559" s="340" t="s">
        <v>2447</v>
      </c>
      <c r="H1559" s="340" t="s">
        <v>2448</v>
      </c>
      <c r="I1559" s="342">
        <v>75.019996643066406</v>
      </c>
      <c r="J1559" s="342">
        <v>15</v>
      </c>
      <c r="K1559" s="343">
        <v>1125.2999572753906</v>
      </c>
    </row>
    <row r="1560" spans="1:11" ht="14.45" customHeight="1" x14ac:dyDescent="0.2">
      <c r="A1560" s="338" t="s">
        <v>1433</v>
      </c>
      <c r="B1560" s="339" t="s">
        <v>1434</v>
      </c>
      <c r="C1560" s="340" t="s">
        <v>2126</v>
      </c>
      <c r="D1560" s="341" t="s">
        <v>2127</v>
      </c>
      <c r="E1560" s="340" t="s">
        <v>462</v>
      </c>
      <c r="F1560" s="341" t="s">
        <v>463</v>
      </c>
      <c r="G1560" s="340" t="s">
        <v>715</v>
      </c>
      <c r="H1560" s="340" t="s">
        <v>716</v>
      </c>
      <c r="I1560" s="342">
        <v>6.2300000190734863</v>
      </c>
      <c r="J1560" s="342">
        <v>50</v>
      </c>
      <c r="K1560" s="343">
        <v>311.5</v>
      </c>
    </row>
    <row r="1561" spans="1:11" ht="14.45" customHeight="1" x14ac:dyDescent="0.2">
      <c r="A1561" s="338" t="s">
        <v>1433</v>
      </c>
      <c r="B1561" s="339" t="s">
        <v>1434</v>
      </c>
      <c r="C1561" s="340" t="s">
        <v>2126</v>
      </c>
      <c r="D1561" s="341" t="s">
        <v>2127</v>
      </c>
      <c r="E1561" s="340" t="s">
        <v>462</v>
      </c>
      <c r="F1561" s="341" t="s">
        <v>463</v>
      </c>
      <c r="G1561" s="340" t="s">
        <v>2449</v>
      </c>
      <c r="H1561" s="340" t="s">
        <v>2450</v>
      </c>
      <c r="I1561" s="342">
        <v>39997</v>
      </c>
      <c r="J1561" s="342">
        <v>2</v>
      </c>
      <c r="K1561" s="343">
        <v>79994</v>
      </c>
    </row>
    <row r="1562" spans="1:11" ht="14.45" customHeight="1" x14ac:dyDescent="0.2">
      <c r="A1562" s="338" t="s">
        <v>1433</v>
      </c>
      <c r="B1562" s="339" t="s">
        <v>1434</v>
      </c>
      <c r="C1562" s="340" t="s">
        <v>2126</v>
      </c>
      <c r="D1562" s="341" t="s">
        <v>2127</v>
      </c>
      <c r="E1562" s="340" t="s">
        <v>462</v>
      </c>
      <c r="F1562" s="341" t="s">
        <v>463</v>
      </c>
      <c r="G1562" s="340" t="s">
        <v>2451</v>
      </c>
      <c r="H1562" s="340" t="s">
        <v>2452</v>
      </c>
      <c r="I1562" s="342">
        <v>39997</v>
      </c>
      <c r="J1562" s="342">
        <v>3</v>
      </c>
      <c r="K1562" s="343">
        <v>119991</v>
      </c>
    </row>
    <row r="1563" spans="1:11" ht="14.45" customHeight="1" x14ac:dyDescent="0.2">
      <c r="A1563" s="338" t="s">
        <v>1433</v>
      </c>
      <c r="B1563" s="339" t="s">
        <v>1434</v>
      </c>
      <c r="C1563" s="340" t="s">
        <v>2126</v>
      </c>
      <c r="D1563" s="341" t="s">
        <v>2127</v>
      </c>
      <c r="E1563" s="340" t="s">
        <v>462</v>
      </c>
      <c r="F1563" s="341" t="s">
        <v>463</v>
      </c>
      <c r="G1563" s="340" t="s">
        <v>2453</v>
      </c>
      <c r="H1563" s="340" t="s">
        <v>2454</v>
      </c>
      <c r="I1563" s="342">
        <v>39997</v>
      </c>
      <c r="J1563" s="342">
        <v>1</v>
      </c>
      <c r="K1563" s="343">
        <v>39997</v>
      </c>
    </row>
    <row r="1564" spans="1:11" ht="14.45" customHeight="1" x14ac:dyDescent="0.2">
      <c r="A1564" s="338" t="s">
        <v>1433</v>
      </c>
      <c r="B1564" s="339" t="s">
        <v>1434</v>
      </c>
      <c r="C1564" s="340" t="s">
        <v>2126</v>
      </c>
      <c r="D1564" s="341" t="s">
        <v>2127</v>
      </c>
      <c r="E1564" s="340" t="s">
        <v>462</v>
      </c>
      <c r="F1564" s="341" t="s">
        <v>463</v>
      </c>
      <c r="G1564" s="340" t="s">
        <v>2455</v>
      </c>
      <c r="H1564" s="340" t="s">
        <v>2456</v>
      </c>
      <c r="I1564" s="342">
        <v>1606.2750244140625</v>
      </c>
      <c r="J1564" s="342">
        <v>4</v>
      </c>
      <c r="K1564" s="343">
        <v>6425.10009765625</v>
      </c>
    </row>
    <row r="1565" spans="1:11" ht="14.45" customHeight="1" x14ac:dyDescent="0.2">
      <c r="A1565" s="338" t="s">
        <v>1433</v>
      </c>
      <c r="B1565" s="339" t="s">
        <v>1434</v>
      </c>
      <c r="C1565" s="340" t="s">
        <v>2126</v>
      </c>
      <c r="D1565" s="341" t="s">
        <v>2127</v>
      </c>
      <c r="E1565" s="340" t="s">
        <v>462</v>
      </c>
      <c r="F1565" s="341" t="s">
        <v>463</v>
      </c>
      <c r="G1565" s="340" t="s">
        <v>2457</v>
      </c>
      <c r="H1565" s="340" t="s">
        <v>2458</v>
      </c>
      <c r="I1565" s="342">
        <v>1875.5</v>
      </c>
      <c r="J1565" s="342">
        <v>10</v>
      </c>
      <c r="K1565" s="343">
        <v>18755</v>
      </c>
    </row>
    <row r="1566" spans="1:11" ht="14.45" customHeight="1" x14ac:dyDescent="0.2">
      <c r="A1566" s="338" t="s">
        <v>1433</v>
      </c>
      <c r="B1566" s="339" t="s">
        <v>1434</v>
      </c>
      <c r="C1566" s="340" t="s">
        <v>2126</v>
      </c>
      <c r="D1566" s="341" t="s">
        <v>2127</v>
      </c>
      <c r="E1566" s="340" t="s">
        <v>462</v>
      </c>
      <c r="F1566" s="341" t="s">
        <v>463</v>
      </c>
      <c r="G1566" s="340" t="s">
        <v>1626</v>
      </c>
      <c r="H1566" s="340" t="s">
        <v>1627</v>
      </c>
      <c r="I1566" s="342">
        <v>769.55999755859375</v>
      </c>
      <c r="J1566" s="342">
        <v>114</v>
      </c>
      <c r="K1566" s="343">
        <v>87729.837890625</v>
      </c>
    </row>
    <row r="1567" spans="1:11" ht="14.45" customHeight="1" x14ac:dyDescent="0.2">
      <c r="A1567" s="338" t="s">
        <v>1433</v>
      </c>
      <c r="B1567" s="339" t="s">
        <v>1434</v>
      </c>
      <c r="C1567" s="340" t="s">
        <v>2126</v>
      </c>
      <c r="D1567" s="341" t="s">
        <v>2127</v>
      </c>
      <c r="E1567" s="340" t="s">
        <v>462</v>
      </c>
      <c r="F1567" s="341" t="s">
        <v>463</v>
      </c>
      <c r="G1567" s="340" t="s">
        <v>2459</v>
      </c>
      <c r="H1567" s="340" t="s">
        <v>2460</v>
      </c>
      <c r="I1567" s="342">
        <v>1500.4000244140625</v>
      </c>
      <c r="J1567" s="342">
        <v>135</v>
      </c>
      <c r="K1567" s="343">
        <v>202554</v>
      </c>
    </row>
    <row r="1568" spans="1:11" ht="14.45" customHeight="1" x14ac:dyDescent="0.2">
      <c r="A1568" s="338" t="s">
        <v>1433</v>
      </c>
      <c r="B1568" s="339" t="s">
        <v>1434</v>
      </c>
      <c r="C1568" s="340" t="s">
        <v>2126</v>
      </c>
      <c r="D1568" s="341" t="s">
        <v>2127</v>
      </c>
      <c r="E1568" s="340" t="s">
        <v>462</v>
      </c>
      <c r="F1568" s="341" t="s">
        <v>463</v>
      </c>
      <c r="G1568" s="340" t="s">
        <v>2461</v>
      </c>
      <c r="H1568" s="340" t="s">
        <v>2462</v>
      </c>
      <c r="I1568" s="342">
        <v>8062.2716864224139</v>
      </c>
      <c r="J1568" s="342">
        <v>45</v>
      </c>
      <c r="K1568" s="343">
        <v>375759.51019531116</v>
      </c>
    </row>
    <row r="1569" spans="1:11" ht="14.45" customHeight="1" x14ac:dyDescent="0.2">
      <c r="A1569" s="338" t="s">
        <v>1433</v>
      </c>
      <c r="B1569" s="339" t="s">
        <v>1434</v>
      </c>
      <c r="C1569" s="340" t="s">
        <v>2126</v>
      </c>
      <c r="D1569" s="341" t="s">
        <v>2127</v>
      </c>
      <c r="E1569" s="340" t="s">
        <v>462</v>
      </c>
      <c r="F1569" s="341" t="s">
        <v>463</v>
      </c>
      <c r="G1569" s="340" t="s">
        <v>2463</v>
      </c>
      <c r="H1569" s="340" t="s">
        <v>2464</v>
      </c>
      <c r="I1569" s="342">
        <v>8701.1103515625</v>
      </c>
      <c r="J1569" s="342">
        <v>15</v>
      </c>
      <c r="K1569" s="343">
        <v>130516.654296875</v>
      </c>
    </row>
    <row r="1570" spans="1:11" ht="14.45" customHeight="1" x14ac:dyDescent="0.2">
      <c r="A1570" s="338" t="s">
        <v>1433</v>
      </c>
      <c r="B1570" s="339" t="s">
        <v>1434</v>
      </c>
      <c r="C1570" s="340" t="s">
        <v>2126</v>
      </c>
      <c r="D1570" s="341" t="s">
        <v>2127</v>
      </c>
      <c r="E1570" s="340" t="s">
        <v>462</v>
      </c>
      <c r="F1570" s="341" t="s">
        <v>463</v>
      </c>
      <c r="G1570" s="340" t="s">
        <v>2465</v>
      </c>
      <c r="H1570" s="340" t="s">
        <v>2464</v>
      </c>
      <c r="I1570" s="342">
        <v>8701.1103515625</v>
      </c>
      <c r="J1570" s="342">
        <v>53</v>
      </c>
      <c r="K1570" s="343">
        <v>461158.84375</v>
      </c>
    </row>
    <row r="1571" spans="1:11" ht="14.45" customHeight="1" x14ac:dyDescent="0.2">
      <c r="A1571" s="338" t="s">
        <v>1433</v>
      </c>
      <c r="B1571" s="339" t="s">
        <v>1434</v>
      </c>
      <c r="C1571" s="340" t="s">
        <v>2126</v>
      </c>
      <c r="D1571" s="341" t="s">
        <v>2127</v>
      </c>
      <c r="E1571" s="340" t="s">
        <v>462</v>
      </c>
      <c r="F1571" s="341" t="s">
        <v>463</v>
      </c>
      <c r="G1571" s="340" t="s">
        <v>2466</v>
      </c>
      <c r="H1571" s="340" t="s">
        <v>2467</v>
      </c>
      <c r="I1571" s="342">
        <v>8701.1103515625</v>
      </c>
      <c r="J1571" s="342">
        <v>2</v>
      </c>
      <c r="K1571" s="343">
        <v>17402.220703125</v>
      </c>
    </row>
    <row r="1572" spans="1:11" ht="14.45" customHeight="1" x14ac:dyDescent="0.2">
      <c r="A1572" s="338" t="s">
        <v>1433</v>
      </c>
      <c r="B1572" s="339" t="s">
        <v>1434</v>
      </c>
      <c r="C1572" s="340" t="s">
        <v>2126</v>
      </c>
      <c r="D1572" s="341" t="s">
        <v>2127</v>
      </c>
      <c r="E1572" s="340" t="s">
        <v>462</v>
      </c>
      <c r="F1572" s="341" t="s">
        <v>463</v>
      </c>
      <c r="G1572" s="340" t="s">
        <v>1638</v>
      </c>
      <c r="H1572" s="340" t="s">
        <v>1639</v>
      </c>
      <c r="I1572" s="342">
        <v>3.1325001120567322</v>
      </c>
      <c r="J1572" s="342">
        <v>200</v>
      </c>
      <c r="K1572" s="343">
        <v>626.5</v>
      </c>
    </row>
    <row r="1573" spans="1:11" ht="14.45" customHeight="1" x14ac:dyDescent="0.2">
      <c r="A1573" s="338" t="s">
        <v>1433</v>
      </c>
      <c r="B1573" s="339" t="s">
        <v>1434</v>
      </c>
      <c r="C1573" s="340" t="s">
        <v>2126</v>
      </c>
      <c r="D1573" s="341" t="s">
        <v>2127</v>
      </c>
      <c r="E1573" s="340" t="s">
        <v>462</v>
      </c>
      <c r="F1573" s="341" t="s">
        <v>463</v>
      </c>
      <c r="G1573" s="340" t="s">
        <v>2468</v>
      </c>
      <c r="H1573" s="340" t="s">
        <v>2469</v>
      </c>
      <c r="I1573" s="342">
        <v>790.1300048828125</v>
      </c>
      <c r="J1573" s="342">
        <v>20</v>
      </c>
      <c r="K1573" s="343">
        <v>15802.599609375</v>
      </c>
    </row>
    <row r="1574" spans="1:11" ht="14.45" customHeight="1" x14ac:dyDescent="0.2">
      <c r="A1574" s="338" t="s">
        <v>1433</v>
      </c>
      <c r="B1574" s="339" t="s">
        <v>1434</v>
      </c>
      <c r="C1574" s="340" t="s">
        <v>2126</v>
      </c>
      <c r="D1574" s="341" t="s">
        <v>2127</v>
      </c>
      <c r="E1574" s="340" t="s">
        <v>462</v>
      </c>
      <c r="F1574" s="341" t="s">
        <v>463</v>
      </c>
      <c r="G1574" s="340" t="s">
        <v>2470</v>
      </c>
      <c r="H1574" s="340" t="s">
        <v>2471</v>
      </c>
      <c r="I1574" s="342">
        <v>790.1300048828125</v>
      </c>
      <c r="J1574" s="342">
        <v>30</v>
      </c>
      <c r="K1574" s="343">
        <v>23703.8994140625</v>
      </c>
    </row>
    <row r="1575" spans="1:11" ht="14.45" customHeight="1" x14ac:dyDescent="0.2">
      <c r="A1575" s="338" t="s">
        <v>1433</v>
      </c>
      <c r="B1575" s="339" t="s">
        <v>1434</v>
      </c>
      <c r="C1575" s="340" t="s">
        <v>2126</v>
      </c>
      <c r="D1575" s="341" t="s">
        <v>2127</v>
      </c>
      <c r="E1575" s="340" t="s">
        <v>462</v>
      </c>
      <c r="F1575" s="341" t="s">
        <v>463</v>
      </c>
      <c r="G1575" s="340" t="s">
        <v>2040</v>
      </c>
      <c r="H1575" s="340" t="s">
        <v>2041</v>
      </c>
      <c r="I1575" s="342">
        <v>83.129997253417969</v>
      </c>
      <c r="J1575" s="342">
        <v>10</v>
      </c>
      <c r="K1575" s="343">
        <v>831.27001953125</v>
      </c>
    </row>
    <row r="1576" spans="1:11" ht="14.45" customHeight="1" x14ac:dyDescent="0.2">
      <c r="A1576" s="338" t="s">
        <v>1433</v>
      </c>
      <c r="B1576" s="339" t="s">
        <v>1434</v>
      </c>
      <c r="C1576" s="340" t="s">
        <v>2126</v>
      </c>
      <c r="D1576" s="341" t="s">
        <v>2127</v>
      </c>
      <c r="E1576" s="340" t="s">
        <v>462</v>
      </c>
      <c r="F1576" s="341" t="s">
        <v>463</v>
      </c>
      <c r="G1576" s="340" t="s">
        <v>2472</v>
      </c>
      <c r="H1576" s="340" t="s">
        <v>2473</v>
      </c>
      <c r="I1576" s="342">
        <v>140.1199951171875</v>
      </c>
      <c r="J1576" s="342">
        <v>120</v>
      </c>
      <c r="K1576" s="343">
        <v>16814.16064453125</v>
      </c>
    </row>
    <row r="1577" spans="1:11" ht="14.45" customHeight="1" x14ac:dyDescent="0.2">
      <c r="A1577" s="338" t="s">
        <v>1433</v>
      </c>
      <c r="B1577" s="339" t="s">
        <v>1434</v>
      </c>
      <c r="C1577" s="340" t="s">
        <v>2126</v>
      </c>
      <c r="D1577" s="341" t="s">
        <v>2127</v>
      </c>
      <c r="E1577" s="340" t="s">
        <v>462</v>
      </c>
      <c r="F1577" s="341" t="s">
        <v>463</v>
      </c>
      <c r="G1577" s="340" t="s">
        <v>1879</v>
      </c>
      <c r="H1577" s="340" t="s">
        <v>2042</v>
      </c>
      <c r="I1577" s="342">
        <v>263.77999877929688</v>
      </c>
      <c r="J1577" s="342">
        <v>10</v>
      </c>
      <c r="K1577" s="343">
        <v>2637.800048828125</v>
      </c>
    </row>
    <row r="1578" spans="1:11" ht="14.45" customHeight="1" x14ac:dyDescent="0.2">
      <c r="A1578" s="338" t="s">
        <v>1433</v>
      </c>
      <c r="B1578" s="339" t="s">
        <v>1434</v>
      </c>
      <c r="C1578" s="340" t="s">
        <v>2126</v>
      </c>
      <c r="D1578" s="341" t="s">
        <v>2127</v>
      </c>
      <c r="E1578" s="340" t="s">
        <v>462</v>
      </c>
      <c r="F1578" s="341" t="s">
        <v>463</v>
      </c>
      <c r="G1578" s="340" t="s">
        <v>2474</v>
      </c>
      <c r="H1578" s="340" t="s">
        <v>2475</v>
      </c>
      <c r="I1578" s="342">
        <v>1070.8499755859375</v>
      </c>
      <c r="J1578" s="342">
        <v>300</v>
      </c>
      <c r="K1578" s="343">
        <v>321255</v>
      </c>
    </row>
    <row r="1579" spans="1:11" ht="14.45" customHeight="1" x14ac:dyDescent="0.2">
      <c r="A1579" s="338" t="s">
        <v>1433</v>
      </c>
      <c r="B1579" s="339" t="s">
        <v>1434</v>
      </c>
      <c r="C1579" s="340" t="s">
        <v>2126</v>
      </c>
      <c r="D1579" s="341" t="s">
        <v>2127</v>
      </c>
      <c r="E1579" s="340" t="s">
        <v>462</v>
      </c>
      <c r="F1579" s="341" t="s">
        <v>463</v>
      </c>
      <c r="G1579" s="340" t="s">
        <v>1287</v>
      </c>
      <c r="H1579" s="340" t="s">
        <v>1288</v>
      </c>
      <c r="I1579" s="342">
        <v>0.47166666388511658</v>
      </c>
      <c r="J1579" s="342">
        <v>3800</v>
      </c>
      <c r="K1579" s="343">
        <v>1791</v>
      </c>
    </row>
    <row r="1580" spans="1:11" ht="14.45" customHeight="1" x14ac:dyDescent="0.2">
      <c r="A1580" s="338" t="s">
        <v>1433</v>
      </c>
      <c r="B1580" s="339" t="s">
        <v>1434</v>
      </c>
      <c r="C1580" s="340" t="s">
        <v>2126</v>
      </c>
      <c r="D1580" s="341" t="s">
        <v>2127</v>
      </c>
      <c r="E1580" s="340" t="s">
        <v>462</v>
      </c>
      <c r="F1580" s="341" t="s">
        <v>463</v>
      </c>
      <c r="G1580" s="340" t="s">
        <v>2049</v>
      </c>
      <c r="H1580" s="340" t="s">
        <v>2476</v>
      </c>
      <c r="I1580" s="342">
        <v>700.0050048828125</v>
      </c>
      <c r="J1580" s="342">
        <v>25</v>
      </c>
      <c r="K1580" s="343">
        <v>17500.070068359375</v>
      </c>
    </row>
    <row r="1581" spans="1:11" ht="14.45" customHeight="1" x14ac:dyDescent="0.2">
      <c r="A1581" s="338" t="s">
        <v>1433</v>
      </c>
      <c r="B1581" s="339" t="s">
        <v>1434</v>
      </c>
      <c r="C1581" s="340" t="s">
        <v>2126</v>
      </c>
      <c r="D1581" s="341" t="s">
        <v>2127</v>
      </c>
      <c r="E1581" s="340" t="s">
        <v>462</v>
      </c>
      <c r="F1581" s="341" t="s">
        <v>463</v>
      </c>
      <c r="G1581" s="340" t="s">
        <v>2477</v>
      </c>
      <c r="H1581" s="340" t="s">
        <v>2478</v>
      </c>
      <c r="I1581" s="342">
        <v>1573</v>
      </c>
      <c r="J1581" s="342">
        <v>10</v>
      </c>
      <c r="K1581" s="343">
        <v>15730</v>
      </c>
    </row>
    <row r="1582" spans="1:11" ht="14.45" customHeight="1" x14ac:dyDescent="0.2">
      <c r="A1582" s="338" t="s">
        <v>1433</v>
      </c>
      <c r="B1582" s="339" t="s">
        <v>1434</v>
      </c>
      <c r="C1582" s="340" t="s">
        <v>2126</v>
      </c>
      <c r="D1582" s="341" t="s">
        <v>2127</v>
      </c>
      <c r="E1582" s="340" t="s">
        <v>462</v>
      </c>
      <c r="F1582" s="341" t="s">
        <v>463</v>
      </c>
      <c r="G1582" s="340" t="s">
        <v>2479</v>
      </c>
      <c r="H1582" s="340" t="s">
        <v>2480</v>
      </c>
      <c r="I1582" s="342">
        <v>89.300003051757813</v>
      </c>
      <c r="J1582" s="342">
        <v>120</v>
      </c>
      <c r="K1582" s="343">
        <v>10715.759765625</v>
      </c>
    </row>
    <row r="1583" spans="1:11" ht="14.45" customHeight="1" x14ac:dyDescent="0.2">
      <c r="A1583" s="338" t="s">
        <v>1433</v>
      </c>
      <c r="B1583" s="339" t="s">
        <v>1434</v>
      </c>
      <c r="C1583" s="340" t="s">
        <v>2126</v>
      </c>
      <c r="D1583" s="341" t="s">
        <v>2127</v>
      </c>
      <c r="E1583" s="340" t="s">
        <v>462</v>
      </c>
      <c r="F1583" s="341" t="s">
        <v>463</v>
      </c>
      <c r="G1583" s="340" t="s">
        <v>744</v>
      </c>
      <c r="H1583" s="340" t="s">
        <v>745</v>
      </c>
      <c r="I1583" s="342">
        <v>23.713332494099934</v>
      </c>
      <c r="J1583" s="342">
        <v>30</v>
      </c>
      <c r="K1583" s="343">
        <v>711.40000915527344</v>
      </c>
    </row>
    <row r="1584" spans="1:11" ht="14.45" customHeight="1" x14ac:dyDescent="0.2">
      <c r="A1584" s="338" t="s">
        <v>1433</v>
      </c>
      <c r="B1584" s="339" t="s">
        <v>1434</v>
      </c>
      <c r="C1584" s="340" t="s">
        <v>2126</v>
      </c>
      <c r="D1584" s="341" t="s">
        <v>2127</v>
      </c>
      <c r="E1584" s="340" t="s">
        <v>462</v>
      </c>
      <c r="F1584" s="341" t="s">
        <v>463</v>
      </c>
      <c r="G1584" s="340" t="s">
        <v>744</v>
      </c>
      <c r="H1584" s="340" t="s">
        <v>746</v>
      </c>
      <c r="I1584" s="342">
        <v>22.806666056315105</v>
      </c>
      <c r="J1584" s="342">
        <v>60</v>
      </c>
      <c r="K1584" s="343">
        <v>1368.3999938964844</v>
      </c>
    </row>
    <row r="1585" spans="1:11" ht="14.45" customHeight="1" x14ac:dyDescent="0.2">
      <c r="A1585" s="338" t="s">
        <v>1433</v>
      </c>
      <c r="B1585" s="339" t="s">
        <v>1434</v>
      </c>
      <c r="C1585" s="340" t="s">
        <v>2126</v>
      </c>
      <c r="D1585" s="341" t="s">
        <v>2127</v>
      </c>
      <c r="E1585" s="340" t="s">
        <v>807</v>
      </c>
      <c r="F1585" s="341" t="s">
        <v>808</v>
      </c>
      <c r="G1585" s="340" t="s">
        <v>2481</v>
      </c>
      <c r="H1585" s="340" t="s">
        <v>2482</v>
      </c>
      <c r="I1585" s="342">
        <v>4800.68017578125</v>
      </c>
      <c r="J1585" s="342">
        <v>30</v>
      </c>
      <c r="K1585" s="343">
        <v>144020.25</v>
      </c>
    </row>
    <row r="1586" spans="1:11" ht="14.45" customHeight="1" x14ac:dyDescent="0.2">
      <c r="A1586" s="338" t="s">
        <v>1433</v>
      </c>
      <c r="B1586" s="339" t="s">
        <v>1434</v>
      </c>
      <c r="C1586" s="340" t="s">
        <v>2126</v>
      </c>
      <c r="D1586" s="341" t="s">
        <v>2127</v>
      </c>
      <c r="E1586" s="340" t="s">
        <v>807</v>
      </c>
      <c r="F1586" s="341" t="s">
        <v>808</v>
      </c>
      <c r="G1586" s="340" t="s">
        <v>2483</v>
      </c>
      <c r="H1586" s="340" t="s">
        <v>2484</v>
      </c>
      <c r="I1586" s="342">
        <v>2407.89990234375</v>
      </c>
      <c r="J1586" s="342">
        <v>15</v>
      </c>
      <c r="K1586" s="343">
        <v>36118.50048828125</v>
      </c>
    </row>
    <row r="1587" spans="1:11" ht="14.45" customHeight="1" x14ac:dyDescent="0.2">
      <c r="A1587" s="338" t="s">
        <v>1433</v>
      </c>
      <c r="B1587" s="339" t="s">
        <v>1434</v>
      </c>
      <c r="C1587" s="340" t="s">
        <v>2126</v>
      </c>
      <c r="D1587" s="341" t="s">
        <v>2127</v>
      </c>
      <c r="E1587" s="340" t="s">
        <v>807</v>
      </c>
      <c r="F1587" s="341" t="s">
        <v>808</v>
      </c>
      <c r="G1587" s="340" t="s">
        <v>1708</v>
      </c>
      <c r="H1587" s="340" t="s">
        <v>1709</v>
      </c>
      <c r="I1587" s="342">
        <v>1652.8599853515625</v>
      </c>
      <c r="J1587" s="342">
        <v>24</v>
      </c>
      <c r="K1587" s="343">
        <v>39668.639892578125</v>
      </c>
    </row>
    <row r="1588" spans="1:11" ht="14.45" customHeight="1" x14ac:dyDescent="0.2">
      <c r="A1588" s="338" t="s">
        <v>1433</v>
      </c>
      <c r="B1588" s="339" t="s">
        <v>1434</v>
      </c>
      <c r="C1588" s="340" t="s">
        <v>2126</v>
      </c>
      <c r="D1588" s="341" t="s">
        <v>2127</v>
      </c>
      <c r="E1588" s="340" t="s">
        <v>807</v>
      </c>
      <c r="F1588" s="341" t="s">
        <v>808</v>
      </c>
      <c r="G1588" s="340" t="s">
        <v>811</v>
      </c>
      <c r="H1588" s="340" t="s">
        <v>812</v>
      </c>
      <c r="I1588" s="342">
        <v>10.165454517711293</v>
      </c>
      <c r="J1588" s="342">
        <v>1400</v>
      </c>
      <c r="K1588" s="343">
        <v>14232</v>
      </c>
    </row>
    <row r="1589" spans="1:11" ht="14.45" customHeight="1" x14ac:dyDescent="0.2">
      <c r="A1589" s="338" t="s">
        <v>1433</v>
      </c>
      <c r="B1589" s="339" t="s">
        <v>1434</v>
      </c>
      <c r="C1589" s="340" t="s">
        <v>2126</v>
      </c>
      <c r="D1589" s="341" t="s">
        <v>2127</v>
      </c>
      <c r="E1589" s="340" t="s">
        <v>807</v>
      </c>
      <c r="F1589" s="341" t="s">
        <v>808</v>
      </c>
      <c r="G1589" s="340" t="s">
        <v>2485</v>
      </c>
      <c r="H1589" s="340" t="s">
        <v>2486</v>
      </c>
      <c r="I1589" s="342">
        <v>5770.490234375</v>
      </c>
      <c r="J1589" s="342">
        <v>33</v>
      </c>
      <c r="K1589" s="343">
        <v>190426.177734375</v>
      </c>
    </row>
    <row r="1590" spans="1:11" ht="14.45" customHeight="1" x14ac:dyDescent="0.2">
      <c r="A1590" s="338" t="s">
        <v>1433</v>
      </c>
      <c r="B1590" s="339" t="s">
        <v>1434</v>
      </c>
      <c r="C1590" s="340" t="s">
        <v>2126</v>
      </c>
      <c r="D1590" s="341" t="s">
        <v>2127</v>
      </c>
      <c r="E1590" s="340" t="s">
        <v>807</v>
      </c>
      <c r="F1590" s="341" t="s">
        <v>808</v>
      </c>
      <c r="G1590" s="340" t="s">
        <v>2487</v>
      </c>
      <c r="H1590" s="340" t="s">
        <v>2488</v>
      </c>
      <c r="I1590" s="342">
        <v>1884.8499755859375</v>
      </c>
      <c r="J1590" s="342">
        <v>360</v>
      </c>
      <c r="K1590" s="343">
        <v>678545.99841308594</v>
      </c>
    </row>
    <row r="1591" spans="1:11" ht="14.45" customHeight="1" x14ac:dyDescent="0.2">
      <c r="A1591" s="338" t="s">
        <v>1433</v>
      </c>
      <c r="B1591" s="339" t="s">
        <v>1434</v>
      </c>
      <c r="C1591" s="340" t="s">
        <v>2126</v>
      </c>
      <c r="D1591" s="341" t="s">
        <v>2127</v>
      </c>
      <c r="E1591" s="340" t="s">
        <v>807</v>
      </c>
      <c r="F1591" s="341" t="s">
        <v>808</v>
      </c>
      <c r="G1591" s="340" t="s">
        <v>2489</v>
      </c>
      <c r="H1591" s="340" t="s">
        <v>2490</v>
      </c>
      <c r="I1591" s="342">
        <v>1403</v>
      </c>
      <c r="J1591" s="342">
        <v>170</v>
      </c>
      <c r="K1591" s="343">
        <v>238510</v>
      </c>
    </row>
    <row r="1592" spans="1:11" ht="14.45" customHeight="1" x14ac:dyDescent="0.2">
      <c r="A1592" s="338" t="s">
        <v>1433</v>
      </c>
      <c r="B1592" s="339" t="s">
        <v>1434</v>
      </c>
      <c r="C1592" s="340" t="s">
        <v>2126</v>
      </c>
      <c r="D1592" s="341" t="s">
        <v>2127</v>
      </c>
      <c r="E1592" s="340" t="s">
        <v>807</v>
      </c>
      <c r="F1592" s="341" t="s">
        <v>808</v>
      </c>
      <c r="G1592" s="340" t="s">
        <v>2064</v>
      </c>
      <c r="H1592" s="340" t="s">
        <v>2065</v>
      </c>
      <c r="I1592" s="342">
        <v>7.7399997711181641</v>
      </c>
      <c r="J1592" s="342">
        <v>200</v>
      </c>
      <c r="K1592" s="343">
        <v>1548</v>
      </c>
    </row>
    <row r="1593" spans="1:11" ht="14.45" customHeight="1" x14ac:dyDescent="0.2">
      <c r="A1593" s="338" t="s">
        <v>1433</v>
      </c>
      <c r="B1593" s="339" t="s">
        <v>1434</v>
      </c>
      <c r="C1593" s="340" t="s">
        <v>2126</v>
      </c>
      <c r="D1593" s="341" t="s">
        <v>2127</v>
      </c>
      <c r="E1593" s="340" t="s">
        <v>807</v>
      </c>
      <c r="F1593" s="341" t="s">
        <v>808</v>
      </c>
      <c r="G1593" s="340" t="s">
        <v>1669</v>
      </c>
      <c r="H1593" s="340" t="s">
        <v>1670</v>
      </c>
      <c r="I1593" s="342">
        <v>16.6971435546875</v>
      </c>
      <c r="J1593" s="342">
        <v>700</v>
      </c>
      <c r="K1593" s="343">
        <v>11688</v>
      </c>
    </row>
    <row r="1594" spans="1:11" ht="14.45" customHeight="1" x14ac:dyDescent="0.2">
      <c r="A1594" s="338" t="s">
        <v>1433</v>
      </c>
      <c r="B1594" s="339" t="s">
        <v>1434</v>
      </c>
      <c r="C1594" s="340" t="s">
        <v>2126</v>
      </c>
      <c r="D1594" s="341" t="s">
        <v>2127</v>
      </c>
      <c r="E1594" s="340" t="s">
        <v>807</v>
      </c>
      <c r="F1594" s="341" t="s">
        <v>808</v>
      </c>
      <c r="G1594" s="340" t="s">
        <v>2491</v>
      </c>
      <c r="H1594" s="340" t="s">
        <v>2492</v>
      </c>
      <c r="I1594" s="342">
        <v>1306.800048828125</v>
      </c>
      <c r="J1594" s="342">
        <v>20</v>
      </c>
      <c r="K1594" s="343">
        <v>26136</v>
      </c>
    </row>
    <row r="1595" spans="1:11" ht="14.45" customHeight="1" x14ac:dyDescent="0.2">
      <c r="A1595" s="338" t="s">
        <v>1433</v>
      </c>
      <c r="B1595" s="339" t="s">
        <v>1434</v>
      </c>
      <c r="C1595" s="340" t="s">
        <v>2126</v>
      </c>
      <c r="D1595" s="341" t="s">
        <v>2127</v>
      </c>
      <c r="E1595" s="340" t="s">
        <v>807</v>
      </c>
      <c r="F1595" s="341" t="s">
        <v>808</v>
      </c>
      <c r="G1595" s="340" t="s">
        <v>2493</v>
      </c>
      <c r="H1595" s="340" t="s">
        <v>2494</v>
      </c>
      <c r="I1595" s="342">
        <v>1306.800048828125</v>
      </c>
      <c r="J1595" s="342">
        <v>25</v>
      </c>
      <c r="K1595" s="343">
        <v>32670</v>
      </c>
    </row>
    <row r="1596" spans="1:11" ht="14.45" customHeight="1" x14ac:dyDescent="0.2">
      <c r="A1596" s="338" t="s">
        <v>1433</v>
      </c>
      <c r="B1596" s="339" t="s">
        <v>1434</v>
      </c>
      <c r="C1596" s="340" t="s">
        <v>2126</v>
      </c>
      <c r="D1596" s="341" t="s">
        <v>2127</v>
      </c>
      <c r="E1596" s="340" t="s">
        <v>807</v>
      </c>
      <c r="F1596" s="341" t="s">
        <v>808</v>
      </c>
      <c r="G1596" s="340" t="s">
        <v>2495</v>
      </c>
      <c r="H1596" s="340" t="s">
        <v>2496</v>
      </c>
      <c r="I1596" s="342">
        <v>60.5</v>
      </c>
      <c r="J1596" s="342">
        <v>150</v>
      </c>
      <c r="K1596" s="343">
        <v>9075</v>
      </c>
    </row>
    <row r="1597" spans="1:11" ht="14.45" customHeight="1" x14ac:dyDescent="0.2">
      <c r="A1597" s="338" t="s">
        <v>1433</v>
      </c>
      <c r="B1597" s="339" t="s">
        <v>1434</v>
      </c>
      <c r="C1597" s="340" t="s">
        <v>2126</v>
      </c>
      <c r="D1597" s="341" t="s">
        <v>2127</v>
      </c>
      <c r="E1597" s="340" t="s">
        <v>807</v>
      </c>
      <c r="F1597" s="341" t="s">
        <v>808</v>
      </c>
      <c r="G1597" s="340" t="s">
        <v>2495</v>
      </c>
      <c r="H1597" s="340" t="s">
        <v>2497</v>
      </c>
      <c r="I1597" s="342">
        <v>60.5</v>
      </c>
      <c r="J1597" s="342">
        <v>150</v>
      </c>
      <c r="K1597" s="343">
        <v>9075</v>
      </c>
    </row>
    <row r="1598" spans="1:11" ht="14.45" customHeight="1" x14ac:dyDescent="0.2">
      <c r="A1598" s="338" t="s">
        <v>1433</v>
      </c>
      <c r="B1598" s="339" t="s">
        <v>1434</v>
      </c>
      <c r="C1598" s="340" t="s">
        <v>2126</v>
      </c>
      <c r="D1598" s="341" t="s">
        <v>2127</v>
      </c>
      <c r="E1598" s="340" t="s">
        <v>817</v>
      </c>
      <c r="F1598" s="341" t="s">
        <v>818</v>
      </c>
      <c r="G1598" s="340" t="s">
        <v>2498</v>
      </c>
      <c r="H1598" s="340" t="s">
        <v>2499</v>
      </c>
      <c r="I1598" s="342">
        <v>52.900001525878906</v>
      </c>
      <c r="J1598" s="342">
        <v>456</v>
      </c>
      <c r="K1598" s="343">
        <v>24122.39990234375</v>
      </c>
    </row>
    <row r="1599" spans="1:11" ht="14.45" customHeight="1" x14ac:dyDescent="0.2">
      <c r="A1599" s="338" t="s">
        <v>1433</v>
      </c>
      <c r="B1599" s="339" t="s">
        <v>1434</v>
      </c>
      <c r="C1599" s="340" t="s">
        <v>2126</v>
      </c>
      <c r="D1599" s="341" t="s">
        <v>2127</v>
      </c>
      <c r="E1599" s="340" t="s">
        <v>817</v>
      </c>
      <c r="F1599" s="341" t="s">
        <v>818</v>
      </c>
      <c r="G1599" s="340" t="s">
        <v>2500</v>
      </c>
      <c r="H1599" s="340" t="s">
        <v>2501</v>
      </c>
      <c r="I1599" s="342">
        <v>35.306667327880859</v>
      </c>
      <c r="J1599" s="342">
        <v>108</v>
      </c>
      <c r="K1599" s="343">
        <v>3812.9400634765625</v>
      </c>
    </row>
    <row r="1600" spans="1:11" ht="14.45" customHeight="1" x14ac:dyDescent="0.2">
      <c r="A1600" s="338" t="s">
        <v>1433</v>
      </c>
      <c r="B1600" s="339" t="s">
        <v>1434</v>
      </c>
      <c r="C1600" s="340" t="s">
        <v>2126</v>
      </c>
      <c r="D1600" s="341" t="s">
        <v>2127</v>
      </c>
      <c r="E1600" s="340" t="s">
        <v>817</v>
      </c>
      <c r="F1600" s="341" t="s">
        <v>818</v>
      </c>
      <c r="G1600" s="340" t="s">
        <v>2502</v>
      </c>
      <c r="H1600" s="340" t="s">
        <v>2503</v>
      </c>
      <c r="I1600" s="342">
        <v>40.139999389648438</v>
      </c>
      <c r="J1600" s="342">
        <v>72</v>
      </c>
      <c r="K1600" s="343">
        <v>2889.719970703125</v>
      </c>
    </row>
    <row r="1601" spans="1:11" ht="14.45" customHeight="1" x14ac:dyDescent="0.2">
      <c r="A1601" s="338" t="s">
        <v>1433</v>
      </c>
      <c r="B1601" s="339" t="s">
        <v>1434</v>
      </c>
      <c r="C1601" s="340" t="s">
        <v>2126</v>
      </c>
      <c r="D1601" s="341" t="s">
        <v>2127</v>
      </c>
      <c r="E1601" s="340" t="s">
        <v>817</v>
      </c>
      <c r="F1601" s="341" t="s">
        <v>818</v>
      </c>
      <c r="G1601" s="340" t="s">
        <v>2504</v>
      </c>
      <c r="H1601" s="340" t="s">
        <v>2505</v>
      </c>
      <c r="I1601" s="342">
        <v>35.069999694824219</v>
      </c>
      <c r="J1601" s="342">
        <v>72</v>
      </c>
      <c r="K1601" s="343">
        <v>2525.0400390625</v>
      </c>
    </row>
    <row r="1602" spans="1:11" ht="14.45" customHeight="1" x14ac:dyDescent="0.2">
      <c r="A1602" s="338" t="s">
        <v>1433</v>
      </c>
      <c r="B1602" s="339" t="s">
        <v>1434</v>
      </c>
      <c r="C1602" s="340" t="s">
        <v>2126</v>
      </c>
      <c r="D1602" s="341" t="s">
        <v>2127</v>
      </c>
      <c r="E1602" s="340" t="s">
        <v>817</v>
      </c>
      <c r="F1602" s="341" t="s">
        <v>818</v>
      </c>
      <c r="G1602" s="340" t="s">
        <v>823</v>
      </c>
      <c r="H1602" s="340" t="s">
        <v>824</v>
      </c>
      <c r="I1602" s="342">
        <v>28.059999465942383</v>
      </c>
      <c r="J1602" s="342">
        <v>72</v>
      </c>
      <c r="K1602" s="343">
        <v>2020.3199462890625</v>
      </c>
    </row>
    <row r="1603" spans="1:11" ht="14.45" customHeight="1" x14ac:dyDescent="0.2">
      <c r="A1603" s="338" t="s">
        <v>1433</v>
      </c>
      <c r="B1603" s="339" t="s">
        <v>1434</v>
      </c>
      <c r="C1603" s="340" t="s">
        <v>2126</v>
      </c>
      <c r="D1603" s="341" t="s">
        <v>2127</v>
      </c>
      <c r="E1603" s="340" t="s">
        <v>817</v>
      </c>
      <c r="F1603" s="341" t="s">
        <v>818</v>
      </c>
      <c r="G1603" s="340" t="s">
        <v>2506</v>
      </c>
      <c r="H1603" s="340" t="s">
        <v>2507</v>
      </c>
      <c r="I1603" s="342">
        <v>546.66998291015625</v>
      </c>
      <c r="J1603" s="342">
        <v>12</v>
      </c>
      <c r="K1603" s="343">
        <v>6559.990234375</v>
      </c>
    </row>
    <row r="1604" spans="1:11" ht="14.45" customHeight="1" x14ac:dyDescent="0.2">
      <c r="A1604" s="338" t="s">
        <v>1433</v>
      </c>
      <c r="B1604" s="339" t="s">
        <v>1434</v>
      </c>
      <c r="C1604" s="340" t="s">
        <v>2126</v>
      </c>
      <c r="D1604" s="341" t="s">
        <v>2127</v>
      </c>
      <c r="E1604" s="340" t="s">
        <v>817</v>
      </c>
      <c r="F1604" s="341" t="s">
        <v>818</v>
      </c>
      <c r="G1604" s="340" t="s">
        <v>2508</v>
      </c>
      <c r="H1604" s="340" t="s">
        <v>2509</v>
      </c>
      <c r="I1604" s="342">
        <v>478.20999145507813</v>
      </c>
      <c r="J1604" s="342">
        <v>12</v>
      </c>
      <c r="K1604" s="343">
        <v>5738.5</v>
      </c>
    </row>
    <row r="1605" spans="1:11" ht="14.45" customHeight="1" x14ac:dyDescent="0.2">
      <c r="A1605" s="338" t="s">
        <v>1433</v>
      </c>
      <c r="B1605" s="339" t="s">
        <v>1434</v>
      </c>
      <c r="C1605" s="340" t="s">
        <v>2126</v>
      </c>
      <c r="D1605" s="341" t="s">
        <v>2127</v>
      </c>
      <c r="E1605" s="340" t="s">
        <v>817</v>
      </c>
      <c r="F1605" s="341" t="s">
        <v>818</v>
      </c>
      <c r="G1605" s="340" t="s">
        <v>2510</v>
      </c>
      <c r="H1605" s="340" t="s">
        <v>2511</v>
      </c>
      <c r="I1605" s="342">
        <v>753.72998046875</v>
      </c>
      <c r="J1605" s="342">
        <v>12</v>
      </c>
      <c r="K1605" s="343">
        <v>9044.7998046875</v>
      </c>
    </row>
    <row r="1606" spans="1:11" ht="14.45" customHeight="1" x14ac:dyDescent="0.2">
      <c r="A1606" s="338" t="s">
        <v>1433</v>
      </c>
      <c r="B1606" s="339" t="s">
        <v>1434</v>
      </c>
      <c r="C1606" s="340" t="s">
        <v>2126</v>
      </c>
      <c r="D1606" s="341" t="s">
        <v>2127</v>
      </c>
      <c r="E1606" s="340" t="s">
        <v>817</v>
      </c>
      <c r="F1606" s="341" t="s">
        <v>818</v>
      </c>
      <c r="G1606" s="340" t="s">
        <v>845</v>
      </c>
      <c r="H1606" s="340" t="s">
        <v>846</v>
      </c>
      <c r="I1606" s="342">
        <v>108.21333312988281</v>
      </c>
      <c r="J1606" s="342">
        <v>72</v>
      </c>
      <c r="K1606" s="343">
        <v>7791.239990234375</v>
      </c>
    </row>
    <row r="1607" spans="1:11" ht="14.45" customHeight="1" x14ac:dyDescent="0.2">
      <c r="A1607" s="338" t="s">
        <v>1433</v>
      </c>
      <c r="B1607" s="339" t="s">
        <v>1434</v>
      </c>
      <c r="C1607" s="340" t="s">
        <v>2126</v>
      </c>
      <c r="D1607" s="341" t="s">
        <v>2127</v>
      </c>
      <c r="E1607" s="340" t="s">
        <v>817</v>
      </c>
      <c r="F1607" s="341" t="s">
        <v>818</v>
      </c>
      <c r="G1607" s="340" t="s">
        <v>865</v>
      </c>
      <c r="H1607" s="340" t="s">
        <v>866</v>
      </c>
      <c r="I1607" s="342">
        <v>76.25</v>
      </c>
      <c r="J1607" s="342">
        <v>48</v>
      </c>
      <c r="K1607" s="343">
        <v>3660</v>
      </c>
    </row>
    <row r="1608" spans="1:11" ht="14.45" customHeight="1" x14ac:dyDescent="0.2">
      <c r="A1608" s="338" t="s">
        <v>1433</v>
      </c>
      <c r="B1608" s="339" t="s">
        <v>1434</v>
      </c>
      <c r="C1608" s="340" t="s">
        <v>2126</v>
      </c>
      <c r="D1608" s="341" t="s">
        <v>2127</v>
      </c>
      <c r="E1608" s="340" t="s">
        <v>817</v>
      </c>
      <c r="F1608" s="341" t="s">
        <v>818</v>
      </c>
      <c r="G1608" s="340" t="s">
        <v>881</v>
      </c>
      <c r="H1608" s="340" t="s">
        <v>882</v>
      </c>
      <c r="I1608" s="342">
        <v>47.75</v>
      </c>
      <c r="J1608" s="342">
        <v>144</v>
      </c>
      <c r="K1608" s="343">
        <v>6876.330078125</v>
      </c>
    </row>
    <row r="1609" spans="1:11" ht="14.45" customHeight="1" x14ac:dyDescent="0.2">
      <c r="A1609" s="338" t="s">
        <v>1433</v>
      </c>
      <c r="B1609" s="339" t="s">
        <v>1434</v>
      </c>
      <c r="C1609" s="340" t="s">
        <v>2126</v>
      </c>
      <c r="D1609" s="341" t="s">
        <v>2127</v>
      </c>
      <c r="E1609" s="340" t="s">
        <v>817</v>
      </c>
      <c r="F1609" s="341" t="s">
        <v>818</v>
      </c>
      <c r="G1609" s="340" t="s">
        <v>2512</v>
      </c>
      <c r="H1609" s="340" t="s">
        <v>2513</v>
      </c>
      <c r="I1609" s="342">
        <v>113.84999847412109</v>
      </c>
      <c r="J1609" s="342">
        <v>24</v>
      </c>
      <c r="K1609" s="343">
        <v>2732.39990234375</v>
      </c>
    </row>
    <row r="1610" spans="1:11" ht="14.45" customHeight="1" x14ac:dyDescent="0.2">
      <c r="A1610" s="338" t="s">
        <v>1433</v>
      </c>
      <c r="B1610" s="339" t="s">
        <v>1434</v>
      </c>
      <c r="C1610" s="340" t="s">
        <v>2126</v>
      </c>
      <c r="D1610" s="341" t="s">
        <v>2127</v>
      </c>
      <c r="E1610" s="340" t="s">
        <v>817</v>
      </c>
      <c r="F1610" s="341" t="s">
        <v>818</v>
      </c>
      <c r="G1610" s="340" t="s">
        <v>2514</v>
      </c>
      <c r="H1610" s="340" t="s">
        <v>2515</v>
      </c>
      <c r="I1610" s="342">
        <v>67.849998474121094</v>
      </c>
      <c r="J1610" s="342">
        <v>1332</v>
      </c>
      <c r="K1610" s="343">
        <v>90376.19970703125</v>
      </c>
    </row>
    <row r="1611" spans="1:11" ht="14.45" customHeight="1" x14ac:dyDescent="0.2">
      <c r="A1611" s="338" t="s">
        <v>1433</v>
      </c>
      <c r="B1611" s="339" t="s">
        <v>1434</v>
      </c>
      <c r="C1611" s="340" t="s">
        <v>2126</v>
      </c>
      <c r="D1611" s="341" t="s">
        <v>2127</v>
      </c>
      <c r="E1611" s="340" t="s">
        <v>817</v>
      </c>
      <c r="F1611" s="341" t="s">
        <v>818</v>
      </c>
      <c r="G1611" s="340" t="s">
        <v>2516</v>
      </c>
      <c r="H1611" s="340" t="s">
        <v>2517</v>
      </c>
      <c r="I1611" s="342">
        <v>67.849998474121094</v>
      </c>
      <c r="J1611" s="342">
        <v>36</v>
      </c>
      <c r="K1611" s="343">
        <v>2442.60009765625</v>
      </c>
    </row>
    <row r="1612" spans="1:11" ht="14.45" customHeight="1" x14ac:dyDescent="0.2">
      <c r="A1612" s="338" t="s">
        <v>1433</v>
      </c>
      <c r="B1612" s="339" t="s">
        <v>1434</v>
      </c>
      <c r="C1612" s="340" t="s">
        <v>2126</v>
      </c>
      <c r="D1612" s="341" t="s">
        <v>2127</v>
      </c>
      <c r="E1612" s="340" t="s">
        <v>817</v>
      </c>
      <c r="F1612" s="341" t="s">
        <v>818</v>
      </c>
      <c r="G1612" s="340" t="s">
        <v>2518</v>
      </c>
      <c r="H1612" s="340" t="s">
        <v>2519</v>
      </c>
      <c r="I1612" s="342">
        <v>69</v>
      </c>
      <c r="J1612" s="342">
        <v>108</v>
      </c>
      <c r="K1612" s="343">
        <v>7452</v>
      </c>
    </row>
    <row r="1613" spans="1:11" ht="14.45" customHeight="1" x14ac:dyDescent="0.2">
      <c r="A1613" s="338" t="s">
        <v>1433</v>
      </c>
      <c r="B1613" s="339" t="s">
        <v>1434</v>
      </c>
      <c r="C1613" s="340" t="s">
        <v>2126</v>
      </c>
      <c r="D1613" s="341" t="s">
        <v>2127</v>
      </c>
      <c r="E1613" s="340" t="s">
        <v>817</v>
      </c>
      <c r="F1613" s="341" t="s">
        <v>818</v>
      </c>
      <c r="G1613" s="340" t="s">
        <v>2520</v>
      </c>
      <c r="H1613" s="340" t="s">
        <v>2521</v>
      </c>
      <c r="I1613" s="342">
        <v>65.550003051757813</v>
      </c>
      <c r="J1613" s="342">
        <v>360</v>
      </c>
      <c r="K1613" s="343">
        <v>23598.00048828125</v>
      </c>
    </row>
    <row r="1614" spans="1:11" ht="14.45" customHeight="1" x14ac:dyDescent="0.2">
      <c r="A1614" s="338" t="s">
        <v>1433</v>
      </c>
      <c r="B1614" s="339" t="s">
        <v>1434</v>
      </c>
      <c r="C1614" s="340" t="s">
        <v>2126</v>
      </c>
      <c r="D1614" s="341" t="s">
        <v>2127</v>
      </c>
      <c r="E1614" s="340" t="s">
        <v>817</v>
      </c>
      <c r="F1614" s="341" t="s">
        <v>818</v>
      </c>
      <c r="G1614" s="340" t="s">
        <v>2522</v>
      </c>
      <c r="H1614" s="340" t="s">
        <v>2523</v>
      </c>
      <c r="I1614" s="342">
        <v>69</v>
      </c>
      <c r="J1614" s="342">
        <v>828</v>
      </c>
      <c r="K1614" s="343">
        <v>57132</v>
      </c>
    </row>
    <row r="1615" spans="1:11" ht="14.45" customHeight="1" x14ac:dyDescent="0.2">
      <c r="A1615" s="338" t="s">
        <v>1433</v>
      </c>
      <c r="B1615" s="339" t="s">
        <v>1434</v>
      </c>
      <c r="C1615" s="340" t="s">
        <v>2126</v>
      </c>
      <c r="D1615" s="341" t="s">
        <v>2127</v>
      </c>
      <c r="E1615" s="340" t="s">
        <v>817</v>
      </c>
      <c r="F1615" s="341" t="s">
        <v>818</v>
      </c>
      <c r="G1615" s="340" t="s">
        <v>2524</v>
      </c>
      <c r="H1615" s="340" t="s">
        <v>2525</v>
      </c>
      <c r="I1615" s="342">
        <v>69</v>
      </c>
      <c r="J1615" s="342">
        <v>216</v>
      </c>
      <c r="K1615" s="343">
        <v>14904</v>
      </c>
    </row>
    <row r="1616" spans="1:11" ht="14.45" customHeight="1" x14ac:dyDescent="0.2">
      <c r="A1616" s="338" t="s">
        <v>1433</v>
      </c>
      <c r="B1616" s="339" t="s">
        <v>1434</v>
      </c>
      <c r="C1616" s="340" t="s">
        <v>2126</v>
      </c>
      <c r="D1616" s="341" t="s">
        <v>2127</v>
      </c>
      <c r="E1616" s="340" t="s">
        <v>817</v>
      </c>
      <c r="F1616" s="341" t="s">
        <v>818</v>
      </c>
      <c r="G1616" s="340" t="s">
        <v>2526</v>
      </c>
      <c r="H1616" s="340" t="s">
        <v>2527</v>
      </c>
      <c r="I1616" s="342">
        <v>42.549999237060547</v>
      </c>
      <c r="J1616" s="342">
        <v>1584</v>
      </c>
      <c r="K1616" s="343">
        <v>67399.200317382813</v>
      </c>
    </row>
    <row r="1617" spans="1:11" ht="14.45" customHeight="1" x14ac:dyDescent="0.2">
      <c r="A1617" s="338" t="s">
        <v>1433</v>
      </c>
      <c r="B1617" s="339" t="s">
        <v>1434</v>
      </c>
      <c r="C1617" s="340" t="s">
        <v>2126</v>
      </c>
      <c r="D1617" s="341" t="s">
        <v>2127</v>
      </c>
      <c r="E1617" s="340" t="s">
        <v>817</v>
      </c>
      <c r="F1617" s="341" t="s">
        <v>818</v>
      </c>
      <c r="G1617" s="340" t="s">
        <v>2528</v>
      </c>
      <c r="H1617" s="340" t="s">
        <v>2529</v>
      </c>
      <c r="I1617" s="342">
        <v>33.349998474121094</v>
      </c>
      <c r="J1617" s="342">
        <v>1656</v>
      </c>
      <c r="K1617" s="343">
        <v>55227.599975585938</v>
      </c>
    </row>
    <row r="1618" spans="1:11" ht="14.45" customHeight="1" x14ac:dyDescent="0.2">
      <c r="A1618" s="338" t="s">
        <v>1433</v>
      </c>
      <c r="B1618" s="339" t="s">
        <v>1434</v>
      </c>
      <c r="C1618" s="340" t="s">
        <v>2126</v>
      </c>
      <c r="D1618" s="341" t="s">
        <v>2127</v>
      </c>
      <c r="E1618" s="340" t="s">
        <v>817</v>
      </c>
      <c r="F1618" s="341" t="s">
        <v>818</v>
      </c>
      <c r="G1618" s="340" t="s">
        <v>2530</v>
      </c>
      <c r="H1618" s="340" t="s">
        <v>2531</v>
      </c>
      <c r="I1618" s="342">
        <v>52.900001525878906</v>
      </c>
      <c r="J1618" s="342">
        <v>1776</v>
      </c>
      <c r="K1618" s="343">
        <v>93950.399536132813</v>
      </c>
    </row>
    <row r="1619" spans="1:11" ht="14.45" customHeight="1" x14ac:dyDescent="0.2">
      <c r="A1619" s="338" t="s">
        <v>1433</v>
      </c>
      <c r="B1619" s="339" t="s">
        <v>1434</v>
      </c>
      <c r="C1619" s="340" t="s">
        <v>2126</v>
      </c>
      <c r="D1619" s="341" t="s">
        <v>2127</v>
      </c>
      <c r="E1619" s="340" t="s">
        <v>817</v>
      </c>
      <c r="F1619" s="341" t="s">
        <v>818</v>
      </c>
      <c r="G1619" s="340" t="s">
        <v>2532</v>
      </c>
      <c r="H1619" s="340" t="s">
        <v>2533</v>
      </c>
      <c r="I1619" s="342">
        <v>513.91831461588538</v>
      </c>
      <c r="J1619" s="342">
        <v>36</v>
      </c>
      <c r="K1619" s="343">
        <v>18500.989990234375</v>
      </c>
    </row>
    <row r="1620" spans="1:11" ht="14.45" customHeight="1" x14ac:dyDescent="0.2">
      <c r="A1620" s="338" t="s">
        <v>1433</v>
      </c>
      <c r="B1620" s="339" t="s">
        <v>1434</v>
      </c>
      <c r="C1620" s="340" t="s">
        <v>2126</v>
      </c>
      <c r="D1620" s="341" t="s">
        <v>2127</v>
      </c>
      <c r="E1620" s="340" t="s">
        <v>817</v>
      </c>
      <c r="F1620" s="341" t="s">
        <v>818</v>
      </c>
      <c r="G1620" s="340" t="s">
        <v>2534</v>
      </c>
      <c r="H1620" s="340" t="s">
        <v>2535</v>
      </c>
      <c r="I1620" s="342">
        <v>376.48001098632813</v>
      </c>
      <c r="J1620" s="342">
        <v>96</v>
      </c>
      <c r="K1620" s="343">
        <v>36142.19921875</v>
      </c>
    </row>
    <row r="1621" spans="1:11" ht="14.45" customHeight="1" x14ac:dyDescent="0.2">
      <c r="A1621" s="338" t="s">
        <v>1433</v>
      </c>
      <c r="B1621" s="339" t="s">
        <v>1434</v>
      </c>
      <c r="C1621" s="340" t="s">
        <v>2126</v>
      </c>
      <c r="D1621" s="341" t="s">
        <v>2127</v>
      </c>
      <c r="E1621" s="340" t="s">
        <v>817</v>
      </c>
      <c r="F1621" s="341" t="s">
        <v>818</v>
      </c>
      <c r="G1621" s="340" t="s">
        <v>2536</v>
      </c>
      <c r="H1621" s="340" t="s">
        <v>2537</v>
      </c>
      <c r="I1621" s="342">
        <v>330.47000122070313</v>
      </c>
      <c r="J1621" s="342">
        <v>72</v>
      </c>
      <c r="K1621" s="343">
        <v>23793.6298828125</v>
      </c>
    </row>
    <row r="1622" spans="1:11" ht="14.45" customHeight="1" x14ac:dyDescent="0.2">
      <c r="A1622" s="338" t="s">
        <v>1433</v>
      </c>
      <c r="B1622" s="339" t="s">
        <v>1434</v>
      </c>
      <c r="C1622" s="340" t="s">
        <v>2126</v>
      </c>
      <c r="D1622" s="341" t="s">
        <v>2127</v>
      </c>
      <c r="E1622" s="340" t="s">
        <v>817</v>
      </c>
      <c r="F1622" s="341" t="s">
        <v>818</v>
      </c>
      <c r="G1622" s="340" t="s">
        <v>933</v>
      </c>
      <c r="H1622" s="340" t="s">
        <v>934</v>
      </c>
      <c r="I1622" s="342">
        <v>39.739001464843753</v>
      </c>
      <c r="J1622" s="342">
        <v>720</v>
      </c>
      <c r="K1622" s="343">
        <v>28611.760009765625</v>
      </c>
    </row>
    <row r="1623" spans="1:11" ht="14.45" customHeight="1" x14ac:dyDescent="0.2">
      <c r="A1623" s="338" t="s">
        <v>1433</v>
      </c>
      <c r="B1623" s="339" t="s">
        <v>1434</v>
      </c>
      <c r="C1623" s="340" t="s">
        <v>2126</v>
      </c>
      <c r="D1623" s="341" t="s">
        <v>2127</v>
      </c>
      <c r="E1623" s="340" t="s">
        <v>817</v>
      </c>
      <c r="F1623" s="341" t="s">
        <v>818</v>
      </c>
      <c r="G1623" s="340" t="s">
        <v>935</v>
      </c>
      <c r="H1623" s="340" t="s">
        <v>936</v>
      </c>
      <c r="I1623" s="342">
        <v>28.865000406901043</v>
      </c>
      <c r="J1623" s="342">
        <v>432</v>
      </c>
      <c r="K1623" s="343">
        <v>12469.47998046875</v>
      </c>
    </row>
    <row r="1624" spans="1:11" ht="14.45" customHeight="1" x14ac:dyDescent="0.2">
      <c r="A1624" s="338" t="s">
        <v>1433</v>
      </c>
      <c r="B1624" s="339" t="s">
        <v>1434</v>
      </c>
      <c r="C1624" s="340" t="s">
        <v>2126</v>
      </c>
      <c r="D1624" s="341" t="s">
        <v>2127</v>
      </c>
      <c r="E1624" s="340" t="s">
        <v>817</v>
      </c>
      <c r="F1624" s="341" t="s">
        <v>818</v>
      </c>
      <c r="G1624" s="340" t="s">
        <v>2538</v>
      </c>
      <c r="H1624" s="340" t="s">
        <v>2539</v>
      </c>
      <c r="I1624" s="342">
        <v>78.680000305175781</v>
      </c>
      <c r="J1624" s="342">
        <v>108</v>
      </c>
      <c r="K1624" s="343">
        <v>8497.020263671875</v>
      </c>
    </row>
    <row r="1625" spans="1:11" ht="14.45" customHeight="1" x14ac:dyDescent="0.2">
      <c r="A1625" s="338" t="s">
        <v>1433</v>
      </c>
      <c r="B1625" s="339" t="s">
        <v>1434</v>
      </c>
      <c r="C1625" s="340" t="s">
        <v>2126</v>
      </c>
      <c r="D1625" s="341" t="s">
        <v>2127</v>
      </c>
      <c r="E1625" s="340" t="s">
        <v>817</v>
      </c>
      <c r="F1625" s="341" t="s">
        <v>818</v>
      </c>
      <c r="G1625" s="340" t="s">
        <v>2540</v>
      </c>
      <c r="H1625" s="340" t="s">
        <v>2541</v>
      </c>
      <c r="I1625" s="342">
        <v>42.508748531341553</v>
      </c>
      <c r="J1625" s="342">
        <v>360</v>
      </c>
      <c r="K1625" s="343">
        <v>15303.01025390625</v>
      </c>
    </row>
    <row r="1626" spans="1:11" ht="14.45" customHeight="1" x14ac:dyDescent="0.2">
      <c r="A1626" s="338" t="s">
        <v>1433</v>
      </c>
      <c r="B1626" s="339" t="s">
        <v>1434</v>
      </c>
      <c r="C1626" s="340" t="s">
        <v>2126</v>
      </c>
      <c r="D1626" s="341" t="s">
        <v>2127</v>
      </c>
      <c r="E1626" s="340" t="s">
        <v>817</v>
      </c>
      <c r="F1626" s="341" t="s">
        <v>818</v>
      </c>
      <c r="G1626" s="340" t="s">
        <v>2542</v>
      </c>
      <c r="H1626" s="340" t="s">
        <v>2543</v>
      </c>
      <c r="I1626" s="342">
        <v>56.030832290649414</v>
      </c>
      <c r="J1626" s="342">
        <v>1296</v>
      </c>
      <c r="K1626" s="343">
        <v>72619.759521484375</v>
      </c>
    </row>
    <row r="1627" spans="1:11" ht="14.45" customHeight="1" x14ac:dyDescent="0.2">
      <c r="A1627" s="338" t="s">
        <v>1433</v>
      </c>
      <c r="B1627" s="339" t="s">
        <v>1434</v>
      </c>
      <c r="C1627" s="340" t="s">
        <v>2126</v>
      </c>
      <c r="D1627" s="341" t="s">
        <v>2127</v>
      </c>
      <c r="E1627" s="340" t="s">
        <v>817</v>
      </c>
      <c r="F1627" s="341" t="s">
        <v>818</v>
      </c>
      <c r="G1627" s="340" t="s">
        <v>2544</v>
      </c>
      <c r="H1627" s="340" t="s">
        <v>2545</v>
      </c>
      <c r="I1627" s="342">
        <v>78.480003356933594</v>
      </c>
      <c r="J1627" s="342">
        <v>252</v>
      </c>
      <c r="K1627" s="343">
        <v>19777.240234375</v>
      </c>
    </row>
    <row r="1628" spans="1:11" ht="14.45" customHeight="1" x14ac:dyDescent="0.2">
      <c r="A1628" s="338" t="s">
        <v>1433</v>
      </c>
      <c r="B1628" s="339" t="s">
        <v>1434</v>
      </c>
      <c r="C1628" s="340" t="s">
        <v>2126</v>
      </c>
      <c r="D1628" s="341" t="s">
        <v>2127</v>
      </c>
      <c r="E1628" s="340" t="s">
        <v>817</v>
      </c>
      <c r="F1628" s="341" t="s">
        <v>818</v>
      </c>
      <c r="G1628" s="340" t="s">
        <v>2546</v>
      </c>
      <c r="H1628" s="340" t="s">
        <v>2547</v>
      </c>
      <c r="I1628" s="342">
        <v>90.63749885559082</v>
      </c>
      <c r="J1628" s="342">
        <v>252</v>
      </c>
      <c r="K1628" s="343">
        <v>22840.27001953125</v>
      </c>
    </row>
    <row r="1629" spans="1:11" ht="14.45" customHeight="1" x14ac:dyDescent="0.2">
      <c r="A1629" s="338" t="s">
        <v>1433</v>
      </c>
      <c r="B1629" s="339" t="s">
        <v>1434</v>
      </c>
      <c r="C1629" s="340" t="s">
        <v>2126</v>
      </c>
      <c r="D1629" s="341" t="s">
        <v>2127</v>
      </c>
      <c r="E1629" s="340" t="s">
        <v>817</v>
      </c>
      <c r="F1629" s="341" t="s">
        <v>818</v>
      </c>
      <c r="G1629" s="340" t="s">
        <v>2548</v>
      </c>
      <c r="H1629" s="340" t="s">
        <v>2549</v>
      </c>
      <c r="I1629" s="342">
        <v>76.44000244140625</v>
      </c>
      <c r="J1629" s="342">
        <v>36</v>
      </c>
      <c r="K1629" s="343">
        <v>2751.840087890625</v>
      </c>
    </row>
    <row r="1630" spans="1:11" ht="14.45" customHeight="1" x14ac:dyDescent="0.2">
      <c r="A1630" s="338" t="s">
        <v>1433</v>
      </c>
      <c r="B1630" s="339" t="s">
        <v>1434</v>
      </c>
      <c r="C1630" s="340" t="s">
        <v>2126</v>
      </c>
      <c r="D1630" s="341" t="s">
        <v>2127</v>
      </c>
      <c r="E1630" s="340" t="s">
        <v>817</v>
      </c>
      <c r="F1630" s="341" t="s">
        <v>818</v>
      </c>
      <c r="G1630" s="340" t="s">
        <v>2550</v>
      </c>
      <c r="H1630" s="340" t="s">
        <v>2551</v>
      </c>
      <c r="I1630" s="342">
        <v>920.1199951171875</v>
      </c>
      <c r="J1630" s="342">
        <v>6</v>
      </c>
      <c r="K1630" s="343">
        <v>5520.72021484375</v>
      </c>
    </row>
    <row r="1631" spans="1:11" ht="14.45" customHeight="1" x14ac:dyDescent="0.2">
      <c r="A1631" s="338" t="s">
        <v>1433</v>
      </c>
      <c r="B1631" s="339" t="s">
        <v>1434</v>
      </c>
      <c r="C1631" s="340" t="s">
        <v>2126</v>
      </c>
      <c r="D1631" s="341" t="s">
        <v>2127</v>
      </c>
      <c r="E1631" s="340" t="s">
        <v>817</v>
      </c>
      <c r="F1631" s="341" t="s">
        <v>818</v>
      </c>
      <c r="G1631" s="340" t="s">
        <v>2552</v>
      </c>
      <c r="H1631" s="340" t="s">
        <v>2553</v>
      </c>
      <c r="I1631" s="342">
        <v>845.84665934244788</v>
      </c>
      <c r="J1631" s="342">
        <v>54</v>
      </c>
      <c r="K1631" s="343">
        <v>45675.6806640625</v>
      </c>
    </row>
    <row r="1632" spans="1:11" ht="14.45" customHeight="1" x14ac:dyDescent="0.2">
      <c r="A1632" s="338" t="s">
        <v>1433</v>
      </c>
      <c r="B1632" s="339" t="s">
        <v>1434</v>
      </c>
      <c r="C1632" s="340" t="s">
        <v>2126</v>
      </c>
      <c r="D1632" s="341" t="s">
        <v>2127</v>
      </c>
      <c r="E1632" s="340" t="s">
        <v>817</v>
      </c>
      <c r="F1632" s="341" t="s">
        <v>818</v>
      </c>
      <c r="G1632" s="340" t="s">
        <v>2554</v>
      </c>
      <c r="H1632" s="340" t="s">
        <v>2555</v>
      </c>
      <c r="I1632" s="342">
        <v>203.32000732421875</v>
      </c>
      <c r="J1632" s="342">
        <v>24</v>
      </c>
      <c r="K1632" s="343">
        <v>4879.68017578125</v>
      </c>
    </row>
    <row r="1633" spans="1:11" ht="14.45" customHeight="1" x14ac:dyDescent="0.2">
      <c r="A1633" s="338" t="s">
        <v>1433</v>
      </c>
      <c r="B1633" s="339" t="s">
        <v>1434</v>
      </c>
      <c r="C1633" s="340" t="s">
        <v>2126</v>
      </c>
      <c r="D1633" s="341" t="s">
        <v>2127</v>
      </c>
      <c r="E1633" s="340" t="s">
        <v>817</v>
      </c>
      <c r="F1633" s="341" t="s">
        <v>818</v>
      </c>
      <c r="G1633" s="340" t="s">
        <v>2556</v>
      </c>
      <c r="H1633" s="340" t="s">
        <v>2557</v>
      </c>
      <c r="I1633" s="342">
        <v>153.47000122070313</v>
      </c>
      <c r="J1633" s="342">
        <v>804</v>
      </c>
      <c r="K1633" s="343">
        <v>123387.86865234375</v>
      </c>
    </row>
    <row r="1634" spans="1:11" ht="14.45" customHeight="1" x14ac:dyDescent="0.2">
      <c r="A1634" s="338" t="s">
        <v>1433</v>
      </c>
      <c r="B1634" s="339" t="s">
        <v>1434</v>
      </c>
      <c r="C1634" s="340" t="s">
        <v>2126</v>
      </c>
      <c r="D1634" s="341" t="s">
        <v>2127</v>
      </c>
      <c r="E1634" s="340" t="s">
        <v>817</v>
      </c>
      <c r="F1634" s="341" t="s">
        <v>818</v>
      </c>
      <c r="G1634" s="340" t="s">
        <v>2558</v>
      </c>
      <c r="H1634" s="340" t="s">
        <v>2559</v>
      </c>
      <c r="I1634" s="342">
        <v>395.8900146484375</v>
      </c>
      <c r="J1634" s="342">
        <v>72</v>
      </c>
      <c r="K1634" s="343">
        <v>28503.900390625</v>
      </c>
    </row>
    <row r="1635" spans="1:11" ht="14.45" customHeight="1" x14ac:dyDescent="0.2">
      <c r="A1635" s="338" t="s">
        <v>1433</v>
      </c>
      <c r="B1635" s="339" t="s">
        <v>1434</v>
      </c>
      <c r="C1635" s="340" t="s">
        <v>2126</v>
      </c>
      <c r="D1635" s="341" t="s">
        <v>2127</v>
      </c>
      <c r="E1635" s="340" t="s">
        <v>817</v>
      </c>
      <c r="F1635" s="341" t="s">
        <v>818</v>
      </c>
      <c r="G1635" s="340" t="s">
        <v>2560</v>
      </c>
      <c r="H1635" s="340" t="s">
        <v>2561</v>
      </c>
      <c r="I1635" s="342">
        <v>131.96111721462674</v>
      </c>
      <c r="J1635" s="342">
        <v>444</v>
      </c>
      <c r="K1635" s="343">
        <v>58591.3505859375</v>
      </c>
    </row>
    <row r="1636" spans="1:11" ht="14.45" customHeight="1" x14ac:dyDescent="0.2">
      <c r="A1636" s="338" t="s">
        <v>1433</v>
      </c>
      <c r="B1636" s="339" t="s">
        <v>1434</v>
      </c>
      <c r="C1636" s="340" t="s">
        <v>2126</v>
      </c>
      <c r="D1636" s="341" t="s">
        <v>2127</v>
      </c>
      <c r="E1636" s="340" t="s">
        <v>817</v>
      </c>
      <c r="F1636" s="341" t="s">
        <v>818</v>
      </c>
      <c r="G1636" s="340" t="s">
        <v>2560</v>
      </c>
      <c r="H1636" s="340" t="s">
        <v>2562</v>
      </c>
      <c r="I1636" s="342">
        <v>131.96000671386719</v>
      </c>
      <c r="J1636" s="342">
        <v>48</v>
      </c>
      <c r="K1636" s="343">
        <v>6334.2001953125</v>
      </c>
    </row>
    <row r="1637" spans="1:11" ht="14.45" customHeight="1" x14ac:dyDescent="0.2">
      <c r="A1637" s="338" t="s">
        <v>1433</v>
      </c>
      <c r="B1637" s="339" t="s">
        <v>1434</v>
      </c>
      <c r="C1637" s="340" t="s">
        <v>2126</v>
      </c>
      <c r="D1637" s="341" t="s">
        <v>2127</v>
      </c>
      <c r="E1637" s="340" t="s">
        <v>817</v>
      </c>
      <c r="F1637" s="341" t="s">
        <v>818</v>
      </c>
      <c r="G1637" s="340" t="s">
        <v>949</v>
      </c>
      <c r="H1637" s="340" t="s">
        <v>950</v>
      </c>
      <c r="I1637" s="342">
        <v>167.14999389648438</v>
      </c>
      <c r="J1637" s="342">
        <v>12</v>
      </c>
      <c r="K1637" s="343">
        <v>2005.8299560546875</v>
      </c>
    </row>
    <row r="1638" spans="1:11" ht="14.45" customHeight="1" x14ac:dyDescent="0.2">
      <c r="A1638" s="338" t="s">
        <v>1433</v>
      </c>
      <c r="B1638" s="339" t="s">
        <v>1434</v>
      </c>
      <c r="C1638" s="340" t="s">
        <v>2126</v>
      </c>
      <c r="D1638" s="341" t="s">
        <v>2127</v>
      </c>
      <c r="E1638" s="340" t="s">
        <v>817</v>
      </c>
      <c r="F1638" s="341" t="s">
        <v>818</v>
      </c>
      <c r="G1638" s="340" t="s">
        <v>2563</v>
      </c>
      <c r="H1638" s="340" t="s">
        <v>2564</v>
      </c>
      <c r="I1638" s="342">
        <v>157.3800048828125</v>
      </c>
      <c r="J1638" s="342">
        <v>24</v>
      </c>
      <c r="K1638" s="343">
        <v>3777.06005859375</v>
      </c>
    </row>
    <row r="1639" spans="1:11" ht="14.45" customHeight="1" x14ac:dyDescent="0.2">
      <c r="A1639" s="338" t="s">
        <v>1433</v>
      </c>
      <c r="B1639" s="339" t="s">
        <v>1434</v>
      </c>
      <c r="C1639" s="340" t="s">
        <v>2126</v>
      </c>
      <c r="D1639" s="341" t="s">
        <v>2127</v>
      </c>
      <c r="E1639" s="340" t="s">
        <v>817</v>
      </c>
      <c r="F1639" s="341" t="s">
        <v>818</v>
      </c>
      <c r="G1639" s="340" t="s">
        <v>953</v>
      </c>
      <c r="H1639" s="340" t="s">
        <v>954</v>
      </c>
      <c r="I1639" s="342">
        <v>164.22000122070313</v>
      </c>
      <c r="J1639" s="342">
        <v>60</v>
      </c>
      <c r="K1639" s="343">
        <v>9853.199951171875</v>
      </c>
    </row>
    <row r="1640" spans="1:11" ht="14.45" customHeight="1" x14ac:dyDescent="0.2">
      <c r="A1640" s="338" t="s">
        <v>1433</v>
      </c>
      <c r="B1640" s="339" t="s">
        <v>1434</v>
      </c>
      <c r="C1640" s="340" t="s">
        <v>2126</v>
      </c>
      <c r="D1640" s="341" t="s">
        <v>2127</v>
      </c>
      <c r="E1640" s="340" t="s">
        <v>817</v>
      </c>
      <c r="F1640" s="341" t="s">
        <v>818</v>
      </c>
      <c r="G1640" s="340" t="s">
        <v>2565</v>
      </c>
      <c r="H1640" s="340" t="s">
        <v>2566</v>
      </c>
      <c r="I1640" s="342">
        <v>157.3800048828125</v>
      </c>
      <c r="J1640" s="342">
        <v>120</v>
      </c>
      <c r="K1640" s="343">
        <v>18885.2998046875</v>
      </c>
    </row>
    <row r="1641" spans="1:11" ht="14.45" customHeight="1" x14ac:dyDescent="0.2">
      <c r="A1641" s="338" t="s">
        <v>1433</v>
      </c>
      <c r="B1641" s="339" t="s">
        <v>1434</v>
      </c>
      <c r="C1641" s="340" t="s">
        <v>2126</v>
      </c>
      <c r="D1641" s="341" t="s">
        <v>2127</v>
      </c>
      <c r="E1641" s="340" t="s">
        <v>817</v>
      </c>
      <c r="F1641" s="341" t="s">
        <v>818</v>
      </c>
      <c r="G1641" s="340" t="s">
        <v>2567</v>
      </c>
      <c r="H1641" s="340" t="s">
        <v>2568</v>
      </c>
      <c r="I1641" s="342">
        <v>134.89999389648438</v>
      </c>
      <c r="J1641" s="342">
        <v>72</v>
      </c>
      <c r="K1641" s="343">
        <v>9712.4404296875</v>
      </c>
    </row>
    <row r="1642" spans="1:11" ht="14.45" customHeight="1" x14ac:dyDescent="0.2">
      <c r="A1642" s="338" t="s">
        <v>1433</v>
      </c>
      <c r="B1642" s="339" t="s">
        <v>1434</v>
      </c>
      <c r="C1642" s="340" t="s">
        <v>2126</v>
      </c>
      <c r="D1642" s="341" t="s">
        <v>2127</v>
      </c>
      <c r="E1642" s="340" t="s">
        <v>817</v>
      </c>
      <c r="F1642" s="341" t="s">
        <v>818</v>
      </c>
      <c r="G1642" s="340" t="s">
        <v>2567</v>
      </c>
      <c r="H1642" s="340" t="s">
        <v>2569</v>
      </c>
      <c r="I1642" s="342">
        <v>134.89874458312988</v>
      </c>
      <c r="J1642" s="342">
        <v>408</v>
      </c>
      <c r="K1642" s="343">
        <v>55037.160888671875</v>
      </c>
    </row>
    <row r="1643" spans="1:11" ht="14.45" customHeight="1" x14ac:dyDescent="0.2">
      <c r="A1643" s="338" t="s">
        <v>1433</v>
      </c>
      <c r="B1643" s="339" t="s">
        <v>1434</v>
      </c>
      <c r="C1643" s="340" t="s">
        <v>2126</v>
      </c>
      <c r="D1643" s="341" t="s">
        <v>2127</v>
      </c>
      <c r="E1643" s="340" t="s">
        <v>817</v>
      </c>
      <c r="F1643" s="341" t="s">
        <v>818</v>
      </c>
      <c r="G1643" s="340" t="s">
        <v>2570</v>
      </c>
      <c r="H1643" s="340" t="s">
        <v>2571</v>
      </c>
      <c r="I1643" s="342">
        <v>130.99000549316406</v>
      </c>
      <c r="J1643" s="342">
        <v>36</v>
      </c>
      <c r="K1643" s="343">
        <v>4715.4598388671875</v>
      </c>
    </row>
    <row r="1644" spans="1:11" ht="14.45" customHeight="1" x14ac:dyDescent="0.2">
      <c r="A1644" s="338" t="s">
        <v>1433</v>
      </c>
      <c r="B1644" s="339" t="s">
        <v>1434</v>
      </c>
      <c r="C1644" s="340" t="s">
        <v>2126</v>
      </c>
      <c r="D1644" s="341" t="s">
        <v>2127</v>
      </c>
      <c r="E1644" s="340" t="s">
        <v>817</v>
      </c>
      <c r="F1644" s="341" t="s">
        <v>818</v>
      </c>
      <c r="G1644" s="340" t="s">
        <v>2572</v>
      </c>
      <c r="H1644" s="340" t="s">
        <v>2573</v>
      </c>
      <c r="I1644" s="342">
        <v>139.78199768066406</v>
      </c>
      <c r="J1644" s="342">
        <v>180</v>
      </c>
      <c r="K1644" s="343">
        <v>25160.849609375</v>
      </c>
    </row>
    <row r="1645" spans="1:11" ht="14.45" customHeight="1" x14ac:dyDescent="0.2">
      <c r="A1645" s="338" t="s">
        <v>1433</v>
      </c>
      <c r="B1645" s="339" t="s">
        <v>1434</v>
      </c>
      <c r="C1645" s="340" t="s">
        <v>2126</v>
      </c>
      <c r="D1645" s="341" t="s">
        <v>2127</v>
      </c>
      <c r="E1645" s="340" t="s">
        <v>817</v>
      </c>
      <c r="F1645" s="341" t="s">
        <v>818</v>
      </c>
      <c r="G1645" s="340" t="s">
        <v>2574</v>
      </c>
      <c r="H1645" s="340" t="s">
        <v>2575</v>
      </c>
      <c r="I1645" s="342">
        <v>210.16000366210938</v>
      </c>
      <c r="J1645" s="342">
        <v>24</v>
      </c>
      <c r="K1645" s="343">
        <v>5043.89990234375</v>
      </c>
    </row>
    <row r="1646" spans="1:11" ht="14.45" customHeight="1" x14ac:dyDescent="0.2">
      <c r="A1646" s="338" t="s">
        <v>1433</v>
      </c>
      <c r="B1646" s="339" t="s">
        <v>1434</v>
      </c>
      <c r="C1646" s="340" t="s">
        <v>2126</v>
      </c>
      <c r="D1646" s="341" t="s">
        <v>2127</v>
      </c>
      <c r="E1646" s="340" t="s">
        <v>817</v>
      </c>
      <c r="F1646" s="341" t="s">
        <v>818</v>
      </c>
      <c r="G1646" s="340" t="s">
        <v>2574</v>
      </c>
      <c r="H1646" s="340" t="s">
        <v>2576</v>
      </c>
      <c r="I1646" s="342">
        <v>210.16200256347656</v>
      </c>
      <c r="J1646" s="342">
        <v>96</v>
      </c>
      <c r="K1646" s="343">
        <v>20175.599609375</v>
      </c>
    </row>
    <row r="1647" spans="1:11" ht="14.45" customHeight="1" x14ac:dyDescent="0.2">
      <c r="A1647" s="338" t="s">
        <v>1433</v>
      </c>
      <c r="B1647" s="339" t="s">
        <v>1434</v>
      </c>
      <c r="C1647" s="340" t="s">
        <v>2126</v>
      </c>
      <c r="D1647" s="341" t="s">
        <v>2127</v>
      </c>
      <c r="E1647" s="340" t="s">
        <v>817</v>
      </c>
      <c r="F1647" s="341" t="s">
        <v>818</v>
      </c>
      <c r="G1647" s="340" t="s">
        <v>2577</v>
      </c>
      <c r="H1647" s="340" t="s">
        <v>2578</v>
      </c>
      <c r="I1647" s="342">
        <v>210.16000366210938</v>
      </c>
      <c r="J1647" s="342">
        <v>24</v>
      </c>
      <c r="K1647" s="343">
        <v>5043.83984375</v>
      </c>
    </row>
    <row r="1648" spans="1:11" ht="14.45" customHeight="1" x14ac:dyDescent="0.2">
      <c r="A1648" s="338" t="s">
        <v>1433</v>
      </c>
      <c r="B1648" s="339" t="s">
        <v>1434</v>
      </c>
      <c r="C1648" s="340" t="s">
        <v>2126</v>
      </c>
      <c r="D1648" s="341" t="s">
        <v>2127</v>
      </c>
      <c r="E1648" s="340" t="s">
        <v>817</v>
      </c>
      <c r="F1648" s="341" t="s">
        <v>818</v>
      </c>
      <c r="G1648" s="340" t="s">
        <v>2579</v>
      </c>
      <c r="H1648" s="340" t="s">
        <v>2580</v>
      </c>
      <c r="I1648" s="342">
        <v>210.16000366210938</v>
      </c>
      <c r="J1648" s="342">
        <v>12</v>
      </c>
      <c r="K1648" s="343">
        <v>2521.949951171875</v>
      </c>
    </row>
    <row r="1649" spans="1:11" ht="14.45" customHeight="1" x14ac:dyDescent="0.2">
      <c r="A1649" s="338" t="s">
        <v>1433</v>
      </c>
      <c r="B1649" s="339" t="s">
        <v>1434</v>
      </c>
      <c r="C1649" s="340" t="s">
        <v>2126</v>
      </c>
      <c r="D1649" s="341" t="s">
        <v>2127</v>
      </c>
      <c r="E1649" s="340" t="s">
        <v>817</v>
      </c>
      <c r="F1649" s="341" t="s">
        <v>818</v>
      </c>
      <c r="G1649" s="340" t="s">
        <v>959</v>
      </c>
      <c r="H1649" s="340" t="s">
        <v>960</v>
      </c>
      <c r="I1649" s="342">
        <v>258.05999755859375</v>
      </c>
      <c r="J1649" s="342">
        <v>24</v>
      </c>
      <c r="K1649" s="343">
        <v>6193.43994140625</v>
      </c>
    </row>
    <row r="1650" spans="1:11" ht="14.45" customHeight="1" x14ac:dyDescent="0.2">
      <c r="A1650" s="338" t="s">
        <v>1433</v>
      </c>
      <c r="B1650" s="339" t="s">
        <v>1434</v>
      </c>
      <c r="C1650" s="340" t="s">
        <v>2126</v>
      </c>
      <c r="D1650" s="341" t="s">
        <v>2127</v>
      </c>
      <c r="E1650" s="340" t="s">
        <v>817</v>
      </c>
      <c r="F1650" s="341" t="s">
        <v>818</v>
      </c>
      <c r="G1650" s="340" t="s">
        <v>2581</v>
      </c>
      <c r="H1650" s="340" t="s">
        <v>2582</v>
      </c>
      <c r="I1650" s="342">
        <v>133.91916529337564</v>
      </c>
      <c r="J1650" s="342">
        <v>684</v>
      </c>
      <c r="K1650" s="343">
        <v>91599.5673828125</v>
      </c>
    </row>
    <row r="1651" spans="1:11" ht="14.45" customHeight="1" x14ac:dyDescent="0.2">
      <c r="A1651" s="338" t="s">
        <v>1433</v>
      </c>
      <c r="B1651" s="339" t="s">
        <v>1434</v>
      </c>
      <c r="C1651" s="340" t="s">
        <v>2126</v>
      </c>
      <c r="D1651" s="341" t="s">
        <v>2127</v>
      </c>
      <c r="E1651" s="340" t="s">
        <v>817</v>
      </c>
      <c r="F1651" s="341" t="s">
        <v>818</v>
      </c>
      <c r="G1651" s="340" t="s">
        <v>2583</v>
      </c>
      <c r="H1651" s="340" t="s">
        <v>2584</v>
      </c>
      <c r="I1651" s="342">
        <v>705.760009765625</v>
      </c>
      <c r="J1651" s="342">
        <v>36</v>
      </c>
      <c r="K1651" s="343">
        <v>25407.1787109375</v>
      </c>
    </row>
    <row r="1652" spans="1:11" ht="14.45" customHeight="1" x14ac:dyDescent="0.2">
      <c r="A1652" s="338" t="s">
        <v>1433</v>
      </c>
      <c r="B1652" s="339" t="s">
        <v>1434</v>
      </c>
      <c r="C1652" s="340" t="s">
        <v>2126</v>
      </c>
      <c r="D1652" s="341" t="s">
        <v>2127</v>
      </c>
      <c r="E1652" s="340" t="s">
        <v>817</v>
      </c>
      <c r="F1652" s="341" t="s">
        <v>818</v>
      </c>
      <c r="G1652" s="340" t="s">
        <v>961</v>
      </c>
      <c r="H1652" s="340" t="s">
        <v>962</v>
      </c>
      <c r="I1652" s="342">
        <v>337.239990234375</v>
      </c>
      <c r="J1652" s="342">
        <v>12</v>
      </c>
      <c r="K1652" s="343">
        <v>4046.8798828125</v>
      </c>
    </row>
    <row r="1653" spans="1:11" ht="14.45" customHeight="1" x14ac:dyDescent="0.2">
      <c r="A1653" s="338" t="s">
        <v>1433</v>
      </c>
      <c r="B1653" s="339" t="s">
        <v>1434</v>
      </c>
      <c r="C1653" s="340" t="s">
        <v>2126</v>
      </c>
      <c r="D1653" s="341" t="s">
        <v>2127</v>
      </c>
      <c r="E1653" s="340" t="s">
        <v>817</v>
      </c>
      <c r="F1653" s="341" t="s">
        <v>818</v>
      </c>
      <c r="G1653" s="340" t="s">
        <v>2585</v>
      </c>
      <c r="H1653" s="340" t="s">
        <v>2586</v>
      </c>
      <c r="I1653" s="342">
        <v>297.16000366210938</v>
      </c>
      <c r="J1653" s="342">
        <v>1404</v>
      </c>
      <c r="K1653" s="343">
        <v>417212.6328125</v>
      </c>
    </row>
    <row r="1654" spans="1:11" ht="14.45" customHeight="1" x14ac:dyDescent="0.2">
      <c r="A1654" s="338" t="s">
        <v>1433</v>
      </c>
      <c r="B1654" s="339" t="s">
        <v>1434</v>
      </c>
      <c r="C1654" s="340" t="s">
        <v>2126</v>
      </c>
      <c r="D1654" s="341" t="s">
        <v>2127</v>
      </c>
      <c r="E1654" s="340" t="s">
        <v>817</v>
      </c>
      <c r="F1654" s="341" t="s">
        <v>818</v>
      </c>
      <c r="G1654" s="340" t="s">
        <v>2587</v>
      </c>
      <c r="H1654" s="340" t="s">
        <v>2588</v>
      </c>
      <c r="I1654" s="342">
        <v>639.28798828125002</v>
      </c>
      <c r="J1654" s="342">
        <v>72</v>
      </c>
      <c r="K1654" s="343">
        <v>46028.52001953125</v>
      </c>
    </row>
    <row r="1655" spans="1:11" ht="14.45" customHeight="1" x14ac:dyDescent="0.2">
      <c r="A1655" s="338" t="s">
        <v>1433</v>
      </c>
      <c r="B1655" s="339" t="s">
        <v>1434</v>
      </c>
      <c r="C1655" s="340" t="s">
        <v>2126</v>
      </c>
      <c r="D1655" s="341" t="s">
        <v>2127</v>
      </c>
      <c r="E1655" s="340" t="s">
        <v>817</v>
      </c>
      <c r="F1655" s="341" t="s">
        <v>818</v>
      </c>
      <c r="G1655" s="340" t="s">
        <v>2589</v>
      </c>
      <c r="H1655" s="340" t="s">
        <v>2590</v>
      </c>
      <c r="I1655" s="342">
        <v>342.1300048828125</v>
      </c>
      <c r="J1655" s="342">
        <v>12</v>
      </c>
      <c r="K1655" s="343">
        <v>4105.5</v>
      </c>
    </row>
    <row r="1656" spans="1:11" ht="14.45" customHeight="1" x14ac:dyDescent="0.2">
      <c r="A1656" s="338" t="s">
        <v>1433</v>
      </c>
      <c r="B1656" s="339" t="s">
        <v>1434</v>
      </c>
      <c r="C1656" s="340" t="s">
        <v>2126</v>
      </c>
      <c r="D1656" s="341" t="s">
        <v>2127</v>
      </c>
      <c r="E1656" s="340" t="s">
        <v>817</v>
      </c>
      <c r="F1656" s="341" t="s">
        <v>818</v>
      </c>
      <c r="G1656" s="340" t="s">
        <v>2591</v>
      </c>
      <c r="H1656" s="340" t="s">
        <v>2592</v>
      </c>
      <c r="I1656" s="342">
        <v>241.44250106811523</v>
      </c>
      <c r="J1656" s="342">
        <v>144</v>
      </c>
      <c r="K1656" s="343">
        <v>34767.71875</v>
      </c>
    </row>
    <row r="1657" spans="1:11" ht="14.45" customHeight="1" x14ac:dyDescent="0.2">
      <c r="A1657" s="338" t="s">
        <v>1433</v>
      </c>
      <c r="B1657" s="339" t="s">
        <v>1434</v>
      </c>
      <c r="C1657" s="340" t="s">
        <v>2126</v>
      </c>
      <c r="D1657" s="341" t="s">
        <v>2127</v>
      </c>
      <c r="E1657" s="340" t="s">
        <v>817</v>
      </c>
      <c r="F1657" s="341" t="s">
        <v>818</v>
      </c>
      <c r="G1657" s="340" t="s">
        <v>2593</v>
      </c>
      <c r="H1657" s="340" t="s">
        <v>2594</v>
      </c>
      <c r="I1657" s="342">
        <v>250.72999572753906</v>
      </c>
      <c r="J1657" s="342">
        <v>216</v>
      </c>
      <c r="K1657" s="343">
        <v>54157.5615234375</v>
      </c>
    </row>
    <row r="1658" spans="1:11" ht="14.45" customHeight="1" x14ac:dyDescent="0.2">
      <c r="A1658" s="338" t="s">
        <v>1433</v>
      </c>
      <c r="B1658" s="339" t="s">
        <v>1434</v>
      </c>
      <c r="C1658" s="340" t="s">
        <v>2126</v>
      </c>
      <c r="D1658" s="341" t="s">
        <v>2127</v>
      </c>
      <c r="E1658" s="340" t="s">
        <v>817</v>
      </c>
      <c r="F1658" s="341" t="s">
        <v>818</v>
      </c>
      <c r="G1658" s="340" t="s">
        <v>2595</v>
      </c>
      <c r="H1658" s="340" t="s">
        <v>2596</v>
      </c>
      <c r="I1658" s="342">
        <v>276.63143484933033</v>
      </c>
      <c r="J1658" s="342">
        <v>252</v>
      </c>
      <c r="K1658" s="343">
        <v>69711.3876953125</v>
      </c>
    </row>
    <row r="1659" spans="1:11" ht="14.45" customHeight="1" x14ac:dyDescent="0.2">
      <c r="A1659" s="338" t="s">
        <v>1433</v>
      </c>
      <c r="B1659" s="339" t="s">
        <v>1434</v>
      </c>
      <c r="C1659" s="340" t="s">
        <v>2126</v>
      </c>
      <c r="D1659" s="341" t="s">
        <v>2127</v>
      </c>
      <c r="E1659" s="340" t="s">
        <v>817</v>
      </c>
      <c r="F1659" s="341" t="s">
        <v>818</v>
      </c>
      <c r="G1659" s="340" t="s">
        <v>2597</v>
      </c>
      <c r="H1659" s="340" t="s">
        <v>2598</v>
      </c>
      <c r="I1659" s="342">
        <v>951.04998779296875</v>
      </c>
      <c r="J1659" s="342">
        <v>30</v>
      </c>
      <c r="K1659" s="343">
        <v>28531.4990234375</v>
      </c>
    </row>
    <row r="1660" spans="1:11" ht="14.45" customHeight="1" x14ac:dyDescent="0.2">
      <c r="A1660" s="338" t="s">
        <v>1433</v>
      </c>
      <c r="B1660" s="339" t="s">
        <v>1434</v>
      </c>
      <c r="C1660" s="340" t="s">
        <v>2126</v>
      </c>
      <c r="D1660" s="341" t="s">
        <v>2127</v>
      </c>
      <c r="E1660" s="340" t="s">
        <v>817</v>
      </c>
      <c r="F1660" s="341" t="s">
        <v>818</v>
      </c>
      <c r="G1660" s="340" t="s">
        <v>2599</v>
      </c>
      <c r="H1660" s="340" t="s">
        <v>2600</v>
      </c>
      <c r="I1660" s="342">
        <v>854.42856270926336</v>
      </c>
      <c r="J1660" s="342">
        <v>54</v>
      </c>
      <c r="K1660" s="343">
        <v>46139.10888671875</v>
      </c>
    </row>
    <row r="1661" spans="1:11" ht="14.45" customHeight="1" x14ac:dyDescent="0.2">
      <c r="A1661" s="338" t="s">
        <v>1433</v>
      </c>
      <c r="B1661" s="339" t="s">
        <v>1434</v>
      </c>
      <c r="C1661" s="340" t="s">
        <v>2126</v>
      </c>
      <c r="D1661" s="341" t="s">
        <v>2127</v>
      </c>
      <c r="E1661" s="340" t="s">
        <v>817</v>
      </c>
      <c r="F1661" s="341" t="s">
        <v>818</v>
      </c>
      <c r="G1661" s="340" t="s">
        <v>2601</v>
      </c>
      <c r="H1661" s="340" t="s">
        <v>2602</v>
      </c>
      <c r="I1661" s="342">
        <v>454.25</v>
      </c>
      <c r="J1661" s="342">
        <v>36</v>
      </c>
      <c r="K1661" s="343">
        <v>16353</v>
      </c>
    </row>
    <row r="1662" spans="1:11" ht="14.45" customHeight="1" x14ac:dyDescent="0.2">
      <c r="A1662" s="338" t="s">
        <v>1433</v>
      </c>
      <c r="B1662" s="339" t="s">
        <v>1434</v>
      </c>
      <c r="C1662" s="340" t="s">
        <v>2126</v>
      </c>
      <c r="D1662" s="341" t="s">
        <v>2127</v>
      </c>
      <c r="E1662" s="340" t="s">
        <v>817</v>
      </c>
      <c r="F1662" s="341" t="s">
        <v>818</v>
      </c>
      <c r="G1662" s="340" t="s">
        <v>2603</v>
      </c>
      <c r="H1662" s="340" t="s">
        <v>2604</v>
      </c>
      <c r="I1662" s="342">
        <v>171.22999572753906</v>
      </c>
      <c r="J1662" s="342">
        <v>24</v>
      </c>
      <c r="K1662" s="343">
        <v>4109.419921875</v>
      </c>
    </row>
    <row r="1663" spans="1:11" ht="14.45" customHeight="1" x14ac:dyDescent="0.2">
      <c r="A1663" s="338" t="s">
        <v>1433</v>
      </c>
      <c r="B1663" s="339" t="s">
        <v>1434</v>
      </c>
      <c r="C1663" s="340" t="s">
        <v>2126</v>
      </c>
      <c r="D1663" s="341" t="s">
        <v>2127</v>
      </c>
      <c r="E1663" s="340" t="s">
        <v>817</v>
      </c>
      <c r="F1663" s="341" t="s">
        <v>818</v>
      </c>
      <c r="G1663" s="340" t="s">
        <v>2605</v>
      </c>
      <c r="H1663" s="340" t="s">
        <v>2606</v>
      </c>
      <c r="I1663" s="342">
        <v>587.719970703125</v>
      </c>
      <c r="J1663" s="342">
        <v>192</v>
      </c>
      <c r="K1663" s="343">
        <v>112842.611328125</v>
      </c>
    </row>
    <row r="1664" spans="1:11" ht="14.45" customHeight="1" x14ac:dyDescent="0.2">
      <c r="A1664" s="338" t="s">
        <v>1433</v>
      </c>
      <c r="B1664" s="339" t="s">
        <v>1434</v>
      </c>
      <c r="C1664" s="340" t="s">
        <v>2126</v>
      </c>
      <c r="D1664" s="341" t="s">
        <v>2127</v>
      </c>
      <c r="E1664" s="340" t="s">
        <v>817</v>
      </c>
      <c r="F1664" s="341" t="s">
        <v>818</v>
      </c>
      <c r="G1664" s="340" t="s">
        <v>2607</v>
      </c>
      <c r="H1664" s="340" t="s">
        <v>2608</v>
      </c>
      <c r="I1664" s="342">
        <v>191.50845689039963</v>
      </c>
      <c r="J1664" s="342">
        <v>864</v>
      </c>
      <c r="K1664" s="343">
        <v>165461.9990234375</v>
      </c>
    </row>
    <row r="1665" spans="1:11" ht="14.45" customHeight="1" x14ac:dyDescent="0.2">
      <c r="A1665" s="338" t="s">
        <v>1433</v>
      </c>
      <c r="B1665" s="339" t="s">
        <v>1434</v>
      </c>
      <c r="C1665" s="340" t="s">
        <v>2126</v>
      </c>
      <c r="D1665" s="341" t="s">
        <v>2127</v>
      </c>
      <c r="E1665" s="340" t="s">
        <v>1002</v>
      </c>
      <c r="F1665" s="341" t="s">
        <v>1003</v>
      </c>
      <c r="G1665" s="340" t="s">
        <v>2609</v>
      </c>
      <c r="H1665" s="340" t="s">
        <v>2610</v>
      </c>
      <c r="I1665" s="342">
        <v>8.2299995422363281</v>
      </c>
      <c r="J1665" s="342">
        <v>100</v>
      </c>
      <c r="K1665" s="343">
        <v>822.79998779296875</v>
      </c>
    </row>
    <row r="1666" spans="1:11" ht="14.45" customHeight="1" x14ac:dyDescent="0.2">
      <c r="A1666" s="338" t="s">
        <v>1433</v>
      </c>
      <c r="B1666" s="339" t="s">
        <v>1434</v>
      </c>
      <c r="C1666" s="340" t="s">
        <v>2126</v>
      </c>
      <c r="D1666" s="341" t="s">
        <v>2127</v>
      </c>
      <c r="E1666" s="340" t="s">
        <v>1002</v>
      </c>
      <c r="F1666" s="341" t="s">
        <v>1003</v>
      </c>
      <c r="G1666" s="340" t="s">
        <v>1004</v>
      </c>
      <c r="H1666" s="340" t="s">
        <v>1005</v>
      </c>
      <c r="I1666" s="342">
        <v>13.069999694824219</v>
      </c>
      <c r="J1666" s="342">
        <v>50</v>
      </c>
      <c r="K1666" s="343">
        <v>653.4000244140625</v>
      </c>
    </row>
    <row r="1667" spans="1:11" ht="14.45" customHeight="1" x14ac:dyDescent="0.2">
      <c r="A1667" s="338" t="s">
        <v>1433</v>
      </c>
      <c r="B1667" s="339" t="s">
        <v>1434</v>
      </c>
      <c r="C1667" s="340" t="s">
        <v>2126</v>
      </c>
      <c r="D1667" s="341" t="s">
        <v>2127</v>
      </c>
      <c r="E1667" s="340" t="s">
        <v>1002</v>
      </c>
      <c r="F1667" s="341" t="s">
        <v>1003</v>
      </c>
      <c r="G1667" s="340" t="s">
        <v>1006</v>
      </c>
      <c r="H1667" s="340" t="s">
        <v>1007</v>
      </c>
      <c r="I1667" s="342">
        <v>13.806666692097982</v>
      </c>
      <c r="J1667" s="342">
        <v>140</v>
      </c>
      <c r="K1667" s="343">
        <v>1933</v>
      </c>
    </row>
    <row r="1668" spans="1:11" ht="14.45" customHeight="1" x14ac:dyDescent="0.2">
      <c r="A1668" s="338" t="s">
        <v>1433</v>
      </c>
      <c r="B1668" s="339" t="s">
        <v>1434</v>
      </c>
      <c r="C1668" s="340" t="s">
        <v>2126</v>
      </c>
      <c r="D1668" s="341" t="s">
        <v>2127</v>
      </c>
      <c r="E1668" s="340" t="s">
        <v>1002</v>
      </c>
      <c r="F1668" s="341" t="s">
        <v>1003</v>
      </c>
      <c r="G1668" s="340" t="s">
        <v>1010</v>
      </c>
      <c r="H1668" s="340" t="s">
        <v>1011</v>
      </c>
      <c r="I1668" s="342">
        <v>13.069999694824219</v>
      </c>
      <c r="J1668" s="342">
        <v>150</v>
      </c>
      <c r="K1668" s="343">
        <v>1960.300048828125</v>
      </c>
    </row>
    <row r="1669" spans="1:11" ht="14.45" customHeight="1" x14ac:dyDescent="0.2">
      <c r="A1669" s="338" t="s">
        <v>1433</v>
      </c>
      <c r="B1669" s="339" t="s">
        <v>1434</v>
      </c>
      <c r="C1669" s="340" t="s">
        <v>2126</v>
      </c>
      <c r="D1669" s="341" t="s">
        <v>2127</v>
      </c>
      <c r="E1669" s="340" t="s">
        <v>1002</v>
      </c>
      <c r="F1669" s="341" t="s">
        <v>1003</v>
      </c>
      <c r="G1669" s="340" t="s">
        <v>1014</v>
      </c>
      <c r="H1669" s="340" t="s">
        <v>1015</v>
      </c>
      <c r="I1669" s="342">
        <v>13.789999961853027</v>
      </c>
      <c r="J1669" s="342">
        <v>150</v>
      </c>
      <c r="K1669" s="343">
        <v>2069.1000366210938</v>
      </c>
    </row>
    <row r="1670" spans="1:11" ht="14.45" customHeight="1" x14ac:dyDescent="0.2">
      <c r="A1670" s="338" t="s">
        <v>1433</v>
      </c>
      <c r="B1670" s="339" t="s">
        <v>1434</v>
      </c>
      <c r="C1670" s="340" t="s">
        <v>2126</v>
      </c>
      <c r="D1670" s="341" t="s">
        <v>2127</v>
      </c>
      <c r="E1670" s="340" t="s">
        <v>1002</v>
      </c>
      <c r="F1670" s="341" t="s">
        <v>1003</v>
      </c>
      <c r="G1670" s="340" t="s">
        <v>1016</v>
      </c>
      <c r="H1670" s="340" t="s">
        <v>1017</v>
      </c>
      <c r="I1670" s="342">
        <v>13.789999961853027</v>
      </c>
      <c r="J1670" s="342">
        <v>150</v>
      </c>
      <c r="K1670" s="343">
        <v>2068.9000244140625</v>
      </c>
    </row>
    <row r="1671" spans="1:11" ht="14.45" customHeight="1" x14ac:dyDescent="0.2">
      <c r="A1671" s="338" t="s">
        <v>1433</v>
      </c>
      <c r="B1671" s="339" t="s">
        <v>1434</v>
      </c>
      <c r="C1671" s="340" t="s">
        <v>2126</v>
      </c>
      <c r="D1671" s="341" t="s">
        <v>2127</v>
      </c>
      <c r="E1671" s="340" t="s">
        <v>1002</v>
      </c>
      <c r="F1671" s="341" t="s">
        <v>1003</v>
      </c>
      <c r="G1671" s="340" t="s">
        <v>2611</v>
      </c>
      <c r="H1671" s="340" t="s">
        <v>2612</v>
      </c>
      <c r="I1671" s="342">
        <v>9.1999998092651367</v>
      </c>
      <c r="J1671" s="342">
        <v>100</v>
      </c>
      <c r="K1671" s="343">
        <v>919.79998779296875</v>
      </c>
    </row>
    <row r="1672" spans="1:11" ht="14.45" customHeight="1" x14ac:dyDescent="0.2">
      <c r="A1672" s="338" t="s">
        <v>1433</v>
      </c>
      <c r="B1672" s="339" t="s">
        <v>1434</v>
      </c>
      <c r="C1672" s="340" t="s">
        <v>2126</v>
      </c>
      <c r="D1672" s="341" t="s">
        <v>2127</v>
      </c>
      <c r="E1672" s="340" t="s">
        <v>1002</v>
      </c>
      <c r="F1672" s="341" t="s">
        <v>1003</v>
      </c>
      <c r="G1672" s="340" t="s">
        <v>1018</v>
      </c>
      <c r="H1672" s="340" t="s">
        <v>1019</v>
      </c>
      <c r="I1672" s="342">
        <v>13.789999961853027</v>
      </c>
      <c r="J1672" s="342">
        <v>50</v>
      </c>
      <c r="K1672" s="343">
        <v>689.70001220703125</v>
      </c>
    </row>
    <row r="1673" spans="1:11" ht="14.45" customHeight="1" x14ac:dyDescent="0.2">
      <c r="A1673" s="338" t="s">
        <v>1433</v>
      </c>
      <c r="B1673" s="339" t="s">
        <v>1434</v>
      </c>
      <c r="C1673" s="340" t="s">
        <v>2126</v>
      </c>
      <c r="D1673" s="341" t="s">
        <v>2127</v>
      </c>
      <c r="E1673" s="340" t="s">
        <v>1002</v>
      </c>
      <c r="F1673" s="341" t="s">
        <v>1003</v>
      </c>
      <c r="G1673" s="340" t="s">
        <v>1020</v>
      </c>
      <c r="H1673" s="340" t="s">
        <v>1021</v>
      </c>
      <c r="I1673" s="342">
        <v>13.789999961853027</v>
      </c>
      <c r="J1673" s="342">
        <v>50</v>
      </c>
      <c r="K1673" s="343">
        <v>689.70001220703125</v>
      </c>
    </row>
    <row r="1674" spans="1:11" ht="14.45" customHeight="1" x14ac:dyDescent="0.2">
      <c r="A1674" s="338" t="s">
        <v>1433</v>
      </c>
      <c r="B1674" s="339" t="s">
        <v>1434</v>
      </c>
      <c r="C1674" s="340" t="s">
        <v>2126</v>
      </c>
      <c r="D1674" s="341" t="s">
        <v>2127</v>
      </c>
      <c r="E1674" s="340" t="s">
        <v>1002</v>
      </c>
      <c r="F1674" s="341" t="s">
        <v>1003</v>
      </c>
      <c r="G1674" s="340" t="s">
        <v>2613</v>
      </c>
      <c r="H1674" s="340" t="s">
        <v>2614</v>
      </c>
      <c r="I1674" s="342">
        <v>9.1999998092651367</v>
      </c>
      <c r="J1674" s="342">
        <v>50</v>
      </c>
      <c r="K1674" s="343">
        <v>459.79998779296875</v>
      </c>
    </row>
    <row r="1675" spans="1:11" ht="14.45" customHeight="1" x14ac:dyDescent="0.2">
      <c r="A1675" s="338" t="s">
        <v>1433</v>
      </c>
      <c r="B1675" s="339" t="s">
        <v>1434</v>
      </c>
      <c r="C1675" s="340" t="s">
        <v>2126</v>
      </c>
      <c r="D1675" s="341" t="s">
        <v>2127</v>
      </c>
      <c r="E1675" s="340" t="s">
        <v>1002</v>
      </c>
      <c r="F1675" s="341" t="s">
        <v>1003</v>
      </c>
      <c r="G1675" s="340" t="s">
        <v>1022</v>
      </c>
      <c r="H1675" s="340" t="s">
        <v>1023</v>
      </c>
      <c r="I1675" s="342">
        <v>13.795000076293945</v>
      </c>
      <c r="J1675" s="342">
        <v>100</v>
      </c>
      <c r="K1675" s="343">
        <v>1379.6000366210938</v>
      </c>
    </row>
    <row r="1676" spans="1:11" ht="14.45" customHeight="1" x14ac:dyDescent="0.2">
      <c r="A1676" s="338" t="s">
        <v>1433</v>
      </c>
      <c r="B1676" s="339" t="s">
        <v>1434</v>
      </c>
      <c r="C1676" s="340" t="s">
        <v>2126</v>
      </c>
      <c r="D1676" s="341" t="s">
        <v>2127</v>
      </c>
      <c r="E1676" s="340" t="s">
        <v>1002</v>
      </c>
      <c r="F1676" s="341" t="s">
        <v>1003</v>
      </c>
      <c r="G1676" s="340" t="s">
        <v>1030</v>
      </c>
      <c r="H1676" s="340" t="s">
        <v>1031</v>
      </c>
      <c r="I1676" s="342">
        <v>13.789999961853027</v>
      </c>
      <c r="J1676" s="342">
        <v>50</v>
      </c>
      <c r="K1676" s="343">
        <v>689.70001220703125</v>
      </c>
    </row>
    <row r="1677" spans="1:11" ht="14.45" customHeight="1" x14ac:dyDescent="0.2">
      <c r="A1677" s="338" t="s">
        <v>1433</v>
      </c>
      <c r="B1677" s="339" t="s">
        <v>1434</v>
      </c>
      <c r="C1677" s="340" t="s">
        <v>2126</v>
      </c>
      <c r="D1677" s="341" t="s">
        <v>2127</v>
      </c>
      <c r="E1677" s="340" t="s">
        <v>1002</v>
      </c>
      <c r="F1677" s="341" t="s">
        <v>1003</v>
      </c>
      <c r="G1677" s="340" t="s">
        <v>2615</v>
      </c>
      <c r="H1677" s="340" t="s">
        <v>2616</v>
      </c>
      <c r="I1677" s="342">
        <v>16.579999923706055</v>
      </c>
      <c r="J1677" s="342">
        <v>50</v>
      </c>
      <c r="K1677" s="343">
        <v>828.8499755859375</v>
      </c>
    </row>
    <row r="1678" spans="1:11" ht="14.45" customHeight="1" x14ac:dyDescent="0.2">
      <c r="A1678" s="338" t="s">
        <v>1433</v>
      </c>
      <c r="B1678" s="339" t="s">
        <v>1434</v>
      </c>
      <c r="C1678" s="340" t="s">
        <v>2126</v>
      </c>
      <c r="D1678" s="341" t="s">
        <v>2127</v>
      </c>
      <c r="E1678" s="340" t="s">
        <v>1002</v>
      </c>
      <c r="F1678" s="341" t="s">
        <v>1003</v>
      </c>
      <c r="G1678" s="340" t="s">
        <v>1050</v>
      </c>
      <c r="H1678" s="340" t="s">
        <v>1051</v>
      </c>
      <c r="I1678" s="342">
        <v>0.54500001668930054</v>
      </c>
      <c r="J1678" s="342">
        <v>14000</v>
      </c>
      <c r="K1678" s="343">
        <v>7622</v>
      </c>
    </row>
    <row r="1679" spans="1:11" ht="14.45" customHeight="1" x14ac:dyDescent="0.2">
      <c r="A1679" s="338" t="s">
        <v>1433</v>
      </c>
      <c r="B1679" s="339" t="s">
        <v>1434</v>
      </c>
      <c r="C1679" s="340" t="s">
        <v>2126</v>
      </c>
      <c r="D1679" s="341" t="s">
        <v>2127</v>
      </c>
      <c r="E1679" s="340" t="s">
        <v>1002</v>
      </c>
      <c r="F1679" s="341" t="s">
        <v>1003</v>
      </c>
      <c r="G1679" s="340" t="s">
        <v>1060</v>
      </c>
      <c r="H1679" s="340" t="s">
        <v>1061</v>
      </c>
      <c r="I1679" s="342">
        <v>0.96800001859664919</v>
      </c>
      <c r="J1679" s="342">
        <v>600</v>
      </c>
      <c r="K1679" s="343">
        <v>580</v>
      </c>
    </row>
    <row r="1680" spans="1:11" ht="14.45" customHeight="1" x14ac:dyDescent="0.2">
      <c r="A1680" s="338" t="s">
        <v>1433</v>
      </c>
      <c r="B1680" s="339" t="s">
        <v>1434</v>
      </c>
      <c r="C1680" s="340" t="s">
        <v>2126</v>
      </c>
      <c r="D1680" s="341" t="s">
        <v>2127</v>
      </c>
      <c r="E1680" s="340" t="s">
        <v>1064</v>
      </c>
      <c r="F1680" s="341" t="s">
        <v>1065</v>
      </c>
      <c r="G1680" s="340" t="s">
        <v>1076</v>
      </c>
      <c r="H1680" s="340" t="s">
        <v>1077</v>
      </c>
      <c r="I1680" s="342">
        <v>16.940000534057617</v>
      </c>
      <c r="J1680" s="342">
        <v>150</v>
      </c>
      <c r="K1680" s="343">
        <v>2541</v>
      </c>
    </row>
    <row r="1681" spans="1:11" ht="14.45" customHeight="1" x14ac:dyDescent="0.2">
      <c r="A1681" s="338" t="s">
        <v>1433</v>
      </c>
      <c r="B1681" s="339" t="s">
        <v>1434</v>
      </c>
      <c r="C1681" s="340" t="s">
        <v>2126</v>
      </c>
      <c r="D1681" s="341" t="s">
        <v>2127</v>
      </c>
      <c r="E1681" s="340" t="s">
        <v>1064</v>
      </c>
      <c r="F1681" s="341" t="s">
        <v>1065</v>
      </c>
      <c r="G1681" s="340" t="s">
        <v>1078</v>
      </c>
      <c r="H1681" s="340" t="s">
        <v>1079</v>
      </c>
      <c r="I1681" s="342">
        <v>16.940000534057617</v>
      </c>
      <c r="J1681" s="342">
        <v>300</v>
      </c>
      <c r="K1681" s="343">
        <v>5082</v>
      </c>
    </row>
    <row r="1682" spans="1:11" ht="14.45" customHeight="1" x14ac:dyDescent="0.2">
      <c r="A1682" s="338" t="s">
        <v>1433</v>
      </c>
      <c r="B1682" s="339" t="s">
        <v>1434</v>
      </c>
      <c r="C1682" s="340" t="s">
        <v>2126</v>
      </c>
      <c r="D1682" s="341" t="s">
        <v>2127</v>
      </c>
      <c r="E1682" s="340" t="s">
        <v>1064</v>
      </c>
      <c r="F1682" s="341" t="s">
        <v>1065</v>
      </c>
      <c r="G1682" s="340" t="s">
        <v>1080</v>
      </c>
      <c r="H1682" s="340" t="s">
        <v>1081</v>
      </c>
      <c r="I1682" s="342">
        <v>16.940000534057617</v>
      </c>
      <c r="J1682" s="342">
        <v>600</v>
      </c>
      <c r="K1682" s="343">
        <v>10164</v>
      </c>
    </row>
    <row r="1683" spans="1:11" ht="14.45" customHeight="1" x14ac:dyDescent="0.2">
      <c r="A1683" s="338" t="s">
        <v>1433</v>
      </c>
      <c r="B1683" s="339" t="s">
        <v>1434</v>
      </c>
      <c r="C1683" s="340" t="s">
        <v>2126</v>
      </c>
      <c r="D1683" s="341" t="s">
        <v>2127</v>
      </c>
      <c r="E1683" s="340" t="s">
        <v>1064</v>
      </c>
      <c r="F1683" s="341" t="s">
        <v>1065</v>
      </c>
      <c r="G1683" s="340" t="s">
        <v>1082</v>
      </c>
      <c r="H1683" s="340" t="s">
        <v>1083</v>
      </c>
      <c r="I1683" s="342">
        <v>16.940000534057617</v>
      </c>
      <c r="J1683" s="342">
        <v>1300</v>
      </c>
      <c r="K1683" s="343">
        <v>22022</v>
      </c>
    </row>
    <row r="1684" spans="1:11" ht="14.45" customHeight="1" x14ac:dyDescent="0.2">
      <c r="A1684" s="338" t="s">
        <v>1433</v>
      </c>
      <c r="B1684" s="339" t="s">
        <v>1434</v>
      </c>
      <c r="C1684" s="340" t="s">
        <v>2126</v>
      </c>
      <c r="D1684" s="341" t="s">
        <v>2127</v>
      </c>
      <c r="E1684" s="340" t="s">
        <v>1064</v>
      </c>
      <c r="F1684" s="341" t="s">
        <v>1065</v>
      </c>
      <c r="G1684" s="340" t="s">
        <v>1084</v>
      </c>
      <c r="H1684" s="340" t="s">
        <v>1085</v>
      </c>
      <c r="I1684" s="342">
        <v>16.940000534057617</v>
      </c>
      <c r="J1684" s="342">
        <v>350</v>
      </c>
      <c r="K1684" s="343">
        <v>5929</v>
      </c>
    </row>
    <row r="1685" spans="1:11" ht="14.45" customHeight="1" x14ac:dyDescent="0.2">
      <c r="A1685" s="338" t="s">
        <v>1433</v>
      </c>
      <c r="B1685" s="339" t="s">
        <v>1434</v>
      </c>
      <c r="C1685" s="340" t="s">
        <v>2126</v>
      </c>
      <c r="D1685" s="341" t="s">
        <v>2127</v>
      </c>
      <c r="E1685" s="340" t="s">
        <v>1064</v>
      </c>
      <c r="F1685" s="341" t="s">
        <v>1065</v>
      </c>
      <c r="G1685" s="340" t="s">
        <v>1088</v>
      </c>
      <c r="H1685" s="340" t="s">
        <v>1089</v>
      </c>
      <c r="I1685" s="342">
        <v>15.729999542236328</v>
      </c>
      <c r="J1685" s="342">
        <v>600</v>
      </c>
      <c r="K1685" s="343">
        <v>9438</v>
      </c>
    </row>
    <row r="1686" spans="1:11" ht="14.45" customHeight="1" x14ac:dyDescent="0.2">
      <c r="A1686" s="338" t="s">
        <v>1433</v>
      </c>
      <c r="B1686" s="339" t="s">
        <v>1434</v>
      </c>
      <c r="C1686" s="340" t="s">
        <v>2126</v>
      </c>
      <c r="D1686" s="341" t="s">
        <v>2127</v>
      </c>
      <c r="E1686" s="340" t="s">
        <v>1064</v>
      </c>
      <c r="F1686" s="341" t="s">
        <v>1065</v>
      </c>
      <c r="G1686" s="340" t="s">
        <v>1090</v>
      </c>
      <c r="H1686" s="340" t="s">
        <v>1091</v>
      </c>
      <c r="I1686" s="342">
        <v>15.729999542236328</v>
      </c>
      <c r="J1686" s="342">
        <v>500</v>
      </c>
      <c r="K1686" s="343">
        <v>7865</v>
      </c>
    </row>
    <row r="1687" spans="1:11" ht="14.45" customHeight="1" x14ac:dyDescent="0.2">
      <c r="A1687" s="338" t="s">
        <v>1433</v>
      </c>
      <c r="B1687" s="339" t="s">
        <v>1434</v>
      </c>
      <c r="C1687" s="340" t="s">
        <v>2126</v>
      </c>
      <c r="D1687" s="341" t="s">
        <v>2127</v>
      </c>
      <c r="E1687" s="340" t="s">
        <v>1064</v>
      </c>
      <c r="F1687" s="341" t="s">
        <v>1065</v>
      </c>
      <c r="G1687" s="340" t="s">
        <v>1092</v>
      </c>
      <c r="H1687" s="340" t="s">
        <v>1093</v>
      </c>
      <c r="I1687" s="342">
        <v>15.729999542236328</v>
      </c>
      <c r="J1687" s="342">
        <v>900</v>
      </c>
      <c r="K1687" s="343">
        <v>14157</v>
      </c>
    </row>
    <row r="1688" spans="1:11" ht="14.45" customHeight="1" x14ac:dyDescent="0.2">
      <c r="A1688" s="338" t="s">
        <v>1433</v>
      </c>
      <c r="B1688" s="339" t="s">
        <v>1434</v>
      </c>
      <c r="C1688" s="340" t="s">
        <v>2126</v>
      </c>
      <c r="D1688" s="341" t="s">
        <v>2127</v>
      </c>
      <c r="E1688" s="340" t="s">
        <v>1064</v>
      </c>
      <c r="F1688" s="341" t="s">
        <v>1065</v>
      </c>
      <c r="G1688" s="340" t="s">
        <v>1094</v>
      </c>
      <c r="H1688" s="340" t="s">
        <v>1095</v>
      </c>
      <c r="I1688" s="342">
        <v>15.729999542236328</v>
      </c>
      <c r="J1688" s="342">
        <v>850</v>
      </c>
      <c r="K1688" s="343">
        <v>13370.5</v>
      </c>
    </row>
    <row r="1689" spans="1:11" ht="14.45" customHeight="1" x14ac:dyDescent="0.2">
      <c r="A1689" s="338" t="s">
        <v>1433</v>
      </c>
      <c r="B1689" s="339" t="s">
        <v>1434</v>
      </c>
      <c r="C1689" s="340" t="s">
        <v>2126</v>
      </c>
      <c r="D1689" s="341" t="s">
        <v>2127</v>
      </c>
      <c r="E1689" s="340" t="s">
        <v>1064</v>
      </c>
      <c r="F1689" s="341" t="s">
        <v>1065</v>
      </c>
      <c r="G1689" s="340" t="s">
        <v>1096</v>
      </c>
      <c r="H1689" s="340" t="s">
        <v>1097</v>
      </c>
      <c r="I1689" s="342">
        <v>15.729999542236328</v>
      </c>
      <c r="J1689" s="342">
        <v>50</v>
      </c>
      <c r="K1689" s="343">
        <v>786.5</v>
      </c>
    </row>
    <row r="1690" spans="1:11" ht="14.45" customHeight="1" x14ac:dyDescent="0.2">
      <c r="A1690" s="338" t="s">
        <v>1433</v>
      </c>
      <c r="B1690" s="339" t="s">
        <v>1434</v>
      </c>
      <c r="C1690" s="340" t="s">
        <v>2126</v>
      </c>
      <c r="D1690" s="341" t="s">
        <v>2127</v>
      </c>
      <c r="E1690" s="340" t="s">
        <v>1064</v>
      </c>
      <c r="F1690" s="341" t="s">
        <v>1065</v>
      </c>
      <c r="G1690" s="340" t="s">
        <v>1098</v>
      </c>
      <c r="H1690" s="340" t="s">
        <v>1099</v>
      </c>
      <c r="I1690" s="342">
        <v>15.729999542236328</v>
      </c>
      <c r="J1690" s="342">
        <v>1100</v>
      </c>
      <c r="K1690" s="343">
        <v>17303</v>
      </c>
    </row>
    <row r="1691" spans="1:11" ht="14.45" customHeight="1" x14ac:dyDescent="0.2">
      <c r="A1691" s="338" t="s">
        <v>1433</v>
      </c>
      <c r="B1691" s="339" t="s">
        <v>1434</v>
      </c>
      <c r="C1691" s="340" t="s">
        <v>2126</v>
      </c>
      <c r="D1691" s="341" t="s">
        <v>2127</v>
      </c>
      <c r="E1691" s="340" t="s">
        <v>1064</v>
      </c>
      <c r="F1691" s="341" t="s">
        <v>1065</v>
      </c>
      <c r="G1691" s="340" t="s">
        <v>1112</v>
      </c>
      <c r="H1691" s="340" t="s">
        <v>1113</v>
      </c>
      <c r="I1691" s="342">
        <v>0.68999999761581421</v>
      </c>
      <c r="J1691" s="342">
        <v>2800</v>
      </c>
      <c r="K1691" s="343">
        <v>1932</v>
      </c>
    </row>
    <row r="1692" spans="1:11" ht="14.45" customHeight="1" x14ac:dyDescent="0.2">
      <c r="A1692" s="338" t="s">
        <v>1433</v>
      </c>
      <c r="B1692" s="339" t="s">
        <v>1434</v>
      </c>
      <c r="C1692" s="340" t="s">
        <v>2126</v>
      </c>
      <c r="D1692" s="341" t="s">
        <v>2127</v>
      </c>
      <c r="E1692" s="340" t="s">
        <v>1064</v>
      </c>
      <c r="F1692" s="341" t="s">
        <v>1065</v>
      </c>
      <c r="G1692" s="340" t="s">
        <v>1114</v>
      </c>
      <c r="H1692" s="340" t="s">
        <v>1115</v>
      </c>
      <c r="I1692" s="342">
        <v>0.70000000510896954</v>
      </c>
      <c r="J1692" s="342">
        <v>8200</v>
      </c>
      <c r="K1692" s="343">
        <v>5586</v>
      </c>
    </row>
    <row r="1693" spans="1:11" ht="14.45" customHeight="1" x14ac:dyDescent="0.2">
      <c r="A1693" s="338" t="s">
        <v>1433</v>
      </c>
      <c r="B1693" s="339" t="s">
        <v>1434</v>
      </c>
      <c r="C1693" s="340" t="s">
        <v>2126</v>
      </c>
      <c r="D1693" s="341" t="s">
        <v>2127</v>
      </c>
      <c r="E1693" s="340" t="s">
        <v>1064</v>
      </c>
      <c r="F1693" s="341" t="s">
        <v>1065</v>
      </c>
      <c r="G1693" s="340" t="s">
        <v>1226</v>
      </c>
      <c r="H1693" s="340" t="s">
        <v>1227</v>
      </c>
      <c r="I1693" s="342">
        <v>0.68249999731779099</v>
      </c>
      <c r="J1693" s="342">
        <v>3000</v>
      </c>
      <c r="K1693" s="343">
        <v>2060</v>
      </c>
    </row>
    <row r="1694" spans="1:11" ht="14.45" customHeight="1" x14ac:dyDescent="0.2">
      <c r="A1694" s="338" t="s">
        <v>1433</v>
      </c>
      <c r="B1694" s="339" t="s">
        <v>1434</v>
      </c>
      <c r="C1694" s="340" t="s">
        <v>2126</v>
      </c>
      <c r="D1694" s="341" t="s">
        <v>2127</v>
      </c>
      <c r="E1694" s="340" t="s">
        <v>1064</v>
      </c>
      <c r="F1694" s="341" t="s">
        <v>1065</v>
      </c>
      <c r="G1694" s="340" t="s">
        <v>1116</v>
      </c>
      <c r="H1694" s="340" t="s">
        <v>1117</v>
      </c>
      <c r="I1694" s="342">
        <v>0.62999999523162842</v>
      </c>
      <c r="J1694" s="342">
        <v>680</v>
      </c>
      <c r="K1694" s="343">
        <v>428.39999389648438</v>
      </c>
    </row>
    <row r="1695" spans="1:11" ht="14.45" customHeight="1" x14ac:dyDescent="0.2">
      <c r="A1695" s="338" t="s">
        <v>1433</v>
      </c>
      <c r="B1695" s="339" t="s">
        <v>1434</v>
      </c>
      <c r="C1695" s="340" t="s">
        <v>2126</v>
      </c>
      <c r="D1695" s="341" t="s">
        <v>2127</v>
      </c>
      <c r="E1695" s="340" t="s">
        <v>1064</v>
      </c>
      <c r="F1695" s="341" t="s">
        <v>1065</v>
      </c>
      <c r="G1695" s="340" t="s">
        <v>1228</v>
      </c>
      <c r="H1695" s="340" t="s">
        <v>1229</v>
      </c>
      <c r="I1695" s="342">
        <v>3.869999885559082</v>
      </c>
      <c r="J1695" s="342">
        <v>600</v>
      </c>
      <c r="K1695" s="343">
        <v>2322</v>
      </c>
    </row>
    <row r="1696" spans="1:11" ht="14.45" customHeight="1" x14ac:dyDescent="0.2">
      <c r="A1696" s="338" t="s">
        <v>1433</v>
      </c>
      <c r="B1696" s="339" t="s">
        <v>1434</v>
      </c>
      <c r="C1696" s="340" t="s">
        <v>2126</v>
      </c>
      <c r="D1696" s="341" t="s">
        <v>2127</v>
      </c>
      <c r="E1696" s="340" t="s">
        <v>1064</v>
      </c>
      <c r="F1696" s="341" t="s">
        <v>1065</v>
      </c>
      <c r="G1696" s="340" t="s">
        <v>1112</v>
      </c>
      <c r="H1696" s="340" t="s">
        <v>1122</v>
      </c>
      <c r="I1696" s="342">
        <v>1.0625000149011612</v>
      </c>
      <c r="J1696" s="342">
        <v>1400</v>
      </c>
      <c r="K1696" s="343">
        <v>1532</v>
      </c>
    </row>
    <row r="1697" spans="1:11" ht="14.45" customHeight="1" x14ac:dyDescent="0.2">
      <c r="A1697" s="338" t="s">
        <v>1433</v>
      </c>
      <c r="B1697" s="339" t="s">
        <v>1434</v>
      </c>
      <c r="C1697" s="340" t="s">
        <v>2126</v>
      </c>
      <c r="D1697" s="341" t="s">
        <v>2127</v>
      </c>
      <c r="E1697" s="340" t="s">
        <v>1064</v>
      </c>
      <c r="F1697" s="341" t="s">
        <v>1065</v>
      </c>
      <c r="G1697" s="340" t="s">
        <v>1114</v>
      </c>
      <c r="H1697" s="340" t="s">
        <v>1123</v>
      </c>
      <c r="I1697" s="342">
        <v>1.1940000057220459</v>
      </c>
      <c r="J1697" s="342">
        <v>5000</v>
      </c>
      <c r="K1697" s="343">
        <v>6054</v>
      </c>
    </row>
    <row r="1698" spans="1:11" ht="14.45" customHeight="1" x14ac:dyDescent="0.2">
      <c r="A1698" s="338" t="s">
        <v>1433</v>
      </c>
      <c r="B1698" s="339" t="s">
        <v>1434</v>
      </c>
      <c r="C1698" s="340" t="s">
        <v>2126</v>
      </c>
      <c r="D1698" s="341" t="s">
        <v>2127</v>
      </c>
      <c r="E1698" s="340" t="s">
        <v>1064</v>
      </c>
      <c r="F1698" s="341" t="s">
        <v>1065</v>
      </c>
      <c r="G1698" s="340" t="s">
        <v>1226</v>
      </c>
      <c r="H1698" s="340" t="s">
        <v>1232</v>
      </c>
      <c r="I1698" s="342">
        <v>1.0300000111262004</v>
      </c>
      <c r="J1698" s="342">
        <v>1600</v>
      </c>
      <c r="K1698" s="343">
        <v>1684</v>
      </c>
    </row>
    <row r="1699" spans="1:11" ht="14.45" customHeight="1" x14ac:dyDescent="0.2">
      <c r="A1699" s="338" t="s">
        <v>1433</v>
      </c>
      <c r="B1699" s="339" t="s">
        <v>1434</v>
      </c>
      <c r="C1699" s="340" t="s">
        <v>2126</v>
      </c>
      <c r="D1699" s="341" t="s">
        <v>2127</v>
      </c>
      <c r="E1699" s="340" t="s">
        <v>1064</v>
      </c>
      <c r="F1699" s="341" t="s">
        <v>1065</v>
      </c>
      <c r="G1699" s="340" t="s">
        <v>1116</v>
      </c>
      <c r="H1699" s="340" t="s">
        <v>1124</v>
      </c>
      <c r="I1699" s="342">
        <v>0.86000001430511475</v>
      </c>
      <c r="J1699" s="342">
        <v>170</v>
      </c>
      <c r="K1699" s="343">
        <v>146.19999694824219</v>
      </c>
    </row>
    <row r="1700" spans="1:11" ht="14.45" customHeight="1" x14ac:dyDescent="0.2">
      <c r="A1700" s="338" t="s">
        <v>1433</v>
      </c>
      <c r="B1700" s="339" t="s">
        <v>1434</v>
      </c>
      <c r="C1700" s="340" t="s">
        <v>2126</v>
      </c>
      <c r="D1700" s="341" t="s">
        <v>2127</v>
      </c>
      <c r="E1700" s="340" t="s">
        <v>1064</v>
      </c>
      <c r="F1700" s="341" t="s">
        <v>1065</v>
      </c>
      <c r="G1700" s="340" t="s">
        <v>1116</v>
      </c>
      <c r="H1700" s="340" t="s">
        <v>1125</v>
      </c>
      <c r="I1700" s="342">
        <v>1.3400000333786011</v>
      </c>
      <c r="J1700" s="342">
        <v>510</v>
      </c>
      <c r="K1700" s="343">
        <v>683.40000915527344</v>
      </c>
    </row>
    <row r="1701" spans="1:11" ht="14.45" customHeight="1" x14ac:dyDescent="0.2">
      <c r="A1701" s="338" t="s">
        <v>1433</v>
      </c>
      <c r="B1701" s="339" t="s">
        <v>1434</v>
      </c>
      <c r="C1701" s="340" t="s">
        <v>2126</v>
      </c>
      <c r="D1701" s="341" t="s">
        <v>2127</v>
      </c>
      <c r="E1701" s="340" t="s">
        <v>1064</v>
      </c>
      <c r="F1701" s="341" t="s">
        <v>1065</v>
      </c>
      <c r="G1701" s="340" t="s">
        <v>1128</v>
      </c>
      <c r="H1701" s="340" t="s">
        <v>1129</v>
      </c>
      <c r="I1701" s="342">
        <v>3.630000114440918</v>
      </c>
      <c r="J1701" s="342">
        <v>400</v>
      </c>
      <c r="K1701" s="343">
        <v>1452</v>
      </c>
    </row>
    <row r="1702" spans="1:11" ht="14.45" customHeight="1" x14ac:dyDescent="0.2">
      <c r="A1702" s="338" t="s">
        <v>1433</v>
      </c>
      <c r="B1702" s="339" t="s">
        <v>1434</v>
      </c>
      <c r="C1702" s="340" t="s">
        <v>2126</v>
      </c>
      <c r="D1702" s="341" t="s">
        <v>2127</v>
      </c>
      <c r="E1702" s="340" t="s">
        <v>1678</v>
      </c>
      <c r="F1702" s="341" t="s">
        <v>1679</v>
      </c>
      <c r="G1702" s="340" t="s">
        <v>2069</v>
      </c>
      <c r="H1702" s="340" t="s">
        <v>2070</v>
      </c>
      <c r="I1702" s="342">
        <v>110.53090806440873</v>
      </c>
      <c r="J1702" s="342">
        <v>750</v>
      </c>
      <c r="K1702" s="343">
        <v>82898.619140625</v>
      </c>
    </row>
    <row r="1703" spans="1:11" ht="14.45" customHeight="1" x14ac:dyDescent="0.2">
      <c r="A1703" s="338" t="s">
        <v>1433</v>
      </c>
      <c r="B1703" s="339" t="s">
        <v>1434</v>
      </c>
      <c r="C1703" s="340" t="s">
        <v>2126</v>
      </c>
      <c r="D1703" s="341" t="s">
        <v>2127</v>
      </c>
      <c r="E1703" s="340" t="s">
        <v>1678</v>
      </c>
      <c r="F1703" s="341" t="s">
        <v>1679</v>
      </c>
      <c r="G1703" s="340" t="s">
        <v>2617</v>
      </c>
      <c r="H1703" s="340" t="s">
        <v>2618</v>
      </c>
      <c r="I1703" s="342">
        <v>350.260009765625</v>
      </c>
      <c r="J1703" s="342">
        <v>20</v>
      </c>
      <c r="K1703" s="343">
        <v>7005.169921875</v>
      </c>
    </row>
    <row r="1704" spans="1:11" ht="14.45" customHeight="1" x14ac:dyDescent="0.2">
      <c r="A1704" s="338" t="s">
        <v>1433</v>
      </c>
      <c r="B1704" s="339" t="s">
        <v>1434</v>
      </c>
      <c r="C1704" s="340" t="s">
        <v>2126</v>
      </c>
      <c r="D1704" s="341" t="s">
        <v>2127</v>
      </c>
      <c r="E1704" s="340" t="s">
        <v>1678</v>
      </c>
      <c r="F1704" s="341" t="s">
        <v>1679</v>
      </c>
      <c r="G1704" s="340" t="s">
        <v>2071</v>
      </c>
      <c r="H1704" s="340" t="s">
        <v>2072</v>
      </c>
      <c r="I1704" s="342">
        <v>319.91000366210938</v>
      </c>
      <c r="J1704" s="342">
        <v>100</v>
      </c>
      <c r="K1704" s="343">
        <v>31991.240234375</v>
      </c>
    </row>
    <row r="1705" spans="1:11" ht="14.45" customHeight="1" x14ac:dyDescent="0.2">
      <c r="A1705" s="338" t="s">
        <v>1433</v>
      </c>
      <c r="B1705" s="339" t="s">
        <v>1434</v>
      </c>
      <c r="C1705" s="340" t="s">
        <v>2126</v>
      </c>
      <c r="D1705" s="341" t="s">
        <v>2127</v>
      </c>
      <c r="E1705" s="340" t="s">
        <v>1678</v>
      </c>
      <c r="F1705" s="341" t="s">
        <v>1679</v>
      </c>
      <c r="G1705" s="340" t="s">
        <v>2619</v>
      </c>
      <c r="H1705" s="340" t="s">
        <v>2620</v>
      </c>
      <c r="I1705" s="342">
        <v>24219.41015625</v>
      </c>
      <c r="J1705" s="342">
        <v>2</v>
      </c>
      <c r="K1705" s="343">
        <v>48438.8203125</v>
      </c>
    </row>
    <row r="1706" spans="1:11" ht="14.45" customHeight="1" x14ac:dyDescent="0.2">
      <c r="A1706" s="338" t="s">
        <v>1433</v>
      </c>
      <c r="B1706" s="339" t="s">
        <v>1434</v>
      </c>
      <c r="C1706" s="340" t="s">
        <v>2126</v>
      </c>
      <c r="D1706" s="341" t="s">
        <v>2127</v>
      </c>
      <c r="E1706" s="340" t="s">
        <v>1678</v>
      </c>
      <c r="F1706" s="341" t="s">
        <v>1679</v>
      </c>
      <c r="G1706" s="340" t="s">
        <v>2621</v>
      </c>
      <c r="H1706" s="340" t="s">
        <v>2622</v>
      </c>
      <c r="I1706" s="342">
        <v>24219.41015625</v>
      </c>
      <c r="J1706" s="342">
        <v>7</v>
      </c>
      <c r="K1706" s="343">
        <v>169535.87109375</v>
      </c>
    </row>
    <row r="1707" spans="1:11" ht="14.45" customHeight="1" x14ac:dyDescent="0.2">
      <c r="A1707" s="338" t="s">
        <v>1433</v>
      </c>
      <c r="B1707" s="339" t="s">
        <v>1434</v>
      </c>
      <c r="C1707" s="340" t="s">
        <v>2126</v>
      </c>
      <c r="D1707" s="341" t="s">
        <v>2127</v>
      </c>
      <c r="E1707" s="340" t="s">
        <v>1678</v>
      </c>
      <c r="F1707" s="341" t="s">
        <v>1679</v>
      </c>
      <c r="G1707" s="340" t="s">
        <v>2623</v>
      </c>
      <c r="H1707" s="340" t="s">
        <v>2624</v>
      </c>
      <c r="I1707" s="342">
        <v>1285.02001953125</v>
      </c>
      <c r="J1707" s="342">
        <v>140</v>
      </c>
      <c r="K1707" s="343">
        <v>179902.802734375</v>
      </c>
    </row>
    <row r="1708" spans="1:11" ht="14.45" customHeight="1" x14ac:dyDescent="0.2">
      <c r="A1708" s="338" t="s">
        <v>1433</v>
      </c>
      <c r="B1708" s="339" t="s">
        <v>1434</v>
      </c>
      <c r="C1708" s="340" t="s">
        <v>2126</v>
      </c>
      <c r="D1708" s="341" t="s">
        <v>2127</v>
      </c>
      <c r="E1708" s="340" t="s">
        <v>1678</v>
      </c>
      <c r="F1708" s="341" t="s">
        <v>1679</v>
      </c>
      <c r="G1708" s="340" t="s">
        <v>2073</v>
      </c>
      <c r="H1708" s="340" t="s">
        <v>2074</v>
      </c>
      <c r="I1708" s="342">
        <v>414.54998779296875</v>
      </c>
      <c r="J1708" s="342">
        <v>25</v>
      </c>
      <c r="K1708" s="343">
        <v>10363.64990234375</v>
      </c>
    </row>
    <row r="1709" spans="1:11" ht="14.45" customHeight="1" x14ac:dyDescent="0.2">
      <c r="A1709" s="338" t="s">
        <v>1433</v>
      </c>
      <c r="B1709" s="339" t="s">
        <v>1434</v>
      </c>
      <c r="C1709" s="340" t="s">
        <v>2126</v>
      </c>
      <c r="D1709" s="341" t="s">
        <v>2127</v>
      </c>
      <c r="E1709" s="340" t="s">
        <v>1678</v>
      </c>
      <c r="F1709" s="341" t="s">
        <v>1679</v>
      </c>
      <c r="G1709" s="340" t="s">
        <v>2075</v>
      </c>
      <c r="H1709" s="340" t="s">
        <v>2076</v>
      </c>
      <c r="I1709" s="342">
        <v>1360.75</v>
      </c>
      <c r="J1709" s="342">
        <v>100</v>
      </c>
      <c r="K1709" s="343">
        <v>136075.33251953125</v>
      </c>
    </row>
    <row r="1710" spans="1:11" ht="14.45" customHeight="1" x14ac:dyDescent="0.2">
      <c r="A1710" s="338" t="s">
        <v>1433</v>
      </c>
      <c r="B1710" s="339" t="s">
        <v>1434</v>
      </c>
      <c r="C1710" s="340" t="s">
        <v>2126</v>
      </c>
      <c r="D1710" s="341" t="s">
        <v>2127</v>
      </c>
      <c r="E1710" s="340" t="s">
        <v>1678</v>
      </c>
      <c r="F1710" s="341" t="s">
        <v>1679</v>
      </c>
      <c r="G1710" s="340" t="s">
        <v>2625</v>
      </c>
      <c r="H1710" s="340" t="s">
        <v>2626</v>
      </c>
      <c r="I1710" s="342">
        <v>1188</v>
      </c>
      <c r="J1710" s="342">
        <v>400</v>
      </c>
      <c r="K1710" s="343">
        <v>475200.919921875</v>
      </c>
    </row>
    <row r="1711" spans="1:11" ht="14.45" customHeight="1" x14ac:dyDescent="0.2">
      <c r="A1711" s="338" t="s">
        <v>1433</v>
      </c>
      <c r="B1711" s="339" t="s">
        <v>1434</v>
      </c>
      <c r="C1711" s="340" t="s">
        <v>2126</v>
      </c>
      <c r="D1711" s="341" t="s">
        <v>2127</v>
      </c>
      <c r="E1711" s="340" t="s">
        <v>1678</v>
      </c>
      <c r="F1711" s="341" t="s">
        <v>1679</v>
      </c>
      <c r="G1711" s="340" t="s">
        <v>2627</v>
      </c>
      <c r="H1711" s="340" t="s">
        <v>2628</v>
      </c>
      <c r="I1711" s="342">
        <v>1962.6199951171875</v>
      </c>
      <c r="J1711" s="342">
        <v>1</v>
      </c>
      <c r="K1711" s="343">
        <v>1962.6199951171875</v>
      </c>
    </row>
    <row r="1712" spans="1:11" ht="14.45" customHeight="1" x14ac:dyDescent="0.2">
      <c r="A1712" s="338" t="s">
        <v>1433</v>
      </c>
      <c r="B1712" s="339" t="s">
        <v>1434</v>
      </c>
      <c r="C1712" s="340" t="s">
        <v>2126</v>
      </c>
      <c r="D1712" s="341" t="s">
        <v>2127</v>
      </c>
      <c r="E1712" s="340" t="s">
        <v>1678</v>
      </c>
      <c r="F1712" s="341" t="s">
        <v>1679</v>
      </c>
      <c r="G1712" s="340" t="s">
        <v>2629</v>
      </c>
      <c r="H1712" s="340" t="s">
        <v>2630</v>
      </c>
      <c r="I1712" s="342">
        <v>1962.6199951171875</v>
      </c>
      <c r="J1712" s="342">
        <v>1</v>
      </c>
      <c r="K1712" s="343">
        <v>1962.6199951171875</v>
      </c>
    </row>
    <row r="1713" spans="1:11" ht="14.45" customHeight="1" x14ac:dyDescent="0.2">
      <c r="A1713" s="338" t="s">
        <v>1433</v>
      </c>
      <c r="B1713" s="339" t="s">
        <v>1434</v>
      </c>
      <c r="C1713" s="340" t="s">
        <v>2126</v>
      </c>
      <c r="D1713" s="341" t="s">
        <v>2127</v>
      </c>
      <c r="E1713" s="340" t="s">
        <v>1678</v>
      </c>
      <c r="F1713" s="341" t="s">
        <v>1679</v>
      </c>
      <c r="G1713" s="340" t="s">
        <v>2631</v>
      </c>
      <c r="H1713" s="340" t="s">
        <v>2632</v>
      </c>
      <c r="I1713" s="342">
        <v>106.48000335693359</v>
      </c>
      <c r="J1713" s="342">
        <v>50</v>
      </c>
      <c r="K1713" s="343">
        <v>5324</v>
      </c>
    </row>
    <row r="1714" spans="1:11" ht="14.45" customHeight="1" x14ac:dyDescent="0.2">
      <c r="A1714" s="338" t="s">
        <v>1433</v>
      </c>
      <c r="B1714" s="339" t="s">
        <v>1434</v>
      </c>
      <c r="C1714" s="340" t="s">
        <v>2126</v>
      </c>
      <c r="D1714" s="341" t="s">
        <v>2127</v>
      </c>
      <c r="E1714" s="340" t="s">
        <v>1678</v>
      </c>
      <c r="F1714" s="341" t="s">
        <v>1679</v>
      </c>
      <c r="G1714" s="340" t="s">
        <v>2633</v>
      </c>
      <c r="H1714" s="340" t="s">
        <v>2634</v>
      </c>
      <c r="I1714" s="342">
        <v>106.48000335693359</v>
      </c>
      <c r="J1714" s="342">
        <v>25</v>
      </c>
      <c r="K1714" s="343">
        <v>2662</v>
      </c>
    </row>
    <row r="1715" spans="1:11" ht="14.45" customHeight="1" x14ac:dyDescent="0.2">
      <c r="A1715" s="338" t="s">
        <v>1433</v>
      </c>
      <c r="B1715" s="339" t="s">
        <v>1434</v>
      </c>
      <c r="C1715" s="340" t="s">
        <v>2126</v>
      </c>
      <c r="D1715" s="341" t="s">
        <v>2127</v>
      </c>
      <c r="E1715" s="340" t="s">
        <v>1678</v>
      </c>
      <c r="F1715" s="341" t="s">
        <v>1679</v>
      </c>
      <c r="G1715" s="340" t="s">
        <v>2635</v>
      </c>
      <c r="H1715" s="340" t="s">
        <v>2636</v>
      </c>
      <c r="I1715" s="342">
        <v>106.48000335693359</v>
      </c>
      <c r="J1715" s="342">
        <v>50</v>
      </c>
      <c r="K1715" s="343">
        <v>5324</v>
      </c>
    </row>
    <row r="1716" spans="1:11" ht="14.45" customHeight="1" x14ac:dyDescent="0.2">
      <c r="A1716" s="338" t="s">
        <v>1433</v>
      </c>
      <c r="B1716" s="339" t="s">
        <v>1434</v>
      </c>
      <c r="C1716" s="340" t="s">
        <v>2126</v>
      </c>
      <c r="D1716" s="341" t="s">
        <v>2127</v>
      </c>
      <c r="E1716" s="340" t="s">
        <v>1678</v>
      </c>
      <c r="F1716" s="341" t="s">
        <v>1679</v>
      </c>
      <c r="G1716" s="340" t="s">
        <v>2085</v>
      </c>
      <c r="H1716" s="340" t="s">
        <v>2086</v>
      </c>
      <c r="I1716" s="342">
        <v>3549.9966634114585</v>
      </c>
      <c r="J1716" s="342">
        <v>15</v>
      </c>
      <c r="K1716" s="343">
        <v>53249.970703125</v>
      </c>
    </row>
    <row r="1717" spans="1:11" ht="14.45" customHeight="1" x14ac:dyDescent="0.2">
      <c r="A1717" s="338" t="s">
        <v>1433</v>
      </c>
      <c r="B1717" s="339" t="s">
        <v>1434</v>
      </c>
      <c r="C1717" s="340" t="s">
        <v>2126</v>
      </c>
      <c r="D1717" s="341" t="s">
        <v>2127</v>
      </c>
      <c r="E1717" s="340" t="s">
        <v>1678</v>
      </c>
      <c r="F1717" s="341" t="s">
        <v>1679</v>
      </c>
      <c r="G1717" s="340" t="s">
        <v>2637</v>
      </c>
      <c r="H1717" s="340" t="s">
        <v>2638</v>
      </c>
      <c r="I1717" s="342">
        <v>39697.91015625</v>
      </c>
      <c r="J1717" s="342">
        <v>4</v>
      </c>
      <c r="K1717" s="343">
        <v>158791.640625</v>
      </c>
    </row>
    <row r="1718" spans="1:11" ht="14.45" customHeight="1" x14ac:dyDescent="0.2">
      <c r="A1718" s="338" t="s">
        <v>1433</v>
      </c>
      <c r="B1718" s="339" t="s">
        <v>1434</v>
      </c>
      <c r="C1718" s="340" t="s">
        <v>2126</v>
      </c>
      <c r="D1718" s="341" t="s">
        <v>2127</v>
      </c>
      <c r="E1718" s="340" t="s">
        <v>1678</v>
      </c>
      <c r="F1718" s="341" t="s">
        <v>1679</v>
      </c>
      <c r="G1718" s="340" t="s">
        <v>2637</v>
      </c>
      <c r="H1718" s="340" t="s">
        <v>2639</v>
      </c>
      <c r="I1718" s="342">
        <v>39697.91015625</v>
      </c>
      <c r="J1718" s="342">
        <v>20</v>
      </c>
      <c r="K1718" s="343">
        <v>793958.203125</v>
      </c>
    </row>
    <row r="1719" spans="1:11" ht="14.45" customHeight="1" x14ac:dyDescent="0.2">
      <c r="A1719" s="338" t="s">
        <v>1433</v>
      </c>
      <c r="B1719" s="339" t="s">
        <v>1434</v>
      </c>
      <c r="C1719" s="340" t="s">
        <v>2126</v>
      </c>
      <c r="D1719" s="341" t="s">
        <v>2127</v>
      </c>
      <c r="E1719" s="340" t="s">
        <v>1678</v>
      </c>
      <c r="F1719" s="341" t="s">
        <v>1679</v>
      </c>
      <c r="G1719" s="340" t="s">
        <v>2640</v>
      </c>
      <c r="H1719" s="340" t="s">
        <v>2641</v>
      </c>
      <c r="I1719" s="342">
        <v>7865</v>
      </c>
      <c r="J1719" s="342">
        <v>2</v>
      </c>
      <c r="K1719" s="343">
        <v>15730</v>
      </c>
    </row>
    <row r="1720" spans="1:11" ht="14.45" customHeight="1" x14ac:dyDescent="0.2">
      <c r="A1720" s="338" t="s">
        <v>1433</v>
      </c>
      <c r="B1720" s="339" t="s">
        <v>1434</v>
      </c>
      <c r="C1720" s="340" t="s">
        <v>2126</v>
      </c>
      <c r="D1720" s="341" t="s">
        <v>2127</v>
      </c>
      <c r="E1720" s="340" t="s">
        <v>1678</v>
      </c>
      <c r="F1720" s="341" t="s">
        <v>1679</v>
      </c>
      <c r="G1720" s="340" t="s">
        <v>2087</v>
      </c>
      <c r="H1720" s="340" t="s">
        <v>2088</v>
      </c>
      <c r="I1720" s="342">
        <v>2487.280029296875</v>
      </c>
      <c r="J1720" s="342">
        <v>5</v>
      </c>
      <c r="K1720" s="343">
        <v>12436.3798828125</v>
      </c>
    </row>
    <row r="1721" spans="1:11" ht="14.45" customHeight="1" x14ac:dyDescent="0.2">
      <c r="A1721" s="338" t="s">
        <v>1433</v>
      </c>
      <c r="B1721" s="339" t="s">
        <v>1434</v>
      </c>
      <c r="C1721" s="340" t="s">
        <v>2126</v>
      </c>
      <c r="D1721" s="341" t="s">
        <v>2127</v>
      </c>
      <c r="E1721" s="340" t="s">
        <v>1678</v>
      </c>
      <c r="F1721" s="341" t="s">
        <v>1679</v>
      </c>
      <c r="G1721" s="340" t="s">
        <v>2642</v>
      </c>
      <c r="H1721" s="340" t="s">
        <v>2643</v>
      </c>
      <c r="I1721" s="342">
        <v>4600</v>
      </c>
      <c r="J1721" s="342">
        <v>20</v>
      </c>
      <c r="K1721" s="343">
        <v>92000</v>
      </c>
    </row>
    <row r="1722" spans="1:11" ht="14.45" customHeight="1" x14ac:dyDescent="0.2">
      <c r="A1722" s="338" t="s">
        <v>1433</v>
      </c>
      <c r="B1722" s="339" t="s">
        <v>1434</v>
      </c>
      <c r="C1722" s="340" t="s">
        <v>2126</v>
      </c>
      <c r="D1722" s="341" t="s">
        <v>2127</v>
      </c>
      <c r="E1722" s="340" t="s">
        <v>1678</v>
      </c>
      <c r="F1722" s="341" t="s">
        <v>1679</v>
      </c>
      <c r="G1722" s="340" t="s">
        <v>2644</v>
      </c>
      <c r="H1722" s="340" t="s">
        <v>2645</v>
      </c>
      <c r="I1722" s="342">
        <v>15162.306640625</v>
      </c>
      <c r="J1722" s="342">
        <v>6</v>
      </c>
      <c r="K1722" s="343">
        <v>113717.55164062232</v>
      </c>
    </row>
    <row r="1723" spans="1:11" ht="14.45" customHeight="1" x14ac:dyDescent="0.2">
      <c r="A1723" s="338" t="s">
        <v>1433</v>
      </c>
      <c r="B1723" s="339" t="s">
        <v>1434</v>
      </c>
      <c r="C1723" s="340" t="s">
        <v>2126</v>
      </c>
      <c r="D1723" s="341" t="s">
        <v>2127</v>
      </c>
      <c r="E1723" s="340" t="s">
        <v>1678</v>
      </c>
      <c r="F1723" s="341" t="s">
        <v>1679</v>
      </c>
      <c r="G1723" s="340" t="s">
        <v>2646</v>
      </c>
      <c r="H1723" s="340" t="s">
        <v>2647</v>
      </c>
      <c r="I1723" s="342">
        <v>16847.072482638891</v>
      </c>
      <c r="J1723" s="342">
        <v>11</v>
      </c>
      <c r="K1723" s="343">
        <v>208482.51343750022</v>
      </c>
    </row>
    <row r="1724" spans="1:11" ht="14.45" customHeight="1" x14ac:dyDescent="0.2">
      <c r="A1724" s="338" t="s">
        <v>1433</v>
      </c>
      <c r="B1724" s="339" t="s">
        <v>1434</v>
      </c>
      <c r="C1724" s="340" t="s">
        <v>2126</v>
      </c>
      <c r="D1724" s="341" t="s">
        <v>2127</v>
      </c>
      <c r="E1724" s="340" t="s">
        <v>1678</v>
      </c>
      <c r="F1724" s="341" t="s">
        <v>1679</v>
      </c>
      <c r="G1724" s="340" t="s">
        <v>2648</v>
      </c>
      <c r="H1724" s="340" t="s">
        <v>2649</v>
      </c>
      <c r="I1724" s="342">
        <v>1089</v>
      </c>
      <c r="J1724" s="342">
        <v>55</v>
      </c>
      <c r="K1724" s="343">
        <v>59895</v>
      </c>
    </row>
    <row r="1725" spans="1:11" ht="14.45" customHeight="1" x14ac:dyDescent="0.2">
      <c r="A1725" s="338" t="s">
        <v>1433</v>
      </c>
      <c r="B1725" s="339" t="s">
        <v>1434</v>
      </c>
      <c r="C1725" s="340" t="s">
        <v>2126</v>
      </c>
      <c r="D1725" s="341" t="s">
        <v>2127</v>
      </c>
      <c r="E1725" s="340" t="s">
        <v>1678</v>
      </c>
      <c r="F1725" s="341" t="s">
        <v>1679</v>
      </c>
      <c r="G1725" s="340" t="s">
        <v>2650</v>
      </c>
      <c r="H1725" s="340" t="s">
        <v>2651</v>
      </c>
      <c r="I1725" s="342">
        <v>1089</v>
      </c>
      <c r="J1725" s="342">
        <v>100</v>
      </c>
      <c r="K1725" s="343">
        <v>108900</v>
      </c>
    </row>
    <row r="1726" spans="1:11" ht="14.45" customHeight="1" x14ac:dyDescent="0.2">
      <c r="A1726" s="338" t="s">
        <v>1433</v>
      </c>
      <c r="B1726" s="339" t="s">
        <v>1434</v>
      </c>
      <c r="C1726" s="340" t="s">
        <v>2126</v>
      </c>
      <c r="D1726" s="341" t="s">
        <v>2127</v>
      </c>
      <c r="E1726" s="340" t="s">
        <v>1678</v>
      </c>
      <c r="F1726" s="341" t="s">
        <v>1679</v>
      </c>
      <c r="G1726" s="340" t="s">
        <v>2652</v>
      </c>
      <c r="H1726" s="340" t="s">
        <v>2653</v>
      </c>
      <c r="I1726" s="342">
        <v>1089</v>
      </c>
      <c r="J1726" s="342">
        <v>10</v>
      </c>
      <c r="K1726" s="343">
        <v>10890</v>
      </c>
    </row>
    <row r="1727" spans="1:11" ht="14.45" customHeight="1" x14ac:dyDescent="0.2">
      <c r="A1727" s="338" t="s">
        <v>1433</v>
      </c>
      <c r="B1727" s="339" t="s">
        <v>1434</v>
      </c>
      <c r="C1727" s="340" t="s">
        <v>2126</v>
      </c>
      <c r="D1727" s="341" t="s">
        <v>2127</v>
      </c>
      <c r="E1727" s="340" t="s">
        <v>1678</v>
      </c>
      <c r="F1727" s="341" t="s">
        <v>1679</v>
      </c>
      <c r="G1727" s="340" t="s">
        <v>2654</v>
      </c>
      <c r="H1727" s="340" t="s">
        <v>2655</v>
      </c>
      <c r="I1727" s="342">
        <v>1299.530029296875</v>
      </c>
      <c r="J1727" s="342">
        <v>10</v>
      </c>
      <c r="K1727" s="343">
        <v>12995.2998046875</v>
      </c>
    </row>
    <row r="1728" spans="1:11" ht="14.45" customHeight="1" x14ac:dyDescent="0.2">
      <c r="A1728" s="338" t="s">
        <v>1433</v>
      </c>
      <c r="B1728" s="339" t="s">
        <v>1434</v>
      </c>
      <c r="C1728" s="340" t="s">
        <v>2126</v>
      </c>
      <c r="D1728" s="341" t="s">
        <v>2127</v>
      </c>
      <c r="E1728" s="340" t="s">
        <v>1678</v>
      </c>
      <c r="F1728" s="341" t="s">
        <v>1679</v>
      </c>
      <c r="G1728" s="340" t="s">
        <v>2656</v>
      </c>
      <c r="H1728" s="340" t="s">
        <v>2657</v>
      </c>
      <c r="I1728" s="342">
        <v>1299.530029296875</v>
      </c>
      <c r="J1728" s="342">
        <v>10</v>
      </c>
      <c r="K1728" s="343">
        <v>12995.2998046875</v>
      </c>
    </row>
    <row r="1729" spans="1:11" ht="14.45" customHeight="1" x14ac:dyDescent="0.2">
      <c r="A1729" s="338" t="s">
        <v>1433</v>
      </c>
      <c r="B1729" s="339" t="s">
        <v>1434</v>
      </c>
      <c r="C1729" s="340" t="s">
        <v>2126</v>
      </c>
      <c r="D1729" s="341" t="s">
        <v>2127</v>
      </c>
      <c r="E1729" s="340" t="s">
        <v>1678</v>
      </c>
      <c r="F1729" s="341" t="s">
        <v>1679</v>
      </c>
      <c r="G1729" s="340" t="s">
        <v>2658</v>
      </c>
      <c r="H1729" s="340" t="s">
        <v>2659</v>
      </c>
      <c r="I1729" s="342">
        <v>293126.9375</v>
      </c>
      <c r="J1729" s="342">
        <v>1</v>
      </c>
      <c r="K1729" s="343">
        <v>293126.9375</v>
      </c>
    </row>
    <row r="1730" spans="1:11" ht="14.45" customHeight="1" x14ac:dyDescent="0.2">
      <c r="A1730" s="338" t="s">
        <v>1433</v>
      </c>
      <c r="B1730" s="339" t="s">
        <v>1434</v>
      </c>
      <c r="C1730" s="340" t="s">
        <v>2126</v>
      </c>
      <c r="D1730" s="341" t="s">
        <v>2127</v>
      </c>
      <c r="E1730" s="340" t="s">
        <v>1130</v>
      </c>
      <c r="F1730" s="341" t="s">
        <v>1131</v>
      </c>
      <c r="G1730" s="340" t="s">
        <v>1682</v>
      </c>
      <c r="H1730" s="340" t="s">
        <v>1683</v>
      </c>
      <c r="I1730" s="342">
        <v>13.187999725341797</v>
      </c>
      <c r="J1730" s="342">
        <v>180</v>
      </c>
      <c r="K1730" s="343">
        <v>2373.9000549316406</v>
      </c>
    </row>
    <row r="1731" spans="1:11" ht="14.45" customHeight="1" x14ac:dyDescent="0.2">
      <c r="A1731" s="338" t="s">
        <v>1433</v>
      </c>
      <c r="B1731" s="339" t="s">
        <v>1434</v>
      </c>
      <c r="C1731" s="340" t="s">
        <v>2126</v>
      </c>
      <c r="D1731" s="341" t="s">
        <v>2127</v>
      </c>
      <c r="E1731" s="340" t="s">
        <v>1130</v>
      </c>
      <c r="F1731" s="341" t="s">
        <v>1131</v>
      </c>
      <c r="G1731" s="340" t="s">
        <v>2660</v>
      </c>
      <c r="H1731" s="340" t="s">
        <v>2661</v>
      </c>
      <c r="I1731" s="342">
        <v>15.789999961853027</v>
      </c>
      <c r="J1731" s="342">
        <v>25</v>
      </c>
      <c r="K1731" s="343">
        <v>394.739990234375</v>
      </c>
    </row>
    <row r="1732" spans="1:11" ht="14.45" customHeight="1" x14ac:dyDescent="0.2">
      <c r="A1732" s="338" t="s">
        <v>1433</v>
      </c>
      <c r="B1732" s="339" t="s">
        <v>1434</v>
      </c>
      <c r="C1732" s="340" t="s">
        <v>2126</v>
      </c>
      <c r="D1732" s="341" t="s">
        <v>2127</v>
      </c>
      <c r="E1732" s="340" t="s">
        <v>1130</v>
      </c>
      <c r="F1732" s="341" t="s">
        <v>1131</v>
      </c>
      <c r="G1732" s="340" t="s">
        <v>2662</v>
      </c>
      <c r="H1732" s="340" t="s">
        <v>2663</v>
      </c>
      <c r="I1732" s="342">
        <v>11.130000114440918</v>
      </c>
      <c r="J1732" s="342">
        <v>50</v>
      </c>
      <c r="K1732" s="343">
        <v>556.5999755859375</v>
      </c>
    </row>
    <row r="1733" spans="1:11" ht="14.45" customHeight="1" x14ac:dyDescent="0.2">
      <c r="A1733" s="338" t="s">
        <v>1433</v>
      </c>
      <c r="B1733" s="339" t="s">
        <v>1434</v>
      </c>
      <c r="C1733" s="340" t="s">
        <v>2126</v>
      </c>
      <c r="D1733" s="341" t="s">
        <v>2127</v>
      </c>
      <c r="E1733" s="340" t="s">
        <v>1130</v>
      </c>
      <c r="F1733" s="341" t="s">
        <v>1131</v>
      </c>
      <c r="G1733" s="340" t="s">
        <v>2093</v>
      </c>
      <c r="H1733" s="340" t="s">
        <v>2094</v>
      </c>
      <c r="I1733" s="342">
        <v>15.740000152587891</v>
      </c>
      <c r="J1733" s="342">
        <v>250</v>
      </c>
      <c r="K1733" s="343">
        <v>3935</v>
      </c>
    </row>
    <row r="1734" spans="1:11" ht="14.45" customHeight="1" x14ac:dyDescent="0.2">
      <c r="A1734" s="338" t="s">
        <v>1433</v>
      </c>
      <c r="B1734" s="339" t="s">
        <v>1434</v>
      </c>
      <c r="C1734" s="340" t="s">
        <v>2126</v>
      </c>
      <c r="D1734" s="341" t="s">
        <v>2127</v>
      </c>
      <c r="E1734" s="340" t="s">
        <v>1130</v>
      </c>
      <c r="F1734" s="341" t="s">
        <v>1131</v>
      </c>
      <c r="G1734" s="340" t="s">
        <v>2664</v>
      </c>
      <c r="H1734" s="340" t="s">
        <v>2665</v>
      </c>
      <c r="I1734" s="342">
        <v>567.489990234375</v>
      </c>
      <c r="J1734" s="342">
        <v>10</v>
      </c>
      <c r="K1734" s="343">
        <v>5674.89990234375</v>
      </c>
    </row>
    <row r="1735" spans="1:11" ht="14.45" customHeight="1" x14ac:dyDescent="0.2">
      <c r="A1735" s="338" t="s">
        <v>1433</v>
      </c>
      <c r="B1735" s="339" t="s">
        <v>1434</v>
      </c>
      <c r="C1735" s="340" t="s">
        <v>2126</v>
      </c>
      <c r="D1735" s="341" t="s">
        <v>2127</v>
      </c>
      <c r="E1735" s="340" t="s">
        <v>1130</v>
      </c>
      <c r="F1735" s="341" t="s">
        <v>1131</v>
      </c>
      <c r="G1735" s="340" t="s">
        <v>2666</v>
      </c>
      <c r="H1735" s="340" t="s">
        <v>2667</v>
      </c>
      <c r="I1735" s="342">
        <v>35.090000152587891</v>
      </c>
      <c r="J1735" s="342">
        <v>10</v>
      </c>
      <c r="K1735" s="343">
        <v>350.89999389648438</v>
      </c>
    </row>
    <row r="1736" spans="1:11" ht="14.45" customHeight="1" x14ac:dyDescent="0.2">
      <c r="A1736" s="338" t="s">
        <v>1433</v>
      </c>
      <c r="B1736" s="339" t="s">
        <v>1434</v>
      </c>
      <c r="C1736" s="340" t="s">
        <v>2126</v>
      </c>
      <c r="D1736" s="341" t="s">
        <v>2127</v>
      </c>
      <c r="E1736" s="340" t="s">
        <v>1130</v>
      </c>
      <c r="F1736" s="341" t="s">
        <v>1131</v>
      </c>
      <c r="G1736" s="340" t="s">
        <v>2668</v>
      </c>
      <c r="H1736" s="340" t="s">
        <v>2669</v>
      </c>
      <c r="I1736" s="342">
        <v>863.94000244140625</v>
      </c>
      <c r="J1736" s="342">
        <v>2</v>
      </c>
      <c r="K1736" s="343">
        <v>1727.8800048828125</v>
      </c>
    </row>
    <row r="1737" spans="1:11" ht="14.45" customHeight="1" x14ac:dyDescent="0.2">
      <c r="A1737" s="338" t="s">
        <v>1433</v>
      </c>
      <c r="B1737" s="339" t="s">
        <v>1434</v>
      </c>
      <c r="C1737" s="340" t="s">
        <v>2126</v>
      </c>
      <c r="D1737" s="341" t="s">
        <v>2127</v>
      </c>
      <c r="E1737" s="340" t="s">
        <v>1130</v>
      </c>
      <c r="F1737" s="341" t="s">
        <v>1131</v>
      </c>
      <c r="G1737" s="340" t="s">
        <v>2670</v>
      </c>
      <c r="H1737" s="340" t="s">
        <v>2671</v>
      </c>
      <c r="I1737" s="342">
        <v>863.94000244140625</v>
      </c>
      <c r="J1737" s="342">
        <v>2</v>
      </c>
      <c r="K1737" s="343">
        <v>1727.8800048828125</v>
      </c>
    </row>
    <row r="1738" spans="1:11" ht="14.45" customHeight="1" x14ac:dyDescent="0.2">
      <c r="A1738" s="338" t="s">
        <v>1433</v>
      </c>
      <c r="B1738" s="339" t="s">
        <v>1434</v>
      </c>
      <c r="C1738" s="340" t="s">
        <v>2126</v>
      </c>
      <c r="D1738" s="341" t="s">
        <v>2127</v>
      </c>
      <c r="E1738" s="340" t="s">
        <v>1130</v>
      </c>
      <c r="F1738" s="341" t="s">
        <v>1131</v>
      </c>
      <c r="G1738" s="340" t="s">
        <v>1684</v>
      </c>
      <c r="H1738" s="340" t="s">
        <v>1685</v>
      </c>
      <c r="I1738" s="342">
        <v>41.770000457763672</v>
      </c>
      <c r="J1738" s="342">
        <v>50</v>
      </c>
      <c r="K1738" s="343">
        <v>2088.5</v>
      </c>
    </row>
    <row r="1739" spans="1:11" ht="14.45" customHeight="1" x14ac:dyDescent="0.2">
      <c r="A1739" s="338" t="s">
        <v>1433</v>
      </c>
      <c r="B1739" s="339" t="s">
        <v>1434</v>
      </c>
      <c r="C1739" s="340" t="s">
        <v>2126</v>
      </c>
      <c r="D1739" s="341" t="s">
        <v>2127</v>
      </c>
      <c r="E1739" s="340" t="s">
        <v>1130</v>
      </c>
      <c r="F1739" s="341" t="s">
        <v>1131</v>
      </c>
      <c r="G1739" s="340" t="s">
        <v>2672</v>
      </c>
      <c r="H1739" s="340" t="s">
        <v>2673</v>
      </c>
      <c r="I1739" s="342">
        <v>209.3699951171875</v>
      </c>
      <c r="J1739" s="342">
        <v>10</v>
      </c>
      <c r="K1739" s="343">
        <v>2093.659912109375</v>
      </c>
    </row>
    <row r="1740" spans="1:11" ht="14.45" customHeight="1" x14ac:dyDescent="0.2">
      <c r="A1740" s="338" t="s">
        <v>1433</v>
      </c>
      <c r="B1740" s="339" t="s">
        <v>1434</v>
      </c>
      <c r="C1740" s="340" t="s">
        <v>2126</v>
      </c>
      <c r="D1740" s="341" t="s">
        <v>2127</v>
      </c>
      <c r="E1740" s="340" t="s">
        <v>1130</v>
      </c>
      <c r="F1740" s="341" t="s">
        <v>1131</v>
      </c>
      <c r="G1740" s="340" t="s">
        <v>2674</v>
      </c>
      <c r="H1740" s="340" t="s">
        <v>2675</v>
      </c>
      <c r="I1740" s="342">
        <v>209.3699951171875</v>
      </c>
      <c r="J1740" s="342">
        <v>10</v>
      </c>
      <c r="K1740" s="343">
        <v>2093.659912109375</v>
      </c>
    </row>
    <row r="1741" spans="1:11" ht="14.45" customHeight="1" x14ac:dyDescent="0.2">
      <c r="A1741" s="338" t="s">
        <v>1433</v>
      </c>
      <c r="B1741" s="339" t="s">
        <v>1434</v>
      </c>
      <c r="C1741" s="340" t="s">
        <v>2126</v>
      </c>
      <c r="D1741" s="341" t="s">
        <v>2127</v>
      </c>
      <c r="E1741" s="340" t="s">
        <v>1130</v>
      </c>
      <c r="F1741" s="341" t="s">
        <v>1131</v>
      </c>
      <c r="G1741" s="340" t="s">
        <v>2676</v>
      </c>
      <c r="H1741" s="340" t="s">
        <v>2677</v>
      </c>
      <c r="I1741" s="342">
        <v>120</v>
      </c>
      <c r="J1741" s="342">
        <v>30</v>
      </c>
      <c r="K1741" s="343">
        <v>3599.9599609375</v>
      </c>
    </row>
    <row r="1742" spans="1:11" ht="14.45" customHeight="1" x14ac:dyDescent="0.2">
      <c r="A1742" s="338" t="s">
        <v>1433</v>
      </c>
      <c r="B1742" s="339" t="s">
        <v>1434</v>
      </c>
      <c r="C1742" s="340" t="s">
        <v>2126</v>
      </c>
      <c r="D1742" s="341" t="s">
        <v>2127</v>
      </c>
      <c r="E1742" s="340" t="s">
        <v>1130</v>
      </c>
      <c r="F1742" s="341" t="s">
        <v>1131</v>
      </c>
      <c r="G1742" s="340" t="s">
        <v>2678</v>
      </c>
      <c r="H1742" s="340" t="s">
        <v>2679</v>
      </c>
      <c r="I1742" s="342">
        <v>149.99000549316406</v>
      </c>
      <c r="J1742" s="342">
        <v>450</v>
      </c>
      <c r="K1742" s="343">
        <v>67496.19140625</v>
      </c>
    </row>
    <row r="1743" spans="1:11" ht="14.45" customHeight="1" x14ac:dyDescent="0.2">
      <c r="A1743" s="338" t="s">
        <v>1433</v>
      </c>
      <c r="B1743" s="339" t="s">
        <v>1434</v>
      </c>
      <c r="C1743" s="340" t="s">
        <v>2126</v>
      </c>
      <c r="D1743" s="341" t="s">
        <v>2127</v>
      </c>
      <c r="E1743" s="340" t="s">
        <v>1130</v>
      </c>
      <c r="F1743" s="341" t="s">
        <v>1131</v>
      </c>
      <c r="G1743" s="340" t="s">
        <v>2117</v>
      </c>
      <c r="H1743" s="340" t="s">
        <v>2118</v>
      </c>
      <c r="I1743" s="342">
        <v>273.45999145507813</v>
      </c>
      <c r="J1743" s="342">
        <v>10</v>
      </c>
      <c r="K1743" s="343">
        <v>2734.60009765625</v>
      </c>
    </row>
    <row r="1744" spans="1:11" ht="14.45" customHeight="1" x14ac:dyDescent="0.2">
      <c r="A1744" s="338" t="s">
        <v>1433</v>
      </c>
      <c r="B1744" s="339" t="s">
        <v>1434</v>
      </c>
      <c r="C1744" s="340" t="s">
        <v>2126</v>
      </c>
      <c r="D1744" s="341" t="s">
        <v>2127</v>
      </c>
      <c r="E1744" s="340" t="s">
        <v>1130</v>
      </c>
      <c r="F1744" s="341" t="s">
        <v>1131</v>
      </c>
      <c r="G1744" s="340" t="s">
        <v>2117</v>
      </c>
      <c r="H1744" s="340" t="s">
        <v>2119</v>
      </c>
      <c r="I1744" s="342">
        <v>302.5</v>
      </c>
      <c r="J1744" s="342">
        <v>10</v>
      </c>
      <c r="K1744" s="343">
        <v>3025</v>
      </c>
    </row>
    <row r="1745" spans="1:11" ht="14.45" customHeight="1" x14ac:dyDescent="0.2">
      <c r="A1745" s="338" t="s">
        <v>1433</v>
      </c>
      <c r="B1745" s="339" t="s">
        <v>1434</v>
      </c>
      <c r="C1745" s="340" t="s">
        <v>2126</v>
      </c>
      <c r="D1745" s="341" t="s">
        <v>2127</v>
      </c>
      <c r="E1745" s="340" t="s">
        <v>1130</v>
      </c>
      <c r="F1745" s="341" t="s">
        <v>1131</v>
      </c>
      <c r="G1745" s="340" t="s">
        <v>2120</v>
      </c>
      <c r="H1745" s="340" t="s">
        <v>2121</v>
      </c>
      <c r="I1745" s="342">
        <v>695.75</v>
      </c>
      <c r="J1745" s="342">
        <v>640</v>
      </c>
      <c r="K1745" s="343">
        <v>445280</v>
      </c>
    </row>
    <row r="1746" spans="1:11" ht="14.45" customHeight="1" x14ac:dyDescent="0.2">
      <c r="A1746" s="338" t="s">
        <v>1433</v>
      </c>
      <c r="B1746" s="339" t="s">
        <v>1434</v>
      </c>
      <c r="C1746" s="340" t="s">
        <v>2126</v>
      </c>
      <c r="D1746" s="341" t="s">
        <v>2127</v>
      </c>
      <c r="E1746" s="340" t="s">
        <v>1153</v>
      </c>
      <c r="F1746" s="341" t="s">
        <v>1154</v>
      </c>
      <c r="G1746" s="340" t="s">
        <v>2680</v>
      </c>
      <c r="H1746" s="340" t="s">
        <v>2681</v>
      </c>
      <c r="I1746" s="342">
        <v>3749.5</v>
      </c>
      <c r="J1746" s="342">
        <v>20</v>
      </c>
      <c r="K1746" s="343">
        <v>74990</v>
      </c>
    </row>
    <row r="1747" spans="1:11" ht="14.45" customHeight="1" x14ac:dyDescent="0.2">
      <c r="A1747" s="338" t="s">
        <v>1433</v>
      </c>
      <c r="B1747" s="339" t="s">
        <v>1434</v>
      </c>
      <c r="C1747" s="340" t="s">
        <v>2126</v>
      </c>
      <c r="D1747" s="341" t="s">
        <v>2127</v>
      </c>
      <c r="E1747" s="340" t="s">
        <v>1153</v>
      </c>
      <c r="F1747" s="341" t="s">
        <v>1154</v>
      </c>
      <c r="G1747" s="340" t="s">
        <v>2682</v>
      </c>
      <c r="H1747" s="340" t="s">
        <v>2683</v>
      </c>
      <c r="I1747" s="342">
        <v>12947</v>
      </c>
      <c r="J1747" s="342">
        <v>1</v>
      </c>
      <c r="K1747" s="343">
        <v>12947</v>
      </c>
    </row>
    <row r="1748" spans="1:11" ht="14.45" customHeight="1" x14ac:dyDescent="0.2">
      <c r="A1748" s="338" t="s">
        <v>1433</v>
      </c>
      <c r="B1748" s="339" t="s">
        <v>1434</v>
      </c>
      <c r="C1748" s="340" t="s">
        <v>2126</v>
      </c>
      <c r="D1748" s="341" t="s">
        <v>2127</v>
      </c>
      <c r="E1748" s="340" t="s">
        <v>1153</v>
      </c>
      <c r="F1748" s="341" t="s">
        <v>1154</v>
      </c>
      <c r="G1748" s="340" t="s">
        <v>2684</v>
      </c>
      <c r="H1748" s="340" t="s">
        <v>2685</v>
      </c>
      <c r="I1748" s="342">
        <v>12659.6298828125</v>
      </c>
      <c r="J1748" s="342">
        <v>4</v>
      </c>
      <c r="K1748" s="343">
        <v>50638.5087890625</v>
      </c>
    </row>
    <row r="1749" spans="1:11" ht="14.45" customHeight="1" x14ac:dyDescent="0.2">
      <c r="A1749" s="338" t="s">
        <v>1433</v>
      </c>
      <c r="B1749" s="339" t="s">
        <v>1434</v>
      </c>
      <c r="C1749" s="340" t="s">
        <v>2126</v>
      </c>
      <c r="D1749" s="341" t="s">
        <v>2127</v>
      </c>
      <c r="E1749" s="340" t="s">
        <v>1153</v>
      </c>
      <c r="F1749" s="341" t="s">
        <v>1154</v>
      </c>
      <c r="G1749" s="340" t="s">
        <v>2686</v>
      </c>
      <c r="H1749" s="340" t="s">
        <v>2687</v>
      </c>
      <c r="I1749" s="342">
        <v>1636.0899658203125</v>
      </c>
      <c r="J1749" s="342">
        <v>10</v>
      </c>
      <c r="K1749" s="343">
        <v>16360.8701171875</v>
      </c>
    </row>
    <row r="1750" spans="1:11" ht="14.45" customHeight="1" x14ac:dyDescent="0.2">
      <c r="A1750" s="338" t="s">
        <v>1433</v>
      </c>
      <c r="B1750" s="339" t="s">
        <v>1434</v>
      </c>
      <c r="C1750" s="340" t="s">
        <v>2126</v>
      </c>
      <c r="D1750" s="341" t="s">
        <v>2127</v>
      </c>
      <c r="E1750" s="340" t="s">
        <v>1153</v>
      </c>
      <c r="F1750" s="341" t="s">
        <v>1154</v>
      </c>
      <c r="G1750" s="340" t="s">
        <v>1216</v>
      </c>
      <c r="H1750" s="340" t="s">
        <v>1217</v>
      </c>
      <c r="I1750" s="342">
        <v>7461.5498046875</v>
      </c>
      <c r="J1750" s="342">
        <v>2</v>
      </c>
      <c r="K1750" s="343">
        <v>14923.099609375</v>
      </c>
    </row>
    <row r="1751" spans="1:11" ht="14.45" customHeight="1" x14ac:dyDescent="0.2">
      <c r="A1751" s="338" t="s">
        <v>1433</v>
      </c>
      <c r="B1751" s="339" t="s">
        <v>1434</v>
      </c>
      <c r="C1751" s="340" t="s">
        <v>2126</v>
      </c>
      <c r="D1751" s="341" t="s">
        <v>2127</v>
      </c>
      <c r="E1751" s="340" t="s">
        <v>1153</v>
      </c>
      <c r="F1751" s="341" t="s">
        <v>1154</v>
      </c>
      <c r="G1751" s="340" t="s">
        <v>2688</v>
      </c>
      <c r="H1751" s="340" t="s">
        <v>2689</v>
      </c>
      <c r="I1751" s="342">
        <v>111.57363614169034</v>
      </c>
      <c r="J1751" s="342">
        <v>422</v>
      </c>
      <c r="K1751" s="343">
        <v>47085.500244140625</v>
      </c>
    </row>
    <row r="1752" spans="1:11" ht="14.45" customHeight="1" x14ac:dyDescent="0.2">
      <c r="A1752" s="338" t="s">
        <v>1433</v>
      </c>
      <c r="B1752" s="339" t="s">
        <v>1434</v>
      </c>
      <c r="C1752" s="340" t="s">
        <v>2126</v>
      </c>
      <c r="D1752" s="341" t="s">
        <v>2127</v>
      </c>
      <c r="E1752" s="340" t="s">
        <v>1153</v>
      </c>
      <c r="F1752" s="341" t="s">
        <v>1154</v>
      </c>
      <c r="G1752" s="340" t="s">
        <v>2690</v>
      </c>
      <c r="H1752" s="340" t="s">
        <v>2691</v>
      </c>
      <c r="I1752" s="342">
        <v>791.34002685546875</v>
      </c>
      <c r="J1752" s="342">
        <v>24</v>
      </c>
      <c r="K1752" s="343">
        <v>18992.16015625</v>
      </c>
    </row>
    <row r="1753" spans="1:11" ht="14.45" customHeight="1" x14ac:dyDescent="0.2">
      <c r="A1753" s="338" t="s">
        <v>1433</v>
      </c>
      <c r="B1753" s="339" t="s">
        <v>1434</v>
      </c>
      <c r="C1753" s="340" t="s">
        <v>2126</v>
      </c>
      <c r="D1753" s="341" t="s">
        <v>2127</v>
      </c>
      <c r="E1753" s="340" t="s">
        <v>1163</v>
      </c>
      <c r="F1753" s="341" t="s">
        <v>1164</v>
      </c>
      <c r="G1753" s="340" t="s">
        <v>2692</v>
      </c>
      <c r="H1753" s="340" t="s">
        <v>2693</v>
      </c>
      <c r="I1753" s="342">
        <v>2003.3399658203125</v>
      </c>
      <c r="J1753" s="342">
        <v>4</v>
      </c>
      <c r="K1753" s="343">
        <v>8013.33984375</v>
      </c>
    </row>
    <row r="1754" spans="1:11" ht="14.45" customHeight="1" x14ac:dyDescent="0.2">
      <c r="A1754" s="338" t="s">
        <v>1433</v>
      </c>
      <c r="B1754" s="339" t="s">
        <v>1434</v>
      </c>
      <c r="C1754" s="340" t="s">
        <v>2694</v>
      </c>
      <c r="D1754" s="341" t="s">
        <v>2695</v>
      </c>
      <c r="E1754" s="340" t="s">
        <v>316</v>
      </c>
      <c r="F1754" s="341" t="s">
        <v>317</v>
      </c>
      <c r="G1754" s="340" t="s">
        <v>2696</v>
      </c>
      <c r="H1754" s="340" t="s">
        <v>2697</v>
      </c>
      <c r="I1754" s="342">
        <v>78.650001525878906</v>
      </c>
      <c r="J1754" s="342">
        <v>500</v>
      </c>
      <c r="K1754" s="343">
        <v>39324.490234375</v>
      </c>
    </row>
    <row r="1755" spans="1:11" ht="14.45" customHeight="1" x14ac:dyDescent="0.2">
      <c r="A1755" s="338" t="s">
        <v>1433</v>
      </c>
      <c r="B1755" s="339" t="s">
        <v>1434</v>
      </c>
      <c r="C1755" s="340" t="s">
        <v>2694</v>
      </c>
      <c r="D1755" s="341" t="s">
        <v>2695</v>
      </c>
      <c r="E1755" s="340" t="s">
        <v>316</v>
      </c>
      <c r="F1755" s="341" t="s">
        <v>317</v>
      </c>
      <c r="G1755" s="340" t="s">
        <v>2698</v>
      </c>
      <c r="H1755" s="340" t="s">
        <v>2699</v>
      </c>
      <c r="I1755" s="342">
        <v>74.75</v>
      </c>
      <c r="J1755" s="342">
        <v>50</v>
      </c>
      <c r="K1755" s="343">
        <v>3737.5</v>
      </c>
    </row>
    <row r="1756" spans="1:11" ht="14.45" customHeight="1" x14ac:dyDescent="0.2">
      <c r="A1756" s="338" t="s">
        <v>1433</v>
      </c>
      <c r="B1756" s="339" t="s">
        <v>1434</v>
      </c>
      <c r="C1756" s="340" t="s">
        <v>2694</v>
      </c>
      <c r="D1756" s="341" t="s">
        <v>2695</v>
      </c>
      <c r="E1756" s="340" t="s">
        <v>316</v>
      </c>
      <c r="F1756" s="341" t="s">
        <v>317</v>
      </c>
      <c r="G1756" s="340" t="s">
        <v>2700</v>
      </c>
      <c r="H1756" s="340" t="s">
        <v>2701</v>
      </c>
      <c r="I1756" s="342">
        <v>74.75</v>
      </c>
      <c r="J1756" s="342">
        <v>500</v>
      </c>
      <c r="K1756" s="343">
        <v>37375</v>
      </c>
    </row>
    <row r="1757" spans="1:11" ht="14.45" customHeight="1" x14ac:dyDescent="0.2">
      <c r="A1757" s="338" t="s">
        <v>1433</v>
      </c>
      <c r="B1757" s="339" t="s">
        <v>1434</v>
      </c>
      <c r="C1757" s="340" t="s">
        <v>2694</v>
      </c>
      <c r="D1757" s="341" t="s">
        <v>2695</v>
      </c>
      <c r="E1757" s="340" t="s">
        <v>316</v>
      </c>
      <c r="F1757" s="341" t="s">
        <v>317</v>
      </c>
      <c r="G1757" s="340" t="s">
        <v>1459</v>
      </c>
      <c r="H1757" s="340" t="s">
        <v>1460</v>
      </c>
      <c r="I1757" s="342">
        <v>0.4699999988079071</v>
      </c>
      <c r="J1757" s="342">
        <v>200</v>
      </c>
      <c r="K1757" s="343">
        <v>94</v>
      </c>
    </row>
    <row r="1758" spans="1:11" ht="14.45" customHeight="1" x14ac:dyDescent="0.2">
      <c r="A1758" s="338" t="s">
        <v>1433</v>
      </c>
      <c r="B1758" s="339" t="s">
        <v>1434</v>
      </c>
      <c r="C1758" s="340" t="s">
        <v>2694</v>
      </c>
      <c r="D1758" s="341" t="s">
        <v>2695</v>
      </c>
      <c r="E1758" s="340" t="s">
        <v>316</v>
      </c>
      <c r="F1758" s="341" t="s">
        <v>317</v>
      </c>
      <c r="G1758" s="340" t="s">
        <v>1792</v>
      </c>
      <c r="H1758" s="340" t="s">
        <v>1793</v>
      </c>
      <c r="I1758" s="342">
        <v>2.5399999618530273</v>
      </c>
      <c r="J1758" s="342">
        <v>4830</v>
      </c>
      <c r="K1758" s="343">
        <v>12268.200347900391</v>
      </c>
    </row>
    <row r="1759" spans="1:11" ht="14.45" customHeight="1" x14ac:dyDescent="0.2">
      <c r="A1759" s="338" t="s">
        <v>1433</v>
      </c>
      <c r="B1759" s="339" t="s">
        <v>1434</v>
      </c>
      <c r="C1759" s="340" t="s">
        <v>2694</v>
      </c>
      <c r="D1759" s="341" t="s">
        <v>2695</v>
      </c>
      <c r="E1759" s="340" t="s">
        <v>316</v>
      </c>
      <c r="F1759" s="341" t="s">
        <v>317</v>
      </c>
      <c r="G1759" s="340" t="s">
        <v>360</v>
      </c>
      <c r="H1759" s="340" t="s">
        <v>361</v>
      </c>
      <c r="I1759" s="342">
        <v>2.880000114440918</v>
      </c>
      <c r="J1759" s="342">
        <v>150</v>
      </c>
      <c r="K1759" s="343">
        <v>432</v>
      </c>
    </row>
    <row r="1760" spans="1:11" ht="14.45" customHeight="1" x14ac:dyDescent="0.2">
      <c r="A1760" s="338" t="s">
        <v>1433</v>
      </c>
      <c r="B1760" s="339" t="s">
        <v>1434</v>
      </c>
      <c r="C1760" s="340" t="s">
        <v>2694</v>
      </c>
      <c r="D1760" s="341" t="s">
        <v>2695</v>
      </c>
      <c r="E1760" s="340" t="s">
        <v>316</v>
      </c>
      <c r="F1760" s="341" t="s">
        <v>317</v>
      </c>
      <c r="G1760" s="340" t="s">
        <v>2702</v>
      </c>
      <c r="H1760" s="340" t="s">
        <v>2703</v>
      </c>
      <c r="I1760" s="342">
        <v>171.35000610351563</v>
      </c>
      <c r="J1760" s="342">
        <v>10</v>
      </c>
      <c r="K1760" s="343">
        <v>1713.510009765625</v>
      </c>
    </row>
    <row r="1761" spans="1:11" ht="14.45" customHeight="1" x14ac:dyDescent="0.2">
      <c r="A1761" s="338" t="s">
        <v>1433</v>
      </c>
      <c r="B1761" s="339" t="s">
        <v>1434</v>
      </c>
      <c r="C1761" s="340" t="s">
        <v>2694</v>
      </c>
      <c r="D1761" s="341" t="s">
        <v>2695</v>
      </c>
      <c r="E1761" s="340" t="s">
        <v>316</v>
      </c>
      <c r="F1761" s="341" t="s">
        <v>317</v>
      </c>
      <c r="G1761" s="340" t="s">
        <v>1491</v>
      </c>
      <c r="H1761" s="340" t="s">
        <v>1492</v>
      </c>
      <c r="I1761" s="342">
        <v>599.1500244140625</v>
      </c>
      <c r="J1761" s="342">
        <v>6</v>
      </c>
      <c r="K1761" s="343">
        <v>3594.900146484375</v>
      </c>
    </row>
    <row r="1762" spans="1:11" ht="14.45" customHeight="1" x14ac:dyDescent="0.2">
      <c r="A1762" s="338" t="s">
        <v>1433</v>
      </c>
      <c r="B1762" s="339" t="s">
        <v>1434</v>
      </c>
      <c r="C1762" s="340" t="s">
        <v>2694</v>
      </c>
      <c r="D1762" s="341" t="s">
        <v>2695</v>
      </c>
      <c r="E1762" s="340" t="s">
        <v>316</v>
      </c>
      <c r="F1762" s="341" t="s">
        <v>317</v>
      </c>
      <c r="G1762" s="340" t="s">
        <v>1714</v>
      </c>
      <c r="H1762" s="340" t="s">
        <v>1715</v>
      </c>
      <c r="I1762" s="342">
        <v>26.020000457763672</v>
      </c>
      <c r="J1762" s="342">
        <v>20</v>
      </c>
      <c r="K1762" s="343">
        <v>520.30999755859375</v>
      </c>
    </row>
    <row r="1763" spans="1:11" ht="14.45" customHeight="1" x14ac:dyDescent="0.2">
      <c r="A1763" s="338" t="s">
        <v>1433</v>
      </c>
      <c r="B1763" s="339" t="s">
        <v>1434</v>
      </c>
      <c r="C1763" s="340" t="s">
        <v>2694</v>
      </c>
      <c r="D1763" s="341" t="s">
        <v>2695</v>
      </c>
      <c r="E1763" s="340" t="s">
        <v>316</v>
      </c>
      <c r="F1763" s="341" t="s">
        <v>317</v>
      </c>
      <c r="G1763" s="340" t="s">
        <v>1507</v>
      </c>
      <c r="H1763" s="340" t="s">
        <v>1508</v>
      </c>
      <c r="I1763" s="342">
        <v>13.793333477444119</v>
      </c>
      <c r="J1763" s="342">
        <v>2250</v>
      </c>
      <c r="K1763" s="343">
        <v>31032</v>
      </c>
    </row>
    <row r="1764" spans="1:11" ht="14.45" customHeight="1" x14ac:dyDescent="0.2">
      <c r="A1764" s="338" t="s">
        <v>1433</v>
      </c>
      <c r="B1764" s="339" t="s">
        <v>1434</v>
      </c>
      <c r="C1764" s="340" t="s">
        <v>2694</v>
      </c>
      <c r="D1764" s="341" t="s">
        <v>2695</v>
      </c>
      <c r="E1764" s="340" t="s">
        <v>316</v>
      </c>
      <c r="F1764" s="341" t="s">
        <v>317</v>
      </c>
      <c r="G1764" s="340" t="s">
        <v>1509</v>
      </c>
      <c r="H1764" s="340" t="s">
        <v>1510</v>
      </c>
      <c r="I1764" s="342">
        <v>228.50999886648995</v>
      </c>
      <c r="J1764" s="342">
        <v>275</v>
      </c>
      <c r="K1764" s="343">
        <v>62827.849609375</v>
      </c>
    </row>
    <row r="1765" spans="1:11" ht="14.45" customHeight="1" x14ac:dyDescent="0.2">
      <c r="A1765" s="338" t="s">
        <v>1433</v>
      </c>
      <c r="B1765" s="339" t="s">
        <v>1434</v>
      </c>
      <c r="C1765" s="340" t="s">
        <v>2694</v>
      </c>
      <c r="D1765" s="341" t="s">
        <v>2695</v>
      </c>
      <c r="E1765" s="340" t="s">
        <v>316</v>
      </c>
      <c r="F1765" s="341" t="s">
        <v>317</v>
      </c>
      <c r="G1765" s="340" t="s">
        <v>2704</v>
      </c>
      <c r="H1765" s="340" t="s">
        <v>2705</v>
      </c>
      <c r="I1765" s="342">
        <v>41.400001525878906</v>
      </c>
      <c r="J1765" s="342">
        <v>100</v>
      </c>
      <c r="K1765" s="343">
        <v>4140</v>
      </c>
    </row>
    <row r="1766" spans="1:11" ht="14.45" customHeight="1" x14ac:dyDescent="0.2">
      <c r="A1766" s="338" t="s">
        <v>1433</v>
      </c>
      <c r="B1766" s="339" t="s">
        <v>1434</v>
      </c>
      <c r="C1766" s="340" t="s">
        <v>2694</v>
      </c>
      <c r="D1766" s="341" t="s">
        <v>2695</v>
      </c>
      <c r="E1766" s="340" t="s">
        <v>316</v>
      </c>
      <c r="F1766" s="341" t="s">
        <v>317</v>
      </c>
      <c r="G1766" s="340" t="s">
        <v>2706</v>
      </c>
      <c r="H1766" s="340" t="s">
        <v>2707</v>
      </c>
      <c r="I1766" s="342">
        <v>15.5</v>
      </c>
      <c r="J1766" s="342">
        <v>400</v>
      </c>
      <c r="K1766" s="343">
        <v>6198.77978515625</v>
      </c>
    </row>
    <row r="1767" spans="1:11" ht="14.45" customHeight="1" x14ac:dyDescent="0.2">
      <c r="A1767" s="338" t="s">
        <v>1433</v>
      </c>
      <c r="B1767" s="339" t="s">
        <v>1434</v>
      </c>
      <c r="C1767" s="340" t="s">
        <v>2694</v>
      </c>
      <c r="D1767" s="341" t="s">
        <v>2695</v>
      </c>
      <c r="E1767" s="340" t="s">
        <v>316</v>
      </c>
      <c r="F1767" s="341" t="s">
        <v>317</v>
      </c>
      <c r="G1767" s="340" t="s">
        <v>2708</v>
      </c>
      <c r="H1767" s="340" t="s">
        <v>2709</v>
      </c>
      <c r="I1767" s="342">
        <v>34.040000915527344</v>
      </c>
      <c r="J1767" s="342">
        <v>50</v>
      </c>
      <c r="K1767" s="343">
        <v>1702</v>
      </c>
    </row>
    <row r="1768" spans="1:11" ht="14.45" customHeight="1" x14ac:dyDescent="0.2">
      <c r="A1768" s="338" t="s">
        <v>1433</v>
      </c>
      <c r="B1768" s="339" t="s">
        <v>1434</v>
      </c>
      <c r="C1768" s="340" t="s">
        <v>2694</v>
      </c>
      <c r="D1768" s="341" t="s">
        <v>2695</v>
      </c>
      <c r="E1768" s="340" t="s">
        <v>316</v>
      </c>
      <c r="F1768" s="341" t="s">
        <v>317</v>
      </c>
      <c r="G1768" s="340" t="s">
        <v>1536</v>
      </c>
      <c r="H1768" s="340" t="s">
        <v>1537</v>
      </c>
      <c r="I1768" s="342">
        <v>0.74000000953674316</v>
      </c>
      <c r="J1768" s="342">
        <v>1200</v>
      </c>
      <c r="K1768" s="343">
        <v>904</v>
      </c>
    </row>
    <row r="1769" spans="1:11" ht="14.45" customHeight="1" x14ac:dyDescent="0.2">
      <c r="A1769" s="338" t="s">
        <v>1433</v>
      </c>
      <c r="B1769" s="339" t="s">
        <v>1434</v>
      </c>
      <c r="C1769" s="340" t="s">
        <v>2694</v>
      </c>
      <c r="D1769" s="341" t="s">
        <v>2695</v>
      </c>
      <c r="E1769" s="340" t="s">
        <v>462</v>
      </c>
      <c r="F1769" s="341" t="s">
        <v>463</v>
      </c>
      <c r="G1769" s="340" t="s">
        <v>1553</v>
      </c>
      <c r="H1769" s="340" t="s">
        <v>1554</v>
      </c>
      <c r="I1769" s="342">
        <v>4.3539999961853031</v>
      </c>
      <c r="J1769" s="342">
        <v>1200</v>
      </c>
      <c r="K1769" s="343">
        <v>5226.0601196289063</v>
      </c>
    </row>
    <row r="1770" spans="1:11" ht="14.45" customHeight="1" x14ac:dyDescent="0.2">
      <c r="A1770" s="338" t="s">
        <v>1433</v>
      </c>
      <c r="B1770" s="339" t="s">
        <v>1434</v>
      </c>
      <c r="C1770" s="340" t="s">
        <v>2694</v>
      </c>
      <c r="D1770" s="341" t="s">
        <v>2695</v>
      </c>
      <c r="E1770" s="340" t="s">
        <v>462</v>
      </c>
      <c r="F1770" s="341" t="s">
        <v>463</v>
      </c>
      <c r="G1770" s="340" t="s">
        <v>1557</v>
      </c>
      <c r="H1770" s="340" t="s">
        <v>1558</v>
      </c>
      <c r="I1770" s="342">
        <v>11.140000343322754</v>
      </c>
      <c r="J1770" s="342">
        <v>50</v>
      </c>
      <c r="K1770" s="343">
        <v>557</v>
      </c>
    </row>
    <row r="1771" spans="1:11" ht="14.45" customHeight="1" x14ac:dyDescent="0.2">
      <c r="A1771" s="338" t="s">
        <v>1433</v>
      </c>
      <c r="B1771" s="339" t="s">
        <v>1434</v>
      </c>
      <c r="C1771" s="340" t="s">
        <v>2694</v>
      </c>
      <c r="D1771" s="341" t="s">
        <v>2695</v>
      </c>
      <c r="E1771" s="340" t="s">
        <v>462</v>
      </c>
      <c r="F1771" s="341" t="s">
        <v>463</v>
      </c>
      <c r="G1771" s="340" t="s">
        <v>2710</v>
      </c>
      <c r="H1771" s="340" t="s">
        <v>2711</v>
      </c>
      <c r="I1771" s="342">
        <v>1.2100000381469727</v>
      </c>
      <c r="J1771" s="342">
        <v>5</v>
      </c>
      <c r="K1771" s="343">
        <v>6.0500001907348633</v>
      </c>
    </row>
    <row r="1772" spans="1:11" ht="14.45" customHeight="1" x14ac:dyDescent="0.2">
      <c r="A1772" s="338" t="s">
        <v>1433</v>
      </c>
      <c r="B1772" s="339" t="s">
        <v>1434</v>
      </c>
      <c r="C1772" s="340" t="s">
        <v>2694</v>
      </c>
      <c r="D1772" s="341" t="s">
        <v>2695</v>
      </c>
      <c r="E1772" s="340" t="s">
        <v>462</v>
      </c>
      <c r="F1772" s="341" t="s">
        <v>463</v>
      </c>
      <c r="G1772" s="340" t="s">
        <v>2712</v>
      </c>
      <c r="H1772" s="340" t="s">
        <v>2713</v>
      </c>
      <c r="I1772" s="342">
        <v>1.2100000381469727</v>
      </c>
      <c r="J1772" s="342">
        <v>5</v>
      </c>
      <c r="K1772" s="343">
        <v>6.0500001907348633</v>
      </c>
    </row>
    <row r="1773" spans="1:11" ht="14.45" customHeight="1" x14ac:dyDescent="0.2">
      <c r="A1773" s="338" t="s">
        <v>1433</v>
      </c>
      <c r="B1773" s="339" t="s">
        <v>1434</v>
      </c>
      <c r="C1773" s="340" t="s">
        <v>2694</v>
      </c>
      <c r="D1773" s="341" t="s">
        <v>2695</v>
      </c>
      <c r="E1773" s="340" t="s">
        <v>462</v>
      </c>
      <c r="F1773" s="341" t="s">
        <v>463</v>
      </c>
      <c r="G1773" s="340" t="s">
        <v>1583</v>
      </c>
      <c r="H1773" s="340" t="s">
        <v>1584</v>
      </c>
      <c r="I1773" s="342">
        <v>7.8650000095367432</v>
      </c>
      <c r="J1773" s="342">
        <v>1600</v>
      </c>
      <c r="K1773" s="343">
        <v>12584</v>
      </c>
    </row>
    <row r="1774" spans="1:11" ht="14.45" customHeight="1" x14ac:dyDescent="0.2">
      <c r="A1774" s="338" t="s">
        <v>1433</v>
      </c>
      <c r="B1774" s="339" t="s">
        <v>1434</v>
      </c>
      <c r="C1774" s="340" t="s">
        <v>2694</v>
      </c>
      <c r="D1774" s="341" t="s">
        <v>2695</v>
      </c>
      <c r="E1774" s="340" t="s">
        <v>462</v>
      </c>
      <c r="F1774" s="341" t="s">
        <v>463</v>
      </c>
      <c r="G1774" s="340" t="s">
        <v>1598</v>
      </c>
      <c r="H1774" s="340" t="s">
        <v>1599</v>
      </c>
      <c r="I1774" s="342">
        <v>1.5</v>
      </c>
      <c r="J1774" s="342">
        <v>200</v>
      </c>
      <c r="K1774" s="343">
        <v>300</v>
      </c>
    </row>
    <row r="1775" spans="1:11" ht="14.45" customHeight="1" x14ac:dyDescent="0.2">
      <c r="A1775" s="338" t="s">
        <v>1433</v>
      </c>
      <c r="B1775" s="339" t="s">
        <v>1434</v>
      </c>
      <c r="C1775" s="340" t="s">
        <v>2694</v>
      </c>
      <c r="D1775" s="341" t="s">
        <v>2695</v>
      </c>
      <c r="E1775" s="340" t="s">
        <v>462</v>
      </c>
      <c r="F1775" s="341" t="s">
        <v>463</v>
      </c>
      <c r="G1775" s="340" t="s">
        <v>2714</v>
      </c>
      <c r="H1775" s="340" t="s">
        <v>2715</v>
      </c>
      <c r="I1775" s="342">
        <v>724.78997802734375</v>
      </c>
      <c r="J1775" s="342">
        <v>10</v>
      </c>
      <c r="K1775" s="343">
        <v>7247.8998413085938</v>
      </c>
    </row>
    <row r="1776" spans="1:11" ht="14.45" customHeight="1" x14ac:dyDescent="0.2">
      <c r="A1776" s="338" t="s">
        <v>1433</v>
      </c>
      <c r="B1776" s="339" t="s">
        <v>1434</v>
      </c>
      <c r="C1776" s="340" t="s">
        <v>2694</v>
      </c>
      <c r="D1776" s="341" t="s">
        <v>2695</v>
      </c>
      <c r="E1776" s="340" t="s">
        <v>1064</v>
      </c>
      <c r="F1776" s="341" t="s">
        <v>1065</v>
      </c>
      <c r="G1776" s="340" t="s">
        <v>1114</v>
      </c>
      <c r="H1776" s="340" t="s">
        <v>1115</v>
      </c>
      <c r="I1776" s="342">
        <v>0.71500000357627869</v>
      </c>
      <c r="J1776" s="342">
        <v>2000</v>
      </c>
      <c r="K1776" s="343">
        <v>1430</v>
      </c>
    </row>
    <row r="1777" spans="1:11" ht="14.45" customHeight="1" x14ac:dyDescent="0.2">
      <c r="A1777" s="338" t="s">
        <v>1433</v>
      </c>
      <c r="B1777" s="339" t="s">
        <v>1434</v>
      </c>
      <c r="C1777" s="340" t="s">
        <v>2694</v>
      </c>
      <c r="D1777" s="341" t="s">
        <v>2695</v>
      </c>
      <c r="E1777" s="340" t="s">
        <v>1064</v>
      </c>
      <c r="F1777" s="341" t="s">
        <v>1065</v>
      </c>
      <c r="G1777" s="340" t="s">
        <v>1226</v>
      </c>
      <c r="H1777" s="340" t="s">
        <v>1227</v>
      </c>
      <c r="I1777" s="342">
        <v>0.77999997138977051</v>
      </c>
      <c r="J1777" s="342">
        <v>400</v>
      </c>
      <c r="K1777" s="343">
        <v>312</v>
      </c>
    </row>
    <row r="1778" spans="1:11" ht="14.45" customHeight="1" x14ac:dyDescent="0.2">
      <c r="A1778" s="338" t="s">
        <v>1433</v>
      </c>
      <c r="B1778" s="339" t="s">
        <v>1434</v>
      </c>
      <c r="C1778" s="340" t="s">
        <v>2694</v>
      </c>
      <c r="D1778" s="341" t="s">
        <v>2695</v>
      </c>
      <c r="E1778" s="340" t="s">
        <v>1064</v>
      </c>
      <c r="F1778" s="341" t="s">
        <v>1065</v>
      </c>
      <c r="G1778" s="340" t="s">
        <v>1114</v>
      </c>
      <c r="H1778" s="340" t="s">
        <v>1123</v>
      </c>
      <c r="I1778" s="342">
        <v>1.2999999523162842</v>
      </c>
      <c r="J1778" s="342">
        <v>1000</v>
      </c>
      <c r="K1778" s="343">
        <v>1300</v>
      </c>
    </row>
    <row r="1779" spans="1:11" ht="14.45" customHeight="1" x14ac:dyDescent="0.2">
      <c r="A1779" s="338" t="s">
        <v>1433</v>
      </c>
      <c r="B1779" s="339" t="s">
        <v>1434</v>
      </c>
      <c r="C1779" s="340" t="s">
        <v>2694</v>
      </c>
      <c r="D1779" s="341" t="s">
        <v>2695</v>
      </c>
      <c r="E1779" s="340" t="s">
        <v>1064</v>
      </c>
      <c r="F1779" s="341" t="s">
        <v>1065</v>
      </c>
      <c r="G1779" s="340" t="s">
        <v>1226</v>
      </c>
      <c r="H1779" s="340" t="s">
        <v>1232</v>
      </c>
      <c r="I1779" s="342">
        <v>1.190000057220459</v>
      </c>
      <c r="J1779" s="342">
        <v>400</v>
      </c>
      <c r="K1779" s="343">
        <v>476</v>
      </c>
    </row>
    <row r="1780" spans="1:11" ht="14.45" customHeight="1" x14ac:dyDescent="0.2">
      <c r="A1780" s="338" t="s">
        <v>1433</v>
      </c>
      <c r="B1780" s="339" t="s">
        <v>1434</v>
      </c>
      <c r="C1780" s="340" t="s">
        <v>2694</v>
      </c>
      <c r="D1780" s="341" t="s">
        <v>2695</v>
      </c>
      <c r="E1780" s="340" t="s">
        <v>2716</v>
      </c>
      <c r="F1780" s="341" t="s">
        <v>2717</v>
      </c>
      <c r="G1780" s="340" t="s">
        <v>2718</v>
      </c>
      <c r="H1780" s="340" t="s">
        <v>2719</v>
      </c>
      <c r="I1780" s="342">
        <v>93.150001525878906</v>
      </c>
      <c r="J1780" s="342">
        <v>300</v>
      </c>
      <c r="K1780" s="343">
        <v>27945</v>
      </c>
    </row>
    <row r="1781" spans="1:11" ht="14.45" customHeight="1" x14ac:dyDescent="0.2">
      <c r="A1781" s="338" t="s">
        <v>1433</v>
      </c>
      <c r="B1781" s="339" t="s">
        <v>1434</v>
      </c>
      <c r="C1781" s="340" t="s">
        <v>2694</v>
      </c>
      <c r="D1781" s="341" t="s">
        <v>2695</v>
      </c>
      <c r="E1781" s="340" t="s">
        <v>2716</v>
      </c>
      <c r="F1781" s="341" t="s">
        <v>2717</v>
      </c>
      <c r="G1781" s="340" t="s">
        <v>2720</v>
      </c>
      <c r="H1781" s="340" t="s">
        <v>2721</v>
      </c>
      <c r="I1781" s="342">
        <v>1480</v>
      </c>
      <c r="J1781" s="342">
        <v>20</v>
      </c>
      <c r="K1781" s="343">
        <v>29600</v>
      </c>
    </row>
    <row r="1782" spans="1:11" ht="14.45" customHeight="1" x14ac:dyDescent="0.2">
      <c r="A1782" s="338" t="s">
        <v>1433</v>
      </c>
      <c r="B1782" s="339" t="s">
        <v>1434</v>
      </c>
      <c r="C1782" s="340" t="s">
        <v>2694</v>
      </c>
      <c r="D1782" s="341" t="s">
        <v>2695</v>
      </c>
      <c r="E1782" s="340" t="s">
        <v>2716</v>
      </c>
      <c r="F1782" s="341" t="s">
        <v>2717</v>
      </c>
      <c r="G1782" s="340" t="s">
        <v>2722</v>
      </c>
      <c r="H1782" s="340" t="s">
        <v>2723</v>
      </c>
      <c r="I1782" s="342">
        <v>1480</v>
      </c>
      <c r="J1782" s="342">
        <v>20</v>
      </c>
      <c r="K1782" s="343">
        <v>29600</v>
      </c>
    </row>
    <row r="1783" spans="1:11" ht="14.45" customHeight="1" x14ac:dyDescent="0.2">
      <c r="A1783" s="338" t="s">
        <v>1433</v>
      </c>
      <c r="B1783" s="339" t="s">
        <v>1434</v>
      </c>
      <c r="C1783" s="340" t="s">
        <v>2694</v>
      </c>
      <c r="D1783" s="341" t="s">
        <v>2695</v>
      </c>
      <c r="E1783" s="340" t="s">
        <v>2716</v>
      </c>
      <c r="F1783" s="341" t="s">
        <v>2717</v>
      </c>
      <c r="G1783" s="340" t="s">
        <v>2724</v>
      </c>
      <c r="H1783" s="340" t="s">
        <v>2725</v>
      </c>
      <c r="I1783" s="342">
        <v>1480</v>
      </c>
      <c r="J1783" s="342">
        <v>20</v>
      </c>
      <c r="K1783" s="343">
        <v>29600</v>
      </c>
    </row>
    <row r="1784" spans="1:11" ht="14.45" customHeight="1" x14ac:dyDescent="0.2">
      <c r="A1784" s="338" t="s">
        <v>1433</v>
      </c>
      <c r="B1784" s="339" t="s">
        <v>1434</v>
      </c>
      <c r="C1784" s="340" t="s">
        <v>2694</v>
      </c>
      <c r="D1784" s="341" t="s">
        <v>2695</v>
      </c>
      <c r="E1784" s="340" t="s">
        <v>2716</v>
      </c>
      <c r="F1784" s="341" t="s">
        <v>2717</v>
      </c>
      <c r="G1784" s="340" t="s">
        <v>2726</v>
      </c>
      <c r="H1784" s="340" t="s">
        <v>2727</v>
      </c>
      <c r="I1784" s="342">
        <v>968</v>
      </c>
      <c r="J1784" s="342">
        <v>20</v>
      </c>
      <c r="K1784" s="343">
        <v>19360</v>
      </c>
    </row>
    <row r="1785" spans="1:11" ht="14.45" customHeight="1" x14ac:dyDescent="0.2">
      <c r="A1785" s="338" t="s">
        <v>1433</v>
      </c>
      <c r="B1785" s="339" t="s">
        <v>1434</v>
      </c>
      <c r="C1785" s="340" t="s">
        <v>2694</v>
      </c>
      <c r="D1785" s="341" t="s">
        <v>2695</v>
      </c>
      <c r="E1785" s="340" t="s">
        <v>2716</v>
      </c>
      <c r="F1785" s="341" t="s">
        <v>2717</v>
      </c>
      <c r="G1785" s="340" t="s">
        <v>2728</v>
      </c>
      <c r="H1785" s="340" t="s">
        <v>2729</v>
      </c>
      <c r="I1785" s="342">
        <v>1550</v>
      </c>
      <c r="J1785" s="342">
        <v>55</v>
      </c>
      <c r="K1785" s="343">
        <v>85249.83984375</v>
      </c>
    </row>
    <row r="1786" spans="1:11" ht="14.45" customHeight="1" x14ac:dyDescent="0.2">
      <c r="A1786" s="338" t="s">
        <v>1433</v>
      </c>
      <c r="B1786" s="339" t="s">
        <v>1434</v>
      </c>
      <c r="C1786" s="340" t="s">
        <v>2694</v>
      </c>
      <c r="D1786" s="341" t="s">
        <v>2695</v>
      </c>
      <c r="E1786" s="340" t="s">
        <v>2716</v>
      </c>
      <c r="F1786" s="341" t="s">
        <v>2717</v>
      </c>
      <c r="G1786" s="340" t="s">
        <v>2730</v>
      </c>
      <c r="H1786" s="340" t="s">
        <v>2731</v>
      </c>
      <c r="I1786" s="342">
        <v>2377.64990234375</v>
      </c>
      <c r="J1786" s="342">
        <v>140</v>
      </c>
      <c r="K1786" s="343">
        <v>332871</v>
      </c>
    </row>
    <row r="1787" spans="1:11" ht="14.45" customHeight="1" x14ac:dyDescent="0.2">
      <c r="A1787" s="338" t="s">
        <v>1433</v>
      </c>
      <c r="B1787" s="339" t="s">
        <v>1434</v>
      </c>
      <c r="C1787" s="340" t="s">
        <v>2694</v>
      </c>
      <c r="D1787" s="341" t="s">
        <v>2695</v>
      </c>
      <c r="E1787" s="340" t="s">
        <v>2716</v>
      </c>
      <c r="F1787" s="341" t="s">
        <v>2717</v>
      </c>
      <c r="G1787" s="340" t="s">
        <v>2732</v>
      </c>
      <c r="H1787" s="340" t="s">
        <v>2733</v>
      </c>
      <c r="I1787" s="342">
        <v>2250.4541219075522</v>
      </c>
      <c r="J1787" s="342">
        <v>105</v>
      </c>
      <c r="K1787" s="343">
        <v>236297.7294921875</v>
      </c>
    </row>
    <row r="1788" spans="1:11" ht="14.45" customHeight="1" x14ac:dyDescent="0.2">
      <c r="A1788" s="338" t="s">
        <v>1433</v>
      </c>
      <c r="B1788" s="339" t="s">
        <v>1434</v>
      </c>
      <c r="C1788" s="340" t="s">
        <v>2694</v>
      </c>
      <c r="D1788" s="341" t="s">
        <v>2695</v>
      </c>
      <c r="E1788" s="340" t="s">
        <v>2716</v>
      </c>
      <c r="F1788" s="341" t="s">
        <v>2717</v>
      </c>
      <c r="G1788" s="340" t="s">
        <v>2734</v>
      </c>
      <c r="H1788" s="340" t="s">
        <v>2735</v>
      </c>
      <c r="I1788" s="342">
        <v>3782.889892578125</v>
      </c>
      <c r="J1788" s="342">
        <v>25</v>
      </c>
      <c r="K1788" s="343">
        <v>94572.2578125</v>
      </c>
    </row>
    <row r="1789" spans="1:11" ht="14.45" customHeight="1" x14ac:dyDescent="0.2">
      <c r="A1789" s="338" t="s">
        <v>1433</v>
      </c>
      <c r="B1789" s="339" t="s">
        <v>1434</v>
      </c>
      <c r="C1789" s="340" t="s">
        <v>2694</v>
      </c>
      <c r="D1789" s="341" t="s">
        <v>2695</v>
      </c>
      <c r="E1789" s="340" t="s">
        <v>2716</v>
      </c>
      <c r="F1789" s="341" t="s">
        <v>2717</v>
      </c>
      <c r="G1789" s="340" t="s">
        <v>2736</v>
      </c>
      <c r="H1789" s="340" t="s">
        <v>2737</v>
      </c>
      <c r="I1789" s="342">
        <v>3519</v>
      </c>
      <c r="J1789" s="342">
        <v>10</v>
      </c>
      <c r="K1789" s="343">
        <v>35190</v>
      </c>
    </row>
    <row r="1790" spans="1:11" ht="14.45" customHeight="1" x14ac:dyDescent="0.2">
      <c r="A1790" s="338" t="s">
        <v>1433</v>
      </c>
      <c r="B1790" s="339" t="s">
        <v>1434</v>
      </c>
      <c r="C1790" s="340" t="s">
        <v>2694</v>
      </c>
      <c r="D1790" s="341" t="s">
        <v>2695</v>
      </c>
      <c r="E1790" s="340" t="s">
        <v>2716</v>
      </c>
      <c r="F1790" s="341" t="s">
        <v>2717</v>
      </c>
      <c r="G1790" s="340" t="s">
        <v>2738</v>
      </c>
      <c r="H1790" s="340" t="s">
        <v>2739</v>
      </c>
      <c r="I1790" s="342">
        <v>3782.889892578125</v>
      </c>
      <c r="J1790" s="342">
        <v>5</v>
      </c>
      <c r="K1790" s="343">
        <v>18914.44921875</v>
      </c>
    </row>
    <row r="1791" spans="1:11" ht="14.45" customHeight="1" x14ac:dyDescent="0.2">
      <c r="A1791" s="338" t="s">
        <v>1433</v>
      </c>
      <c r="B1791" s="339" t="s">
        <v>1434</v>
      </c>
      <c r="C1791" s="340" t="s">
        <v>2694</v>
      </c>
      <c r="D1791" s="341" t="s">
        <v>2695</v>
      </c>
      <c r="E1791" s="340" t="s">
        <v>2716</v>
      </c>
      <c r="F1791" s="341" t="s">
        <v>2717</v>
      </c>
      <c r="G1791" s="340" t="s">
        <v>2740</v>
      </c>
      <c r="H1791" s="340" t="s">
        <v>2741</v>
      </c>
      <c r="I1791" s="342">
        <v>2377.64990234375</v>
      </c>
      <c r="J1791" s="342">
        <v>105</v>
      </c>
      <c r="K1791" s="343">
        <v>249653.25</v>
      </c>
    </row>
    <row r="1792" spans="1:11" ht="14.45" customHeight="1" x14ac:dyDescent="0.2">
      <c r="A1792" s="338" t="s">
        <v>1433</v>
      </c>
      <c r="B1792" s="339" t="s">
        <v>1434</v>
      </c>
      <c r="C1792" s="340" t="s">
        <v>2694</v>
      </c>
      <c r="D1792" s="341" t="s">
        <v>2695</v>
      </c>
      <c r="E1792" s="340" t="s">
        <v>2716</v>
      </c>
      <c r="F1792" s="341" t="s">
        <v>2717</v>
      </c>
      <c r="G1792" s="340" t="s">
        <v>2742</v>
      </c>
      <c r="H1792" s="340" t="s">
        <v>2743</v>
      </c>
      <c r="I1792" s="342">
        <v>5526.0498046875</v>
      </c>
      <c r="J1792" s="342">
        <v>10</v>
      </c>
      <c r="K1792" s="343">
        <v>55260.5</v>
      </c>
    </row>
    <row r="1793" spans="1:11" ht="14.45" customHeight="1" x14ac:dyDescent="0.2">
      <c r="A1793" s="338" t="s">
        <v>1433</v>
      </c>
      <c r="B1793" s="339" t="s">
        <v>1434</v>
      </c>
      <c r="C1793" s="340" t="s">
        <v>2694</v>
      </c>
      <c r="D1793" s="341" t="s">
        <v>2695</v>
      </c>
      <c r="E1793" s="340" t="s">
        <v>2716</v>
      </c>
      <c r="F1793" s="341" t="s">
        <v>2717</v>
      </c>
      <c r="G1793" s="340" t="s">
        <v>2744</v>
      </c>
      <c r="H1793" s="340" t="s">
        <v>2745</v>
      </c>
      <c r="I1793" s="342">
        <v>4999.0498046875</v>
      </c>
      <c r="J1793" s="342">
        <v>15</v>
      </c>
      <c r="K1793" s="343">
        <v>74985.75</v>
      </c>
    </row>
    <row r="1794" spans="1:11" ht="14.45" customHeight="1" x14ac:dyDescent="0.2">
      <c r="A1794" s="338" t="s">
        <v>1433</v>
      </c>
      <c r="B1794" s="339" t="s">
        <v>1434</v>
      </c>
      <c r="C1794" s="340" t="s">
        <v>2694</v>
      </c>
      <c r="D1794" s="341" t="s">
        <v>2695</v>
      </c>
      <c r="E1794" s="340" t="s">
        <v>2716</v>
      </c>
      <c r="F1794" s="341" t="s">
        <v>2717</v>
      </c>
      <c r="G1794" s="340" t="s">
        <v>2746</v>
      </c>
      <c r="H1794" s="340" t="s">
        <v>2747</v>
      </c>
      <c r="I1794" s="342">
        <v>6071</v>
      </c>
      <c r="J1794" s="342">
        <v>5</v>
      </c>
      <c r="K1794" s="343">
        <v>30355</v>
      </c>
    </row>
    <row r="1795" spans="1:11" ht="14.45" customHeight="1" x14ac:dyDescent="0.2">
      <c r="A1795" s="338" t="s">
        <v>1433</v>
      </c>
      <c r="B1795" s="339" t="s">
        <v>1434</v>
      </c>
      <c r="C1795" s="340" t="s">
        <v>2694</v>
      </c>
      <c r="D1795" s="341" t="s">
        <v>2695</v>
      </c>
      <c r="E1795" s="340" t="s">
        <v>2716</v>
      </c>
      <c r="F1795" s="341" t="s">
        <v>2717</v>
      </c>
      <c r="G1795" s="340" t="s">
        <v>2748</v>
      </c>
      <c r="H1795" s="340" t="s">
        <v>2749</v>
      </c>
      <c r="I1795" s="342">
        <v>4855.3298828124998</v>
      </c>
      <c r="J1795" s="342">
        <v>20</v>
      </c>
      <c r="K1795" s="343">
        <v>97106.5390625</v>
      </c>
    </row>
    <row r="1796" spans="1:11" ht="14.45" customHeight="1" x14ac:dyDescent="0.2">
      <c r="A1796" s="338" t="s">
        <v>1433</v>
      </c>
      <c r="B1796" s="339" t="s">
        <v>1434</v>
      </c>
      <c r="C1796" s="340" t="s">
        <v>2694</v>
      </c>
      <c r="D1796" s="341" t="s">
        <v>2695</v>
      </c>
      <c r="E1796" s="340" t="s">
        <v>2716</v>
      </c>
      <c r="F1796" s="341" t="s">
        <v>2717</v>
      </c>
      <c r="G1796" s="340" t="s">
        <v>2750</v>
      </c>
      <c r="H1796" s="340" t="s">
        <v>2751</v>
      </c>
      <c r="I1796" s="342">
        <v>4882.89990234375</v>
      </c>
      <c r="J1796" s="342">
        <v>5</v>
      </c>
      <c r="K1796" s="343">
        <v>24414.5</v>
      </c>
    </row>
    <row r="1797" spans="1:11" ht="14.45" customHeight="1" x14ac:dyDescent="0.2">
      <c r="A1797" s="338" t="s">
        <v>1433</v>
      </c>
      <c r="B1797" s="339" t="s">
        <v>1434</v>
      </c>
      <c r="C1797" s="340" t="s">
        <v>2694</v>
      </c>
      <c r="D1797" s="341" t="s">
        <v>2695</v>
      </c>
      <c r="E1797" s="340" t="s">
        <v>2716</v>
      </c>
      <c r="F1797" s="341" t="s">
        <v>2717</v>
      </c>
      <c r="G1797" s="340" t="s">
        <v>2752</v>
      </c>
      <c r="H1797" s="340" t="s">
        <v>2753</v>
      </c>
      <c r="I1797" s="342">
        <v>479.70001220703125</v>
      </c>
      <c r="J1797" s="342">
        <v>380</v>
      </c>
      <c r="K1797" s="343">
        <v>182285.833984375</v>
      </c>
    </row>
    <row r="1798" spans="1:11" ht="14.45" customHeight="1" thickBot="1" x14ac:dyDescent="0.25">
      <c r="A1798" s="344" t="s">
        <v>1433</v>
      </c>
      <c r="B1798" s="345" t="s">
        <v>1434</v>
      </c>
      <c r="C1798" s="346" t="s">
        <v>2694</v>
      </c>
      <c r="D1798" s="347" t="s">
        <v>2695</v>
      </c>
      <c r="E1798" s="346" t="s">
        <v>2716</v>
      </c>
      <c r="F1798" s="347" t="s">
        <v>2717</v>
      </c>
      <c r="G1798" s="346" t="s">
        <v>2754</v>
      </c>
      <c r="H1798" s="346" t="s">
        <v>2755</v>
      </c>
      <c r="I1798" s="348">
        <v>404.23001098632813</v>
      </c>
      <c r="J1798" s="348">
        <v>90</v>
      </c>
      <c r="K1798" s="349">
        <v>36380.25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2D15FB8-F030-4987-82B1-B5BCACC08546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18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8" customWidth="1"/>
    <col min="18" max="18" width="7.28515625" style="188" customWidth="1"/>
    <col min="19" max="19" width="8" style="168" customWidth="1"/>
    <col min="21" max="21" width="11.28515625" bestFit="1" customWidth="1"/>
  </cols>
  <sheetData>
    <row r="1" spans="1:19" ht="19.5" thickBot="1" x14ac:dyDescent="0.35">
      <c r="A1" s="293" t="s">
        <v>56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</row>
    <row r="2" spans="1:19" ht="15.75" thickBot="1" x14ac:dyDescent="0.3">
      <c r="A2" s="169" t="s">
        <v>172</v>
      </c>
      <c r="B2" s="170"/>
    </row>
    <row r="3" spans="1:19" x14ac:dyDescent="0.25">
      <c r="A3" s="305" t="s">
        <v>110</v>
      </c>
      <c r="B3" s="306"/>
      <c r="C3" s="307" t="s">
        <v>99</v>
      </c>
      <c r="D3" s="308"/>
      <c r="E3" s="308"/>
      <c r="F3" s="309"/>
      <c r="G3" s="310" t="s">
        <v>100</v>
      </c>
      <c r="H3" s="311"/>
      <c r="I3" s="311"/>
      <c r="J3" s="312"/>
      <c r="K3" s="313" t="s">
        <v>109</v>
      </c>
      <c r="L3" s="314"/>
      <c r="M3" s="314"/>
      <c r="N3" s="314"/>
      <c r="O3" s="315"/>
      <c r="P3" s="311" t="s">
        <v>145</v>
      </c>
      <c r="Q3" s="311"/>
      <c r="R3" s="311"/>
      <c r="S3" s="312"/>
    </row>
    <row r="4" spans="1:19" ht="15.75" thickBot="1" x14ac:dyDescent="0.3">
      <c r="A4" s="285">
        <v>2020</v>
      </c>
      <c r="B4" s="286"/>
      <c r="C4" s="287" t="s">
        <v>144</v>
      </c>
      <c r="D4" s="289" t="s">
        <v>57</v>
      </c>
      <c r="E4" s="289" t="s">
        <v>52</v>
      </c>
      <c r="F4" s="291" t="s">
        <v>47</v>
      </c>
      <c r="G4" s="279" t="s">
        <v>101</v>
      </c>
      <c r="H4" s="281" t="s">
        <v>105</v>
      </c>
      <c r="I4" s="281" t="s">
        <v>143</v>
      </c>
      <c r="J4" s="283" t="s">
        <v>102</v>
      </c>
      <c r="K4" s="302" t="s">
        <v>142</v>
      </c>
      <c r="L4" s="303"/>
      <c r="M4" s="303"/>
      <c r="N4" s="304"/>
      <c r="O4" s="291" t="s">
        <v>141</v>
      </c>
      <c r="P4" s="294" t="s">
        <v>140</v>
      </c>
      <c r="Q4" s="294" t="s">
        <v>112</v>
      </c>
      <c r="R4" s="296" t="s">
        <v>52</v>
      </c>
      <c r="S4" s="298" t="s">
        <v>111</v>
      </c>
    </row>
    <row r="5" spans="1:19" s="223" customFormat="1" ht="19.149999999999999" customHeight="1" x14ac:dyDescent="0.25">
      <c r="A5" s="300" t="s">
        <v>139</v>
      </c>
      <c r="B5" s="301"/>
      <c r="C5" s="288"/>
      <c r="D5" s="290"/>
      <c r="E5" s="290"/>
      <c r="F5" s="292"/>
      <c r="G5" s="280"/>
      <c r="H5" s="282"/>
      <c r="I5" s="282"/>
      <c r="J5" s="284"/>
      <c r="K5" s="226" t="s">
        <v>103</v>
      </c>
      <c r="L5" s="225" t="s">
        <v>104</v>
      </c>
      <c r="M5" s="225" t="s">
        <v>138</v>
      </c>
      <c r="N5" s="224" t="s">
        <v>2</v>
      </c>
      <c r="O5" s="292"/>
      <c r="P5" s="295"/>
      <c r="Q5" s="295"/>
      <c r="R5" s="297"/>
      <c r="S5" s="299"/>
    </row>
    <row r="6" spans="1:19" ht="15.75" thickBot="1" x14ac:dyDescent="0.3">
      <c r="A6" s="277" t="s">
        <v>98</v>
      </c>
      <c r="B6" s="278"/>
      <c r="C6" s="222">
        <f ca="1">SUM(Tabulka[01 uv_sk])/2</f>
        <v>2</v>
      </c>
      <c r="D6" s="220"/>
      <c r="E6" s="220"/>
      <c r="F6" s="219"/>
      <c r="G6" s="221">
        <f ca="1">SUM(Tabulka[05 h_vram])/2</f>
        <v>3776</v>
      </c>
      <c r="H6" s="220">
        <f ca="1">SUM(Tabulka[06 h_naduv])/2</f>
        <v>408</v>
      </c>
      <c r="I6" s="220">
        <f ca="1">SUM(Tabulka[07 h_nadzk])/2</f>
        <v>0</v>
      </c>
      <c r="J6" s="219">
        <f ca="1">SUM(Tabulka[08 h_oon])/2</f>
        <v>622.5</v>
      </c>
      <c r="K6" s="221">
        <f ca="1">SUM(Tabulka[09 m_kl])/2</f>
        <v>0</v>
      </c>
      <c r="L6" s="220">
        <f ca="1">SUM(Tabulka[10 m_gr])/2</f>
        <v>0</v>
      </c>
      <c r="M6" s="220">
        <f ca="1">SUM(Tabulka[11 m_jo])/2</f>
        <v>40482</v>
      </c>
      <c r="N6" s="220">
        <f ca="1">SUM(Tabulka[12 m_oc])/2</f>
        <v>40482</v>
      </c>
      <c r="O6" s="219">
        <f ca="1">SUM(Tabulka[13 m_sk])/2</f>
        <v>2483963</v>
      </c>
      <c r="P6" s="218">
        <f ca="1">SUM(Tabulka[14_vzsk])/2</f>
        <v>0</v>
      </c>
      <c r="Q6" s="218">
        <f ca="1">SUM(Tabulka[15_vzpl])/2</f>
        <v>237.0478983382209</v>
      </c>
      <c r="R6" s="217">
        <f ca="1">IF(Q6=0,0,P6/Q6)</f>
        <v>0</v>
      </c>
      <c r="S6" s="216">
        <f ca="1">Q6-P6</f>
        <v>237.0478983382209</v>
      </c>
    </row>
    <row r="7" spans="1:19" hidden="1" x14ac:dyDescent="0.25">
      <c r="A7" s="215" t="s">
        <v>137</v>
      </c>
      <c r="B7" s="214" t="s">
        <v>136</v>
      </c>
      <c r="C7" s="213" t="s">
        <v>135</v>
      </c>
      <c r="D7" s="212" t="s">
        <v>134</v>
      </c>
      <c r="E7" s="211" t="s">
        <v>133</v>
      </c>
      <c r="F7" s="210" t="s">
        <v>132</v>
      </c>
      <c r="G7" s="209" t="s">
        <v>131</v>
      </c>
      <c r="H7" s="207" t="s">
        <v>130</v>
      </c>
      <c r="I7" s="207" t="s">
        <v>129</v>
      </c>
      <c r="J7" s="206" t="s">
        <v>128</v>
      </c>
      <c r="K7" s="208" t="s">
        <v>127</v>
      </c>
      <c r="L7" s="207" t="s">
        <v>126</v>
      </c>
      <c r="M7" s="207" t="s">
        <v>125</v>
      </c>
      <c r="N7" s="206" t="s">
        <v>124</v>
      </c>
      <c r="O7" s="205" t="s">
        <v>123</v>
      </c>
      <c r="P7" s="204" t="s">
        <v>122</v>
      </c>
      <c r="Q7" s="203" t="s">
        <v>121</v>
      </c>
      <c r="R7" s="202" t="s">
        <v>120</v>
      </c>
      <c r="S7" s="201" t="s">
        <v>119</v>
      </c>
    </row>
    <row r="8" spans="1:19" x14ac:dyDescent="0.25">
      <c r="A8" s="198" t="s">
        <v>118</v>
      </c>
      <c r="B8" s="197"/>
      <c r="C8" s="19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</v>
      </c>
      <c r="I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622.5</v>
      </c>
      <c r="K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18715</v>
      </c>
      <c r="N8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18715</v>
      </c>
      <c r="O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2019966</v>
      </c>
      <c r="P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237.0478983382209</v>
      </c>
      <c r="R8" s="200">
        <f ca="1">IF(Tabulka[[#This Row],[15_vzpl]]=0,"",Tabulka[[#This Row],[14_vzsk]]/Tabulka[[#This Row],[15_vzpl]])</f>
        <v>0</v>
      </c>
      <c r="S8" s="199">
        <f ca="1">IF(Tabulka[[#This Row],[15_vzpl]]-Tabulka[[#This Row],[14_vzsk]]=0,"",Tabulka[[#This Row],[15_vzpl]]-Tabulka[[#This Row],[14_vzsk]])</f>
        <v>237.0478983382209</v>
      </c>
    </row>
    <row r="9" spans="1:19" x14ac:dyDescent="0.25">
      <c r="A9" s="198">
        <v>99</v>
      </c>
      <c r="B9" s="197" t="s">
        <v>2771</v>
      </c>
      <c r="C9" s="19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K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108877</v>
      </c>
      <c r="P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237.0478983382209</v>
      </c>
      <c r="R9" s="200">
        <f ca="1">IF(Tabulka[[#This Row],[15_vzpl]]=0,"",Tabulka[[#This Row],[14_vzsk]]/Tabulka[[#This Row],[15_vzpl]])</f>
        <v>0</v>
      </c>
      <c r="S9" s="199">
        <f ca="1">IF(Tabulka[[#This Row],[15_vzpl]]-Tabulka[[#This Row],[14_vzsk]]=0,"",Tabulka[[#This Row],[15_vzpl]]-Tabulka[[#This Row],[14_vzsk]])</f>
        <v>237.0478983382209</v>
      </c>
    </row>
    <row r="10" spans="1:19" x14ac:dyDescent="0.25">
      <c r="A10" s="198">
        <v>100</v>
      </c>
      <c r="B10" s="197" t="s">
        <v>2772</v>
      </c>
      <c r="C10" s="19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364.5</v>
      </c>
      <c r="K10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319255</v>
      </c>
      <c r="P10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0" t="str">
        <f ca="1">IF(Tabulka[[#This Row],[15_vzpl]]=0,"",Tabulka[[#This Row],[14_vzsk]]/Tabulka[[#This Row],[15_vzpl]])</f>
        <v/>
      </c>
      <c r="S10" s="199" t="str">
        <f ca="1">IF(Tabulka[[#This Row],[15_vzpl]]-Tabulka[[#This Row],[14_vzsk]]=0,"",Tabulka[[#This Row],[15_vzpl]]-Tabulka[[#This Row],[14_vzsk]])</f>
        <v/>
      </c>
    </row>
    <row r="11" spans="1:19" x14ac:dyDescent="0.25">
      <c r="A11" s="198">
        <v>101</v>
      </c>
      <c r="B11" s="197" t="s">
        <v>2773</v>
      </c>
      <c r="C11" s="19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11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</v>
      </c>
      <c r="I11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</v>
      </c>
      <c r="K11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18715</v>
      </c>
      <c r="N11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18715</v>
      </c>
      <c r="O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1591834</v>
      </c>
      <c r="P11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00" t="str">
        <f ca="1">IF(Tabulka[[#This Row],[15_vzpl]]=0,"",Tabulka[[#This Row],[14_vzsk]]/Tabulka[[#This Row],[15_vzpl]])</f>
        <v/>
      </c>
      <c r="S11" s="199" t="str">
        <f ca="1">IF(Tabulka[[#This Row],[15_vzpl]]-Tabulka[[#This Row],[14_vzsk]]=0,"",Tabulka[[#This Row],[15_vzpl]]-Tabulka[[#This Row],[14_vzsk]])</f>
        <v/>
      </c>
    </row>
    <row r="12" spans="1:19" x14ac:dyDescent="0.25">
      <c r="A12" s="198" t="s">
        <v>2757</v>
      </c>
      <c r="B12" s="197"/>
      <c r="C12" s="19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12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21767</v>
      </c>
      <c r="N12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21767</v>
      </c>
      <c r="O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463997</v>
      </c>
      <c r="P12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00" t="str">
        <f ca="1">IF(Tabulka[[#This Row],[15_vzpl]]=0,"",Tabulka[[#This Row],[14_vzsk]]/Tabulka[[#This Row],[15_vzpl]])</f>
        <v/>
      </c>
      <c r="S12" s="199" t="str">
        <f ca="1">IF(Tabulka[[#This Row],[15_vzpl]]-Tabulka[[#This Row],[14_vzsk]]=0,"",Tabulka[[#This Row],[15_vzpl]]-Tabulka[[#This Row],[14_vzsk]])</f>
        <v/>
      </c>
    </row>
    <row r="13" spans="1:19" x14ac:dyDescent="0.25">
      <c r="A13" s="198">
        <v>30</v>
      </c>
      <c r="B13" s="197" t="s">
        <v>2774</v>
      </c>
      <c r="C13" s="19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13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21767</v>
      </c>
      <c r="N13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21767</v>
      </c>
      <c r="O13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463997</v>
      </c>
      <c r="P13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00" t="str">
        <f ca="1">IF(Tabulka[[#This Row],[15_vzpl]]=0,"",Tabulka[[#This Row],[14_vzsk]]/Tabulka[[#This Row],[15_vzpl]])</f>
        <v/>
      </c>
      <c r="S13" s="199" t="str">
        <f ca="1">IF(Tabulka[[#This Row],[15_vzpl]]-Tabulka[[#This Row],[14_vzsk]]=0,"",Tabulka[[#This Row],[15_vzpl]]-Tabulka[[#This Row],[14_vzsk]])</f>
        <v/>
      </c>
    </row>
    <row r="14" spans="1:19" x14ac:dyDescent="0.25">
      <c r="A14" t="s">
        <v>147</v>
      </c>
    </row>
    <row r="15" spans="1:19" x14ac:dyDescent="0.25">
      <c r="A15" s="79" t="s">
        <v>82</v>
      </c>
    </row>
    <row r="16" spans="1:19" x14ac:dyDescent="0.25">
      <c r="A16" s="80" t="s">
        <v>117</v>
      </c>
    </row>
    <row r="17" spans="1:1" x14ac:dyDescent="0.25">
      <c r="A17" s="190" t="s">
        <v>116</v>
      </c>
    </row>
    <row r="18" spans="1:1" x14ac:dyDescent="0.25">
      <c r="A18" s="172" t="s">
        <v>108</v>
      </c>
    </row>
    <row r="19" spans="1:1" x14ac:dyDescent="0.25">
      <c r="A19" s="174" t="s">
        <v>113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3">
    <cfRule type="cellIs" dxfId="3" priority="3" operator="lessThan">
      <formula>0</formula>
    </cfRule>
  </conditionalFormatting>
  <conditionalFormatting sqref="R6:R13">
    <cfRule type="cellIs" dxfId="2" priority="4" operator="greaterThan">
      <formula>1</formula>
    </cfRule>
  </conditionalFormatting>
  <conditionalFormatting sqref="A8:S13">
    <cfRule type="expression" dxfId="1" priority="2">
      <formula>$B8=""</formula>
    </cfRule>
  </conditionalFormatting>
  <conditionalFormatting sqref="P8:S13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79822CD-61D2-440A-928E-5B6F3D30554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2770</v>
      </c>
    </row>
    <row r="2" spans="1:19" x14ac:dyDescent="0.25">
      <c r="A2" s="169" t="s">
        <v>172</v>
      </c>
    </row>
    <row r="3" spans="1:19" x14ac:dyDescent="0.25">
      <c r="A3" s="236" t="s">
        <v>85</v>
      </c>
      <c r="B3" s="235">
        <v>2020</v>
      </c>
      <c r="C3" t="s">
        <v>146</v>
      </c>
      <c r="D3" t="s">
        <v>137</v>
      </c>
      <c r="E3" t="s">
        <v>135</v>
      </c>
      <c r="F3" t="s">
        <v>134</v>
      </c>
      <c r="G3" t="s">
        <v>133</v>
      </c>
      <c r="H3" t="s">
        <v>132</v>
      </c>
      <c r="I3" t="s">
        <v>131</v>
      </c>
      <c r="J3" t="s">
        <v>130</v>
      </c>
      <c r="K3" t="s">
        <v>129</v>
      </c>
      <c r="L3" t="s">
        <v>128</v>
      </c>
      <c r="M3" t="s">
        <v>127</v>
      </c>
      <c r="N3" t="s">
        <v>126</v>
      </c>
      <c r="O3" t="s">
        <v>125</v>
      </c>
      <c r="P3" t="s">
        <v>124</v>
      </c>
      <c r="Q3" t="s">
        <v>123</v>
      </c>
      <c r="R3" t="s">
        <v>122</v>
      </c>
      <c r="S3" t="s">
        <v>121</v>
      </c>
    </row>
    <row r="4" spans="1:19" x14ac:dyDescent="0.25">
      <c r="A4" s="234" t="s">
        <v>86</v>
      </c>
      <c r="B4" s="233">
        <v>1</v>
      </c>
      <c r="C4" s="228">
        <v>1</v>
      </c>
      <c r="D4" s="228" t="s">
        <v>118</v>
      </c>
      <c r="E4" s="227">
        <v>1</v>
      </c>
      <c r="F4" s="227"/>
      <c r="G4" s="227"/>
      <c r="H4" s="227"/>
      <c r="I4" s="227">
        <v>160</v>
      </c>
      <c r="J4" s="227">
        <v>34</v>
      </c>
      <c r="K4" s="227"/>
      <c r="L4" s="227">
        <v>9</v>
      </c>
      <c r="M4" s="227"/>
      <c r="N4" s="227"/>
      <c r="O4" s="227"/>
      <c r="P4" s="227"/>
      <c r="Q4" s="227">
        <v>158167</v>
      </c>
      <c r="R4" s="227"/>
      <c r="S4" s="227">
        <v>237.0478983382209</v>
      </c>
    </row>
    <row r="5" spans="1:19" x14ac:dyDescent="0.25">
      <c r="A5" s="232" t="s">
        <v>87</v>
      </c>
      <c r="B5" s="231">
        <v>2</v>
      </c>
      <c r="C5">
        <v>1</v>
      </c>
      <c r="D5">
        <v>99</v>
      </c>
      <c r="L5">
        <v>2</v>
      </c>
      <c r="Q5">
        <v>8813</v>
      </c>
      <c r="S5">
        <v>237.0478983382209</v>
      </c>
    </row>
    <row r="6" spans="1:19" x14ac:dyDescent="0.25">
      <c r="A6" s="234" t="s">
        <v>88</v>
      </c>
      <c r="B6" s="233">
        <v>3</v>
      </c>
      <c r="C6">
        <v>1</v>
      </c>
      <c r="D6">
        <v>100</v>
      </c>
      <c r="L6">
        <v>5</v>
      </c>
      <c r="Q6">
        <v>21763</v>
      </c>
    </row>
    <row r="7" spans="1:19" x14ac:dyDescent="0.25">
      <c r="A7" s="232" t="s">
        <v>89</v>
      </c>
      <c r="B7" s="231">
        <v>4</v>
      </c>
      <c r="C7">
        <v>1</v>
      </c>
      <c r="D7">
        <v>101</v>
      </c>
      <c r="E7">
        <v>1</v>
      </c>
      <c r="I7">
        <v>160</v>
      </c>
      <c r="J7">
        <v>34</v>
      </c>
      <c r="L7">
        <v>2</v>
      </c>
      <c r="Q7">
        <v>127591</v>
      </c>
    </row>
    <row r="8" spans="1:19" x14ac:dyDescent="0.25">
      <c r="A8" s="234" t="s">
        <v>90</v>
      </c>
      <c r="B8" s="233">
        <v>5</v>
      </c>
      <c r="C8">
        <v>1</v>
      </c>
      <c r="D8" t="s">
        <v>2757</v>
      </c>
      <c r="E8">
        <v>1</v>
      </c>
      <c r="I8">
        <v>144</v>
      </c>
      <c r="Q8">
        <v>35250</v>
      </c>
    </row>
    <row r="9" spans="1:19" x14ac:dyDescent="0.25">
      <c r="A9" s="232" t="s">
        <v>91</v>
      </c>
      <c r="B9" s="231">
        <v>6</v>
      </c>
      <c r="C9">
        <v>1</v>
      </c>
      <c r="D9">
        <v>30</v>
      </c>
      <c r="E9">
        <v>1</v>
      </c>
      <c r="I9">
        <v>144</v>
      </c>
      <c r="Q9">
        <v>35250</v>
      </c>
    </row>
    <row r="10" spans="1:19" x14ac:dyDescent="0.25">
      <c r="A10" s="234" t="s">
        <v>92</v>
      </c>
      <c r="B10" s="233">
        <v>7</v>
      </c>
      <c r="C10" t="s">
        <v>2758</v>
      </c>
      <c r="E10">
        <v>2</v>
      </c>
      <c r="I10">
        <v>304</v>
      </c>
      <c r="J10">
        <v>34</v>
      </c>
      <c r="L10">
        <v>9</v>
      </c>
      <c r="Q10">
        <v>193417</v>
      </c>
      <c r="S10">
        <v>237.0478983382209</v>
      </c>
    </row>
    <row r="11" spans="1:19" x14ac:dyDescent="0.25">
      <c r="A11" s="232" t="s">
        <v>93</v>
      </c>
      <c r="B11" s="231">
        <v>8</v>
      </c>
      <c r="C11">
        <v>2</v>
      </c>
      <c r="D11" t="s">
        <v>118</v>
      </c>
      <c r="E11">
        <v>1</v>
      </c>
      <c r="I11">
        <v>120</v>
      </c>
      <c r="J11">
        <v>34</v>
      </c>
      <c r="L11">
        <v>10</v>
      </c>
      <c r="Q11">
        <v>154981</v>
      </c>
    </row>
    <row r="12" spans="1:19" x14ac:dyDescent="0.25">
      <c r="A12" s="234" t="s">
        <v>94</v>
      </c>
      <c r="B12" s="233">
        <v>9</v>
      </c>
      <c r="C12">
        <v>2</v>
      </c>
      <c r="D12">
        <v>99</v>
      </c>
      <c r="L12">
        <v>3</v>
      </c>
      <c r="Q12">
        <v>9350</v>
      </c>
    </row>
    <row r="13" spans="1:19" x14ac:dyDescent="0.25">
      <c r="A13" s="232" t="s">
        <v>95</v>
      </c>
      <c r="B13" s="231">
        <v>10</v>
      </c>
      <c r="C13">
        <v>2</v>
      </c>
      <c r="D13">
        <v>100</v>
      </c>
      <c r="L13">
        <v>5</v>
      </c>
      <c r="Q13">
        <v>18501</v>
      </c>
    </row>
    <row r="14" spans="1:19" x14ac:dyDescent="0.25">
      <c r="A14" s="234" t="s">
        <v>96</v>
      </c>
      <c r="B14" s="233">
        <v>11</v>
      </c>
      <c r="C14">
        <v>2</v>
      </c>
      <c r="D14">
        <v>101</v>
      </c>
      <c r="E14">
        <v>1</v>
      </c>
      <c r="I14">
        <v>120</v>
      </c>
      <c r="J14">
        <v>34</v>
      </c>
      <c r="L14">
        <v>2</v>
      </c>
      <c r="Q14">
        <v>127130</v>
      </c>
    </row>
    <row r="15" spans="1:19" x14ac:dyDescent="0.25">
      <c r="A15" s="232" t="s">
        <v>97</v>
      </c>
      <c r="B15" s="231">
        <v>12</v>
      </c>
      <c r="C15">
        <v>2</v>
      </c>
      <c r="D15" t="s">
        <v>2757</v>
      </c>
      <c r="E15">
        <v>1</v>
      </c>
      <c r="I15">
        <v>144</v>
      </c>
      <c r="Q15">
        <v>34532</v>
      </c>
    </row>
    <row r="16" spans="1:19" x14ac:dyDescent="0.25">
      <c r="A16" s="230" t="s">
        <v>85</v>
      </c>
      <c r="B16" s="229">
        <v>2020</v>
      </c>
      <c r="C16">
        <v>2</v>
      </c>
      <c r="D16">
        <v>30</v>
      </c>
      <c r="E16">
        <v>1</v>
      </c>
      <c r="I16">
        <v>144</v>
      </c>
      <c r="Q16">
        <v>34532</v>
      </c>
    </row>
    <row r="17" spans="3:17" x14ac:dyDescent="0.25">
      <c r="C17" t="s">
        <v>2759</v>
      </c>
      <c r="E17">
        <v>2</v>
      </c>
      <c r="I17">
        <v>264</v>
      </c>
      <c r="J17">
        <v>34</v>
      </c>
      <c r="L17">
        <v>10</v>
      </c>
      <c r="Q17">
        <v>189513</v>
      </c>
    </row>
    <row r="18" spans="3:17" x14ac:dyDescent="0.25">
      <c r="C18">
        <v>3</v>
      </c>
      <c r="D18" t="s">
        <v>118</v>
      </c>
      <c r="E18">
        <v>1</v>
      </c>
      <c r="I18">
        <v>160</v>
      </c>
      <c r="J18">
        <v>34</v>
      </c>
      <c r="L18">
        <v>9</v>
      </c>
      <c r="Q18">
        <v>160995</v>
      </c>
    </row>
    <row r="19" spans="3:17" x14ac:dyDescent="0.25">
      <c r="C19">
        <v>3</v>
      </c>
      <c r="D19">
        <v>99</v>
      </c>
      <c r="L19">
        <v>2</v>
      </c>
      <c r="Q19">
        <v>8288</v>
      </c>
    </row>
    <row r="20" spans="3:17" x14ac:dyDescent="0.25">
      <c r="C20">
        <v>3</v>
      </c>
      <c r="D20">
        <v>100</v>
      </c>
      <c r="L20">
        <v>5</v>
      </c>
      <c r="Q20">
        <v>25876</v>
      </c>
    </row>
    <row r="21" spans="3:17" x14ac:dyDescent="0.25">
      <c r="C21">
        <v>3</v>
      </c>
      <c r="D21">
        <v>101</v>
      </c>
      <c r="E21">
        <v>1</v>
      </c>
      <c r="I21">
        <v>160</v>
      </c>
      <c r="J21">
        <v>34</v>
      </c>
      <c r="L21">
        <v>2</v>
      </c>
      <c r="Q21">
        <v>126831</v>
      </c>
    </row>
    <row r="22" spans="3:17" x14ac:dyDescent="0.25">
      <c r="C22">
        <v>3</v>
      </c>
      <c r="D22" t="s">
        <v>2757</v>
      </c>
      <c r="E22">
        <v>1</v>
      </c>
      <c r="I22">
        <v>160</v>
      </c>
      <c r="Q22">
        <v>34848</v>
      </c>
    </row>
    <row r="23" spans="3:17" x14ac:dyDescent="0.25">
      <c r="C23">
        <v>3</v>
      </c>
      <c r="D23">
        <v>30</v>
      </c>
      <c r="E23">
        <v>1</v>
      </c>
      <c r="I23">
        <v>160</v>
      </c>
      <c r="Q23">
        <v>34848</v>
      </c>
    </row>
    <row r="24" spans="3:17" x14ac:dyDescent="0.25">
      <c r="C24" t="s">
        <v>2760</v>
      </c>
      <c r="E24">
        <v>2</v>
      </c>
      <c r="I24">
        <v>320</v>
      </c>
      <c r="J24">
        <v>34</v>
      </c>
      <c r="L24">
        <v>9</v>
      </c>
      <c r="Q24">
        <v>195843</v>
      </c>
    </row>
    <row r="25" spans="3:17" x14ac:dyDescent="0.25">
      <c r="C25">
        <v>4</v>
      </c>
      <c r="D25" t="s">
        <v>118</v>
      </c>
      <c r="E25">
        <v>1</v>
      </c>
      <c r="I25">
        <v>176</v>
      </c>
      <c r="J25">
        <v>34</v>
      </c>
      <c r="L25">
        <v>407.5</v>
      </c>
      <c r="Q25">
        <v>158771</v>
      </c>
    </row>
    <row r="26" spans="3:17" x14ac:dyDescent="0.25">
      <c r="C26">
        <v>4</v>
      </c>
      <c r="D26">
        <v>99</v>
      </c>
      <c r="L26">
        <v>86</v>
      </c>
      <c r="Q26">
        <v>9250</v>
      </c>
    </row>
    <row r="27" spans="3:17" x14ac:dyDescent="0.25">
      <c r="C27">
        <v>4</v>
      </c>
      <c r="D27">
        <v>100</v>
      </c>
      <c r="L27">
        <v>235.5</v>
      </c>
      <c r="Q27">
        <v>20588</v>
      </c>
    </row>
    <row r="28" spans="3:17" x14ac:dyDescent="0.25">
      <c r="C28">
        <v>4</v>
      </c>
      <c r="D28">
        <v>101</v>
      </c>
      <c r="E28">
        <v>1</v>
      </c>
      <c r="I28">
        <v>176</v>
      </c>
      <c r="J28">
        <v>34</v>
      </c>
      <c r="L28">
        <v>86</v>
      </c>
      <c r="Q28">
        <v>128933</v>
      </c>
    </row>
    <row r="29" spans="3:17" x14ac:dyDescent="0.25">
      <c r="C29">
        <v>4</v>
      </c>
      <c r="D29" t="s">
        <v>2757</v>
      </c>
      <c r="E29">
        <v>1</v>
      </c>
      <c r="I29">
        <v>176</v>
      </c>
      <c r="Q29">
        <v>34810</v>
      </c>
    </row>
    <row r="30" spans="3:17" x14ac:dyDescent="0.25">
      <c r="C30">
        <v>4</v>
      </c>
      <c r="D30">
        <v>30</v>
      </c>
      <c r="E30">
        <v>1</v>
      </c>
      <c r="I30">
        <v>176</v>
      </c>
      <c r="Q30">
        <v>34810</v>
      </c>
    </row>
    <row r="31" spans="3:17" x14ac:dyDescent="0.25">
      <c r="C31" t="s">
        <v>2761</v>
      </c>
      <c r="E31">
        <v>2</v>
      </c>
      <c r="I31">
        <v>352</v>
      </c>
      <c r="J31">
        <v>34</v>
      </c>
      <c r="L31">
        <v>407.5</v>
      </c>
      <c r="Q31">
        <v>193581</v>
      </c>
    </row>
    <row r="32" spans="3:17" x14ac:dyDescent="0.25">
      <c r="C32">
        <v>5</v>
      </c>
      <c r="D32" t="s">
        <v>118</v>
      </c>
      <c r="E32">
        <v>1</v>
      </c>
      <c r="I32">
        <v>168</v>
      </c>
      <c r="J32">
        <v>34</v>
      </c>
      <c r="L32">
        <v>19</v>
      </c>
      <c r="Q32">
        <v>165402</v>
      </c>
    </row>
    <row r="33" spans="3:17" x14ac:dyDescent="0.25">
      <c r="C33">
        <v>5</v>
      </c>
      <c r="D33">
        <v>99</v>
      </c>
      <c r="L33">
        <v>2</v>
      </c>
      <c r="Q33">
        <v>9988</v>
      </c>
    </row>
    <row r="34" spans="3:17" x14ac:dyDescent="0.25">
      <c r="C34">
        <v>5</v>
      </c>
      <c r="D34">
        <v>100</v>
      </c>
      <c r="L34">
        <v>4</v>
      </c>
      <c r="Q34">
        <v>20663</v>
      </c>
    </row>
    <row r="35" spans="3:17" x14ac:dyDescent="0.25">
      <c r="C35">
        <v>5</v>
      </c>
      <c r="D35">
        <v>101</v>
      </c>
      <c r="E35">
        <v>1</v>
      </c>
      <c r="I35">
        <v>168</v>
      </c>
      <c r="J35">
        <v>34</v>
      </c>
      <c r="L35">
        <v>13</v>
      </c>
      <c r="Q35">
        <v>134751</v>
      </c>
    </row>
    <row r="36" spans="3:17" x14ac:dyDescent="0.25">
      <c r="C36">
        <v>5</v>
      </c>
      <c r="D36" t="s">
        <v>2757</v>
      </c>
      <c r="E36">
        <v>1</v>
      </c>
      <c r="I36">
        <v>168</v>
      </c>
      <c r="Q36">
        <v>34810</v>
      </c>
    </row>
    <row r="37" spans="3:17" x14ac:dyDescent="0.25">
      <c r="C37">
        <v>5</v>
      </c>
      <c r="D37">
        <v>30</v>
      </c>
      <c r="E37">
        <v>1</v>
      </c>
      <c r="I37">
        <v>168</v>
      </c>
      <c r="Q37">
        <v>34810</v>
      </c>
    </row>
    <row r="38" spans="3:17" x14ac:dyDescent="0.25">
      <c r="C38" t="s">
        <v>2762</v>
      </c>
      <c r="E38">
        <v>2</v>
      </c>
      <c r="I38">
        <v>336</v>
      </c>
      <c r="J38">
        <v>34</v>
      </c>
      <c r="L38">
        <v>19</v>
      </c>
      <c r="Q38">
        <v>200212</v>
      </c>
    </row>
    <row r="39" spans="3:17" x14ac:dyDescent="0.25">
      <c r="C39">
        <v>6</v>
      </c>
      <c r="D39" t="s">
        <v>118</v>
      </c>
      <c r="E39">
        <v>1</v>
      </c>
      <c r="I39">
        <v>176</v>
      </c>
      <c r="J39">
        <v>34</v>
      </c>
      <c r="L39">
        <v>24</v>
      </c>
      <c r="Q39">
        <v>157514</v>
      </c>
    </row>
    <row r="40" spans="3:17" x14ac:dyDescent="0.25">
      <c r="C40">
        <v>6</v>
      </c>
      <c r="D40">
        <v>99</v>
      </c>
      <c r="L40">
        <v>5</v>
      </c>
      <c r="Q40">
        <v>7388</v>
      </c>
    </row>
    <row r="41" spans="3:17" x14ac:dyDescent="0.25">
      <c r="C41">
        <v>6</v>
      </c>
      <c r="D41">
        <v>100</v>
      </c>
      <c r="L41">
        <v>6</v>
      </c>
      <c r="Q41">
        <v>20976</v>
      </c>
    </row>
    <row r="42" spans="3:17" x14ac:dyDescent="0.25">
      <c r="C42">
        <v>6</v>
      </c>
      <c r="D42">
        <v>101</v>
      </c>
      <c r="E42">
        <v>1</v>
      </c>
      <c r="I42">
        <v>176</v>
      </c>
      <c r="J42">
        <v>34</v>
      </c>
      <c r="L42">
        <v>13</v>
      </c>
      <c r="Q42">
        <v>129150</v>
      </c>
    </row>
    <row r="43" spans="3:17" x14ac:dyDescent="0.25">
      <c r="C43">
        <v>6</v>
      </c>
      <c r="D43" t="s">
        <v>2757</v>
      </c>
      <c r="E43">
        <v>1</v>
      </c>
      <c r="I43">
        <v>176</v>
      </c>
      <c r="Q43">
        <v>34810</v>
      </c>
    </row>
    <row r="44" spans="3:17" x14ac:dyDescent="0.25">
      <c r="C44">
        <v>6</v>
      </c>
      <c r="D44">
        <v>30</v>
      </c>
      <c r="E44">
        <v>1</v>
      </c>
      <c r="I44">
        <v>176</v>
      </c>
      <c r="Q44">
        <v>34810</v>
      </c>
    </row>
    <row r="45" spans="3:17" x14ac:dyDescent="0.25">
      <c r="C45" t="s">
        <v>2763</v>
      </c>
      <c r="E45">
        <v>2</v>
      </c>
      <c r="I45">
        <v>352</v>
      </c>
      <c r="J45">
        <v>34</v>
      </c>
      <c r="L45">
        <v>24</v>
      </c>
      <c r="Q45">
        <v>192324</v>
      </c>
    </row>
    <row r="46" spans="3:17" x14ac:dyDescent="0.25">
      <c r="C46">
        <v>7</v>
      </c>
      <c r="D46" t="s">
        <v>118</v>
      </c>
      <c r="E46">
        <v>1</v>
      </c>
      <c r="I46">
        <v>144</v>
      </c>
      <c r="J46">
        <v>34</v>
      </c>
      <c r="L46">
        <v>24</v>
      </c>
      <c r="O46">
        <v>18715</v>
      </c>
      <c r="P46">
        <v>18715</v>
      </c>
      <c r="Q46">
        <v>212379</v>
      </c>
    </row>
    <row r="47" spans="3:17" x14ac:dyDescent="0.25">
      <c r="C47">
        <v>7</v>
      </c>
      <c r="D47">
        <v>99</v>
      </c>
      <c r="L47">
        <v>2</v>
      </c>
      <c r="Q47">
        <v>6350</v>
      </c>
    </row>
    <row r="48" spans="3:17" x14ac:dyDescent="0.25">
      <c r="C48">
        <v>7</v>
      </c>
      <c r="D48">
        <v>100</v>
      </c>
      <c r="L48">
        <v>20</v>
      </c>
      <c r="Q48">
        <v>29538</v>
      </c>
    </row>
    <row r="49" spans="3:17" x14ac:dyDescent="0.25">
      <c r="C49">
        <v>7</v>
      </c>
      <c r="D49">
        <v>101</v>
      </c>
      <c r="E49">
        <v>1</v>
      </c>
      <c r="I49">
        <v>144</v>
      </c>
      <c r="J49">
        <v>34</v>
      </c>
      <c r="L49">
        <v>2</v>
      </c>
      <c r="O49">
        <v>18715</v>
      </c>
      <c r="P49">
        <v>18715</v>
      </c>
      <c r="Q49">
        <v>176491</v>
      </c>
    </row>
    <row r="50" spans="3:17" x14ac:dyDescent="0.25">
      <c r="C50">
        <v>7</v>
      </c>
      <c r="D50" t="s">
        <v>2757</v>
      </c>
      <c r="E50">
        <v>1</v>
      </c>
      <c r="I50">
        <v>144</v>
      </c>
      <c r="O50">
        <v>9330</v>
      </c>
      <c r="P50">
        <v>9330</v>
      </c>
      <c r="Q50">
        <v>44606</v>
      </c>
    </row>
    <row r="51" spans="3:17" x14ac:dyDescent="0.25">
      <c r="C51">
        <v>7</v>
      </c>
      <c r="D51">
        <v>30</v>
      </c>
      <c r="E51">
        <v>1</v>
      </c>
      <c r="I51">
        <v>144</v>
      </c>
      <c r="O51">
        <v>9330</v>
      </c>
      <c r="P51">
        <v>9330</v>
      </c>
      <c r="Q51">
        <v>44606</v>
      </c>
    </row>
    <row r="52" spans="3:17" x14ac:dyDescent="0.25">
      <c r="C52" t="s">
        <v>2764</v>
      </c>
      <c r="E52">
        <v>2</v>
      </c>
      <c r="I52">
        <v>288</v>
      </c>
      <c r="J52">
        <v>34</v>
      </c>
      <c r="L52">
        <v>24</v>
      </c>
      <c r="O52">
        <v>28045</v>
      </c>
      <c r="P52">
        <v>28045</v>
      </c>
      <c r="Q52">
        <v>256985</v>
      </c>
    </row>
    <row r="53" spans="3:17" x14ac:dyDescent="0.25">
      <c r="C53">
        <v>8</v>
      </c>
      <c r="D53" t="s">
        <v>118</v>
      </c>
      <c r="E53">
        <v>1</v>
      </c>
      <c r="I53">
        <v>128</v>
      </c>
      <c r="J53">
        <v>34</v>
      </c>
      <c r="L53">
        <v>26.5</v>
      </c>
      <c r="Q53">
        <v>184039</v>
      </c>
    </row>
    <row r="54" spans="3:17" x14ac:dyDescent="0.25">
      <c r="C54">
        <v>8</v>
      </c>
      <c r="D54">
        <v>99</v>
      </c>
      <c r="L54">
        <v>2</v>
      </c>
      <c r="Q54">
        <v>12900</v>
      </c>
    </row>
    <row r="55" spans="3:17" x14ac:dyDescent="0.25">
      <c r="C55">
        <v>8</v>
      </c>
      <c r="D55">
        <v>100</v>
      </c>
      <c r="L55">
        <v>14.5</v>
      </c>
      <c r="Q55">
        <v>34000</v>
      </c>
    </row>
    <row r="56" spans="3:17" x14ac:dyDescent="0.25">
      <c r="C56">
        <v>8</v>
      </c>
      <c r="D56">
        <v>101</v>
      </c>
      <c r="E56">
        <v>1</v>
      </c>
      <c r="I56">
        <v>128</v>
      </c>
      <c r="J56">
        <v>34</v>
      </c>
      <c r="L56">
        <v>10</v>
      </c>
      <c r="Q56">
        <v>137139</v>
      </c>
    </row>
    <row r="57" spans="3:17" x14ac:dyDescent="0.25">
      <c r="C57">
        <v>8</v>
      </c>
      <c r="D57" t="s">
        <v>2757</v>
      </c>
      <c r="E57">
        <v>1</v>
      </c>
      <c r="I57">
        <v>88</v>
      </c>
      <c r="Q57">
        <v>34300</v>
      </c>
    </row>
    <row r="58" spans="3:17" x14ac:dyDescent="0.25">
      <c r="C58">
        <v>8</v>
      </c>
      <c r="D58">
        <v>30</v>
      </c>
      <c r="E58">
        <v>1</v>
      </c>
      <c r="I58">
        <v>88</v>
      </c>
      <c r="Q58">
        <v>34300</v>
      </c>
    </row>
    <row r="59" spans="3:17" x14ac:dyDescent="0.25">
      <c r="C59" t="s">
        <v>2765</v>
      </c>
      <c r="E59">
        <v>2</v>
      </c>
      <c r="I59">
        <v>216</v>
      </c>
      <c r="J59">
        <v>34</v>
      </c>
      <c r="L59">
        <v>26.5</v>
      </c>
      <c r="Q59">
        <v>218339</v>
      </c>
    </row>
    <row r="60" spans="3:17" x14ac:dyDescent="0.25">
      <c r="C60">
        <v>9</v>
      </c>
      <c r="D60" t="s">
        <v>118</v>
      </c>
      <c r="E60">
        <v>1</v>
      </c>
      <c r="I60">
        <v>176</v>
      </c>
      <c r="J60">
        <v>34</v>
      </c>
      <c r="L60">
        <v>56.5</v>
      </c>
      <c r="Q60">
        <v>179945</v>
      </c>
    </row>
    <row r="61" spans="3:17" x14ac:dyDescent="0.25">
      <c r="C61">
        <v>9</v>
      </c>
      <c r="D61">
        <v>99</v>
      </c>
      <c r="L61">
        <v>2</v>
      </c>
      <c r="Q61">
        <v>11850</v>
      </c>
    </row>
    <row r="62" spans="3:17" x14ac:dyDescent="0.25">
      <c r="C62">
        <v>9</v>
      </c>
      <c r="D62">
        <v>100</v>
      </c>
      <c r="L62">
        <v>52.5</v>
      </c>
      <c r="Q62">
        <v>41050</v>
      </c>
    </row>
    <row r="63" spans="3:17" x14ac:dyDescent="0.25">
      <c r="C63">
        <v>9</v>
      </c>
      <c r="D63">
        <v>101</v>
      </c>
      <c r="E63">
        <v>1</v>
      </c>
      <c r="I63">
        <v>176</v>
      </c>
      <c r="J63">
        <v>34</v>
      </c>
      <c r="L63">
        <v>2</v>
      </c>
      <c r="Q63">
        <v>127045</v>
      </c>
    </row>
    <row r="64" spans="3:17" x14ac:dyDescent="0.25">
      <c r="C64">
        <v>9</v>
      </c>
      <c r="D64" t="s">
        <v>2757</v>
      </c>
      <c r="E64">
        <v>1</v>
      </c>
      <c r="I64">
        <v>176</v>
      </c>
      <c r="Q64">
        <v>34810</v>
      </c>
    </row>
    <row r="65" spans="3:17" x14ac:dyDescent="0.25">
      <c r="C65">
        <v>9</v>
      </c>
      <c r="D65">
        <v>30</v>
      </c>
      <c r="E65">
        <v>1</v>
      </c>
      <c r="I65">
        <v>176</v>
      </c>
      <c r="Q65">
        <v>34810</v>
      </c>
    </row>
    <row r="66" spans="3:17" x14ac:dyDescent="0.25">
      <c r="C66" t="s">
        <v>2766</v>
      </c>
      <c r="E66">
        <v>2</v>
      </c>
      <c r="I66">
        <v>352</v>
      </c>
      <c r="J66">
        <v>34</v>
      </c>
      <c r="L66">
        <v>56.5</v>
      </c>
      <c r="Q66">
        <v>214755</v>
      </c>
    </row>
    <row r="67" spans="3:17" x14ac:dyDescent="0.25">
      <c r="C67">
        <v>10</v>
      </c>
      <c r="D67" t="s">
        <v>118</v>
      </c>
      <c r="E67">
        <v>1</v>
      </c>
      <c r="I67">
        <v>176</v>
      </c>
      <c r="J67">
        <v>34</v>
      </c>
      <c r="L67">
        <v>9</v>
      </c>
      <c r="Q67">
        <v>225636</v>
      </c>
    </row>
    <row r="68" spans="3:17" x14ac:dyDescent="0.25">
      <c r="C68">
        <v>10</v>
      </c>
      <c r="D68">
        <v>99</v>
      </c>
      <c r="L68">
        <v>2</v>
      </c>
      <c r="Q68">
        <v>14050</v>
      </c>
    </row>
    <row r="69" spans="3:17" x14ac:dyDescent="0.25">
      <c r="C69">
        <v>10</v>
      </c>
      <c r="D69">
        <v>100</v>
      </c>
      <c r="L69">
        <v>6</v>
      </c>
      <c r="Q69">
        <v>34800</v>
      </c>
    </row>
    <row r="70" spans="3:17" x14ac:dyDescent="0.25">
      <c r="C70">
        <v>10</v>
      </c>
      <c r="D70">
        <v>101</v>
      </c>
      <c r="E70">
        <v>1</v>
      </c>
      <c r="I70">
        <v>176</v>
      </c>
      <c r="J70">
        <v>34</v>
      </c>
      <c r="L70">
        <v>1</v>
      </c>
      <c r="Q70">
        <v>176786</v>
      </c>
    </row>
    <row r="71" spans="3:17" x14ac:dyDescent="0.25">
      <c r="C71">
        <v>10</v>
      </c>
      <c r="D71" t="s">
        <v>2757</v>
      </c>
      <c r="E71">
        <v>1</v>
      </c>
      <c r="I71">
        <v>176</v>
      </c>
      <c r="Q71">
        <v>58900</v>
      </c>
    </row>
    <row r="72" spans="3:17" x14ac:dyDescent="0.25">
      <c r="C72">
        <v>10</v>
      </c>
      <c r="D72">
        <v>30</v>
      </c>
      <c r="E72">
        <v>1</v>
      </c>
      <c r="I72">
        <v>176</v>
      </c>
      <c r="Q72">
        <v>58900</v>
      </c>
    </row>
    <row r="73" spans="3:17" x14ac:dyDescent="0.25">
      <c r="C73" t="s">
        <v>2767</v>
      </c>
      <c r="E73">
        <v>2</v>
      </c>
      <c r="I73">
        <v>352</v>
      </c>
      <c r="J73">
        <v>34</v>
      </c>
      <c r="L73">
        <v>9</v>
      </c>
      <c r="Q73">
        <v>284536</v>
      </c>
    </row>
    <row r="74" spans="3:17" x14ac:dyDescent="0.25">
      <c r="C74">
        <v>11</v>
      </c>
      <c r="D74" t="s">
        <v>118</v>
      </c>
      <c r="E74">
        <v>1</v>
      </c>
      <c r="I74">
        <v>168</v>
      </c>
      <c r="J74">
        <v>34</v>
      </c>
      <c r="L74">
        <v>11</v>
      </c>
      <c r="Q74">
        <v>75145</v>
      </c>
    </row>
    <row r="75" spans="3:17" x14ac:dyDescent="0.25">
      <c r="C75">
        <v>11</v>
      </c>
      <c r="D75">
        <v>99</v>
      </c>
      <c r="L75">
        <v>2</v>
      </c>
      <c r="Q75">
        <v>10650</v>
      </c>
    </row>
    <row r="76" spans="3:17" x14ac:dyDescent="0.25">
      <c r="C76">
        <v>11</v>
      </c>
      <c r="D76">
        <v>100</v>
      </c>
      <c r="L76">
        <v>5</v>
      </c>
      <c r="Q76">
        <v>25375</v>
      </c>
    </row>
    <row r="77" spans="3:17" x14ac:dyDescent="0.25">
      <c r="C77">
        <v>11</v>
      </c>
      <c r="D77">
        <v>101</v>
      </c>
      <c r="E77">
        <v>1</v>
      </c>
      <c r="I77">
        <v>168</v>
      </c>
      <c r="J77">
        <v>34</v>
      </c>
      <c r="L77">
        <v>4</v>
      </c>
      <c r="Q77">
        <v>39120</v>
      </c>
    </row>
    <row r="78" spans="3:17" x14ac:dyDescent="0.25">
      <c r="C78">
        <v>11</v>
      </c>
      <c r="D78" t="s">
        <v>2757</v>
      </c>
      <c r="E78">
        <v>1</v>
      </c>
      <c r="I78">
        <v>168</v>
      </c>
      <c r="O78">
        <v>12437</v>
      </c>
      <c r="P78">
        <v>12437</v>
      </c>
      <c r="Q78">
        <v>47247</v>
      </c>
    </row>
    <row r="79" spans="3:17" x14ac:dyDescent="0.25">
      <c r="C79">
        <v>11</v>
      </c>
      <c r="D79">
        <v>30</v>
      </c>
      <c r="E79">
        <v>1</v>
      </c>
      <c r="I79">
        <v>168</v>
      </c>
      <c r="O79">
        <v>12437</v>
      </c>
      <c r="P79">
        <v>12437</v>
      </c>
      <c r="Q79">
        <v>47247</v>
      </c>
    </row>
    <row r="80" spans="3:17" x14ac:dyDescent="0.25">
      <c r="C80" t="s">
        <v>2768</v>
      </c>
      <c r="E80">
        <v>2</v>
      </c>
      <c r="I80">
        <v>336</v>
      </c>
      <c r="J80">
        <v>34</v>
      </c>
      <c r="L80">
        <v>11</v>
      </c>
      <c r="O80">
        <v>12437</v>
      </c>
      <c r="P80">
        <v>12437</v>
      </c>
      <c r="Q80">
        <v>122392</v>
      </c>
    </row>
    <row r="81" spans="3:17" x14ac:dyDescent="0.25">
      <c r="C81">
        <v>12</v>
      </c>
      <c r="D81" t="s">
        <v>118</v>
      </c>
      <c r="E81">
        <v>1</v>
      </c>
      <c r="I81">
        <v>136</v>
      </c>
      <c r="J81">
        <v>34</v>
      </c>
      <c r="L81">
        <v>17</v>
      </c>
      <c r="Q81">
        <v>186992</v>
      </c>
    </row>
    <row r="82" spans="3:17" x14ac:dyDescent="0.25">
      <c r="C82">
        <v>12</v>
      </c>
      <c r="D82">
        <v>100</v>
      </c>
      <c r="L82">
        <v>6</v>
      </c>
      <c r="Q82">
        <v>26125</v>
      </c>
    </row>
    <row r="83" spans="3:17" x14ac:dyDescent="0.25">
      <c r="C83">
        <v>12</v>
      </c>
      <c r="D83">
        <v>101</v>
      </c>
      <c r="E83">
        <v>1</v>
      </c>
      <c r="I83">
        <v>136</v>
      </c>
      <c r="J83">
        <v>34</v>
      </c>
      <c r="L83">
        <v>11</v>
      </c>
      <c r="Q83">
        <v>160867</v>
      </c>
    </row>
    <row r="84" spans="3:17" x14ac:dyDescent="0.25">
      <c r="C84">
        <v>12</v>
      </c>
      <c r="D84" t="s">
        <v>2757</v>
      </c>
      <c r="E84">
        <v>1</v>
      </c>
      <c r="I84">
        <v>168</v>
      </c>
      <c r="Q84">
        <v>35074</v>
      </c>
    </row>
    <row r="85" spans="3:17" x14ac:dyDescent="0.25">
      <c r="C85">
        <v>12</v>
      </c>
      <c r="D85">
        <v>30</v>
      </c>
      <c r="E85">
        <v>1</v>
      </c>
      <c r="I85">
        <v>168</v>
      </c>
      <c r="Q85">
        <v>35074</v>
      </c>
    </row>
    <row r="86" spans="3:17" x14ac:dyDescent="0.25">
      <c r="C86" t="s">
        <v>2769</v>
      </c>
      <c r="E86">
        <v>2</v>
      </c>
      <c r="I86">
        <v>304</v>
      </c>
      <c r="J86">
        <v>34</v>
      </c>
      <c r="L86">
        <v>17</v>
      </c>
      <c r="Q86">
        <v>222066</v>
      </c>
    </row>
  </sheetData>
  <hyperlinks>
    <hyperlink ref="A2" location="Obsah!A1" display="Zpět na Obsah  KL 01  1.-4.měsíc" xr:uid="{0147BEB1-071B-4A9C-8E09-71B02E5C4695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2021-02-08T11:20:41Z</dcterms:modified>
</cp:coreProperties>
</file>